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164\"/>
    </mc:Choice>
  </mc:AlternateContent>
  <bookViews>
    <workbookView xWindow="360" yWindow="15" windowWidth="20955" windowHeight="9720"/>
  </bookViews>
  <sheets>
    <sheet name="приложение 1" sheetId="1" r:id="rId1"/>
  </sheets>
  <definedNames>
    <definedName name="_xlnm._FilterDatabase" localSheetId="0" hidden="1">'приложение 1'!$A$7:$I$1446</definedName>
    <definedName name="Print_Titles" localSheetId="0">'приложение 1'!$7:$7</definedName>
    <definedName name="_xlnm.Print_Area" localSheetId="0">'приложение 1'!$A$1:$H$1446</definedName>
  </definedNames>
  <calcPr calcId="152511"/>
</workbook>
</file>

<file path=xl/calcChain.xml><?xml version="1.0" encoding="utf-8"?>
<calcChain xmlns="http://schemas.openxmlformats.org/spreadsheetml/2006/main">
  <c r="I1443" i="1" l="1"/>
  <c r="H1443" i="1"/>
  <c r="G1443" i="1"/>
  <c r="F1443" i="1"/>
  <c r="I1441" i="1"/>
  <c r="H1441" i="1"/>
  <c r="G1441" i="1"/>
  <c r="F1441" i="1"/>
  <c r="I1439" i="1"/>
  <c r="H1439" i="1"/>
  <c r="H1438" i="1" s="1"/>
  <c r="H1437" i="1" s="1"/>
  <c r="H1436" i="1" s="1"/>
  <c r="G1439" i="1"/>
  <c r="G1438" i="1" s="1"/>
  <c r="F1439" i="1"/>
  <c r="I1438" i="1"/>
  <c r="I1437" i="1" s="1"/>
  <c r="I1436" i="1" s="1"/>
  <c r="F1438" i="1"/>
  <c r="F1437" i="1" s="1"/>
  <c r="F1436" i="1" s="1"/>
  <c r="G1437" i="1"/>
  <c r="G1436" i="1" s="1"/>
  <c r="I1434" i="1"/>
  <c r="H1434" i="1"/>
  <c r="H1433" i="1" s="1"/>
  <c r="H1432" i="1" s="1"/>
  <c r="G1434" i="1"/>
  <c r="G1433" i="1" s="1"/>
  <c r="F1434" i="1"/>
  <c r="I1433" i="1"/>
  <c r="I1432" i="1" s="1"/>
  <c r="F1433" i="1"/>
  <c r="F1432" i="1" s="1"/>
  <c r="G1432" i="1"/>
  <c r="I1430" i="1"/>
  <c r="H1430" i="1"/>
  <c r="G1430" i="1"/>
  <c r="F1430" i="1"/>
  <c r="I1428" i="1"/>
  <c r="H1428" i="1"/>
  <c r="H1427" i="1" s="1"/>
  <c r="H1426" i="1" s="1"/>
  <c r="H1425" i="1" s="1"/>
  <c r="G1428" i="1"/>
  <c r="G1427" i="1" s="1"/>
  <c r="G1426" i="1" s="1"/>
  <c r="G1425" i="1" s="1"/>
  <c r="F1428" i="1"/>
  <c r="I1427" i="1"/>
  <c r="I1426" i="1" s="1"/>
  <c r="I1425" i="1" s="1"/>
  <c r="F1427" i="1"/>
  <c r="F1426" i="1" s="1"/>
  <c r="F1425" i="1" s="1"/>
  <c r="I1423" i="1"/>
  <c r="H1423" i="1"/>
  <c r="G1423" i="1"/>
  <c r="F1423" i="1"/>
  <c r="I1421" i="1"/>
  <c r="H1421" i="1"/>
  <c r="G1421" i="1"/>
  <c r="F1421" i="1"/>
  <c r="I1419" i="1"/>
  <c r="H1419" i="1"/>
  <c r="H1418" i="1" s="1"/>
  <c r="H1417" i="1" s="1"/>
  <c r="G1419" i="1"/>
  <c r="G1418" i="1" s="1"/>
  <c r="F1419" i="1"/>
  <c r="I1418" i="1"/>
  <c r="I1417" i="1" s="1"/>
  <c r="F1418" i="1"/>
  <c r="F1417" i="1" s="1"/>
  <c r="G1417" i="1"/>
  <c r="I1415" i="1"/>
  <c r="H1415" i="1"/>
  <c r="G1415" i="1"/>
  <c r="F1415" i="1"/>
  <c r="I1412" i="1"/>
  <c r="H1412" i="1"/>
  <c r="G1412" i="1"/>
  <c r="F1412" i="1"/>
  <c r="I1409" i="1"/>
  <c r="H1409" i="1"/>
  <c r="G1409" i="1"/>
  <c r="F1409" i="1"/>
  <c r="F1408" i="1" s="1"/>
  <c r="F1407" i="1" s="1"/>
  <c r="I1408" i="1"/>
  <c r="I1407" i="1" s="1"/>
  <c r="H1408" i="1"/>
  <c r="H1407" i="1" s="1"/>
  <c r="G1408" i="1"/>
  <c r="G1407" i="1" s="1"/>
  <c r="I1405" i="1"/>
  <c r="H1405" i="1"/>
  <c r="G1405" i="1"/>
  <c r="F1405" i="1"/>
  <c r="I1403" i="1"/>
  <c r="H1403" i="1"/>
  <c r="G1403" i="1"/>
  <c r="F1403" i="1"/>
  <c r="I1401" i="1"/>
  <c r="I1400" i="1" s="1"/>
  <c r="I1399" i="1" s="1"/>
  <c r="H1401" i="1"/>
  <c r="H1400" i="1" s="1"/>
  <c r="H1399" i="1" s="1"/>
  <c r="G1401" i="1"/>
  <c r="G1400" i="1" s="1"/>
  <c r="G1399" i="1" s="1"/>
  <c r="F1401" i="1"/>
  <c r="F1400" i="1" s="1"/>
  <c r="F1399" i="1" s="1"/>
  <c r="I1397" i="1"/>
  <c r="H1397" i="1"/>
  <c r="G1397" i="1"/>
  <c r="F1397" i="1"/>
  <c r="I1396" i="1"/>
  <c r="I1395" i="1" s="1"/>
  <c r="H1396" i="1"/>
  <c r="H1395" i="1" s="1"/>
  <c r="G1396" i="1"/>
  <c r="G1395" i="1" s="1"/>
  <c r="F1396" i="1"/>
  <c r="F1395" i="1" s="1"/>
  <c r="I1392" i="1"/>
  <c r="H1392" i="1"/>
  <c r="G1392" i="1"/>
  <c r="F1392" i="1"/>
  <c r="I1390" i="1"/>
  <c r="H1390" i="1"/>
  <c r="G1390" i="1"/>
  <c r="F1390" i="1"/>
  <c r="I1388" i="1"/>
  <c r="H1388" i="1"/>
  <c r="G1388" i="1"/>
  <c r="F1388" i="1"/>
  <c r="I1387" i="1"/>
  <c r="I1386" i="1" s="1"/>
  <c r="H1387" i="1"/>
  <c r="H1386" i="1" s="1"/>
  <c r="G1387" i="1"/>
  <c r="G1386" i="1" s="1"/>
  <c r="F1387" i="1"/>
  <c r="F1386" i="1" s="1"/>
  <c r="I1384" i="1"/>
  <c r="I1383" i="1" s="1"/>
  <c r="I1382" i="1" s="1"/>
  <c r="I1381" i="1" s="1"/>
  <c r="H1384" i="1"/>
  <c r="H1383" i="1" s="1"/>
  <c r="H1382" i="1" s="1"/>
  <c r="H1381" i="1" s="1"/>
  <c r="G1384" i="1"/>
  <c r="G1383" i="1" s="1"/>
  <c r="G1382" i="1" s="1"/>
  <c r="G1381" i="1" s="1"/>
  <c r="F1384" i="1"/>
  <c r="F1383" i="1" s="1"/>
  <c r="F1382" i="1" s="1"/>
  <c r="I1379" i="1"/>
  <c r="H1379" i="1"/>
  <c r="G1379" i="1"/>
  <c r="F1379" i="1"/>
  <c r="I1377" i="1"/>
  <c r="H1377" i="1"/>
  <c r="G1377" i="1"/>
  <c r="F1377" i="1"/>
  <c r="I1376" i="1"/>
  <c r="I1375" i="1" s="1"/>
  <c r="H1376" i="1"/>
  <c r="H1375" i="1" s="1"/>
  <c r="G1376" i="1"/>
  <c r="G1375" i="1" s="1"/>
  <c r="F1376" i="1"/>
  <c r="F1375" i="1" s="1"/>
  <c r="I1373" i="1"/>
  <c r="I1372" i="1" s="1"/>
  <c r="I1371" i="1" s="1"/>
  <c r="I1370" i="1" s="1"/>
  <c r="H1373" i="1"/>
  <c r="H1372" i="1" s="1"/>
  <c r="H1371" i="1" s="1"/>
  <c r="H1370" i="1" s="1"/>
  <c r="G1373" i="1"/>
  <c r="G1372" i="1" s="1"/>
  <c r="F1373" i="1"/>
  <c r="F1372" i="1" s="1"/>
  <c r="F1371" i="1" s="1"/>
  <c r="G1371" i="1"/>
  <c r="I1368" i="1"/>
  <c r="H1368" i="1"/>
  <c r="G1368" i="1"/>
  <c r="F1368" i="1"/>
  <c r="I1366" i="1"/>
  <c r="H1366" i="1"/>
  <c r="G1366" i="1"/>
  <c r="F1366" i="1"/>
  <c r="I1365" i="1"/>
  <c r="H1365" i="1"/>
  <c r="G1365" i="1"/>
  <c r="F1365" i="1"/>
  <c r="I1363" i="1"/>
  <c r="H1363" i="1"/>
  <c r="G1363" i="1"/>
  <c r="F1363" i="1"/>
  <c r="I1362" i="1"/>
  <c r="H1362" i="1"/>
  <c r="G1362" i="1"/>
  <c r="F1362" i="1"/>
  <c r="I1360" i="1"/>
  <c r="H1360" i="1"/>
  <c r="G1360" i="1"/>
  <c r="F1360" i="1"/>
  <c r="I1359" i="1"/>
  <c r="H1359" i="1"/>
  <c r="G1359" i="1"/>
  <c r="F1359" i="1"/>
  <c r="I1357" i="1"/>
  <c r="H1357" i="1"/>
  <c r="G1357" i="1"/>
  <c r="F1357" i="1"/>
  <c r="I1356" i="1"/>
  <c r="H1356" i="1"/>
  <c r="G1356" i="1"/>
  <c r="F1356" i="1"/>
  <c r="I1354" i="1"/>
  <c r="H1354" i="1"/>
  <c r="G1354" i="1"/>
  <c r="F1354" i="1"/>
  <c r="I1353" i="1"/>
  <c r="H1353" i="1"/>
  <c r="G1353" i="1"/>
  <c r="F1353" i="1"/>
  <c r="I1351" i="1"/>
  <c r="H1351" i="1"/>
  <c r="G1351" i="1"/>
  <c r="F1351" i="1"/>
  <c r="I1349" i="1"/>
  <c r="H1349" i="1"/>
  <c r="G1349" i="1"/>
  <c r="F1349" i="1"/>
  <c r="I1347" i="1"/>
  <c r="H1347" i="1"/>
  <c r="G1347" i="1"/>
  <c r="F1347" i="1"/>
  <c r="I1346" i="1"/>
  <c r="H1346" i="1"/>
  <c r="G1346" i="1"/>
  <c r="F1346" i="1"/>
  <c r="I1344" i="1"/>
  <c r="H1344" i="1"/>
  <c r="G1344" i="1"/>
  <c r="F1344" i="1"/>
  <c r="I1343" i="1"/>
  <c r="H1343" i="1"/>
  <c r="G1343" i="1"/>
  <c r="F1343" i="1"/>
  <c r="I1341" i="1"/>
  <c r="H1341" i="1"/>
  <c r="G1341" i="1"/>
  <c r="F1341" i="1"/>
  <c r="I1340" i="1"/>
  <c r="H1340" i="1"/>
  <c r="G1340" i="1"/>
  <c r="F1340" i="1"/>
  <c r="I1338" i="1"/>
  <c r="H1338" i="1"/>
  <c r="G1338" i="1"/>
  <c r="F1338" i="1"/>
  <c r="I1336" i="1"/>
  <c r="I1335" i="1" s="1"/>
  <c r="H1336" i="1"/>
  <c r="H1335" i="1" s="1"/>
  <c r="G1336" i="1"/>
  <c r="G1335" i="1" s="1"/>
  <c r="F1336" i="1"/>
  <c r="F1335" i="1" s="1"/>
  <c r="I1333" i="1"/>
  <c r="I1332" i="1" s="1"/>
  <c r="H1333" i="1"/>
  <c r="H1332" i="1" s="1"/>
  <c r="G1333" i="1"/>
  <c r="G1332" i="1" s="1"/>
  <c r="F1333" i="1"/>
  <c r="F1332" i="1" s="1"/>
  <c r="I1330" i="1"/>
  <c r="I1329" i="1" s="1"/>
  <c r="H1330" i="1"/>
  <c r="H1329" i="1" s="1"/>
  <c r="G1330" i="1"/>
  <c r="G1329" i="1" s="1"/>
  <c r="F1330" i="1"/>
  <c r="F1329" i="1" s="1"/>
  <c r="I1327" i="1"/>
  <c r="I1326" i="1" s="1"/>
  <c r="H1327" i="1"/>
  <c r="H1326" i="1" s="1"/>
  <c r="G1327" i="1"/>
  <c r="G1326" i="1" s="1"/>
  <c r="F1327" i="1"/>
  <c r="F1326" i="1" s="1"/>
  <c r="I1324" i="1"/>
  <c r="I1323" i="1" s="1"/>
  <c r="H1324" i="1"/>
  <c r="H1323" i="1" s="1"/>
  <c r="G1324" i="1"/>
  <c r="G1323" i="1" s="1"/>
  <c r="F1324" i="1"/>
  <c r="F1323" i="1" s="1"/>
  <c r="I1321" i="1"/>
  <c r="I1320" i="1" s="1"/>
  <c r="H1321" i="1"/>
  <c r="H1320" i="1" s="1"/>
  <c r="G1321" i="1"/>
  <c r="G1320" i="1" s="1"/>
  <c r="F1321" i="1"/>
  <c r="F1320" i="1" s="1"/>
  <c r="I1318" i="1"/>
  <c r="I1317" i="1" s="1"/>
  <c r="H1318" i="1"/>
  <c r="H1317" i="1" s="1"/>
  <c r="G1318" i="1"/>
  <c r="G1317" i="1" s="1"/>
  <c r="F1318" i="1"/>
  <c r="F1317" i="1" s="1"/>
  <c r="I1315" i="1"/>
  <c r="I1314" i="1" s="1"/>
  <c r="H1315" i="1"/>
  <c r="H1314" i="1" s="1"/>
  <c r="G1315" i="1"/>
  <c r="G1314" i="1" s="1"/>
  <c r="F1315" i="1"/>
  <c r="F1314" i="1" s="1"/>
  <c r="I1312" i="1"/>
  <c r="I1311" i="1" s="1"/>
  <c r="H1312" i="1"/>
  <c r="H1311" i="1" s="1"/>
  <c r="G1312" i="1"/>
  <c r="G1311" i="1" s="1"/>
  <c r="F1312" i="1"/>
  <c r="F1311" i="1" s="1"/>
  <c r="I1309" i="1"/>
  <c r="I1308" i="1" s="1"/>
  <c r="H1309" i="1"/>
  <c r="H1308" i="1" s="1"/>
  <c r="G1309" i="1"/>
  <c r="G1308" i="1" s="1"/>
  <c r="F1309" i="1"/>
  <c r="F1308" i="1" s="1"/>
  <c r="I1306" i="1"/>
  <c r="I1305" i="1" s="1"/>
  <c r="H1306" i="1"/>
  <c r="H1305" i="1" s="1"/>
  <c r="G1306" i="1"/>
  <c r="G1305" i="1" s="1"/>
  <c r="F1306" i="1"/>
  <c r="F1305" i="1" s="1"/>
  <c r="I1303" i="1"/>
  <c r="I1302" i="1" s="1"/>
  <c r="H1303" i="1"/>
  <c r="H1302" i="1" s="1"/>
  <c r="G1303" i="1"/>
  <c r="G1302" i="1" s="1"/>
  <c r="F1303" i="1"/>
  <c r="F1302" i="1" s="1"/>
  <c r="I1300" i="1"/>
  <c r="H1300" i="1"/>
  <c r="G1300" i="1"/>
  <c r="F1300" i="1"/>
  <c r="I1298" i="1"/>
  <c r="H1298" i="1"/>
  <c r="G1298" i="1"/>
  <c r="F1298" i="1"/>
  <c r="I1296" i="1"/>
  <c r="I1295" i="1" s="1"/>
  <c r="H1296" i="1"/>
  <c r="H1295" i="1" s="1"/>
  <c r="G1296" i="1"/>
  <c r="G1295" i="1" s="1"/>
  <c r="F1296" i="1"/>
  <c r="F1295" i="1" s="1"/>
  <c r="I1293" i="1"/>
  <c r="I1292" i="1" s="1"/>
  <c r="H1293" i="1"/>
  <c r="H1292" i="1" s="1"/>
  <c r="G1293" i="1"/>
  <c r="G1292" i="1" s="1"/>
  <c r="F1293" i="1"/>
  <c r="F1292" i="1" s="1"/>
  <c r="H1291" i="1"/>
  <c r="H1290" i="1" s="1"/>
  <c r="H1289" i="1" s="1"/>
  <c r="G1291" i="1"/>
  <c r="G1290" i="1" s="1"/>
  <c r="G1289" i="1" s="1"/>
  <c r="F1291" i="1"/>
  <c r="F1290" i="1" s="1"/>
  <c r="I1290" i="1"/>
  <c r="I1289" i="1" s="1"/>
  <c r="F1289" i="1"/>
  <c r="H1288" i="1"/>
  <c r="H1287" i="1" s="1"/>
  <c r="H1286" i="1" s="1"/>
  <c r="G1288" i="1"/>
  <c r="F1288" i="1"/>
  <c r="I1287" i="1"/>
  <c r="G1287" i="1"/>
  <c r="G1286" i="1" s="1"/>
  <c r="F1287" i="1"/>
  <c r="F1286" i="1" s="1"/>
  <c r="I1286" i="1"/>
  <c r="I1284" i="1"/>
  <c r="H1284" i="1"/>
  <c r="G1284" i="1"/>
  <c r="G1283" i="1" s="1"/>
  <c r="F1284" i="1"/>
  <c r="F1283" i="1" s="1"/>
  <c r="I1283" i="1"/>
  <c r="H1283" i="1"/>
  <c r="I1281" i="1"/>
  <c r="H1281" i="1"/>
  <c r="G1281" i="1"/>
  <c r="G1280" i="1" s="1"/>
  <c r="F1281" i="1"/>
  <c r="F1280" i="1" s="1"/>
  <c r="I1280" i="1"/>
  <c r="H1280" i="1"/>
  <c r="I1278" i="1"/>
  <c r="H1278" i="1"/>
  <c r="G1278" i="1"/>
  <c r="G1277" i="1" s="1"/>
  <c r="F1278" i="1"/>
  <c r="F1277" i="1" s="1"/>
  <c r="I1277" i="1"/>
  <c r="I1276" i="1" s="1"/>
  <c r="H1277" i="1"/>
  <c r="I1274" i="1"/>
  <c r="I1273" i="1" s="1"/>
  <c r="H1274" i="1"/>
  <c r="H1273" i="1" s="1"/>
  <c r="G1274" i="1"/>
  <c r="F1274" i="1"/>
  <c r="G1273" i="1"/>
  <c r="F1273" i="1"/>
  <c r="I1271" i="1"/>
  <c r="I1270" i="1" s="1"/>
  <c r="H1271" i="1"/>
  <c r="H1270" i="1" s="1"/>
  <c r="G1271" i="1"/>
  <c r="F1271" i="1"/>
  <c r="G1270" i="1"/>
  <c r="F1270" i="1"/>
  <c r="I1268" i="1"/>
  <c r="I1267" i="1" s="1"/>
  <c r="H1268" i="1"/>
  <c r="H1267" i="1" s="1"/>
  <c r="H1266" i="1" s="1"/>
  <c r="G1268" i="1"/>
  <c r="F1268" i="1"/>
  <c r="G1267" i="1"/>
  <c r="G1266" i="1" s="1"/>
  <c r="F1267" i="1"/>
  <c r="F1266" i="1" s="1"/>
  <c r="I1264" i="1"/>
  <c r="H1264" i="1"/>
  <c r="G1264" i="1"/>
  <c r="G1263" i="1" s="1"/>
  <c r="F1264" i="1"/>
  <c r="F1263" i="1" s="1"/>
  <c r="I1263" i="1"/>
  <c r="H1263" i="1"/>
  <c r="I1261" i="1"/>
  <c r="H1261" i="1"/>
  <c r="G1261" i="1"/>
  <c r="F1261" i="1"/>
  <c r="I1259" i="1"/>
  <c r="I1258" i="1" s="1"/>
  <c r="H1259" i="1"/>
  <c r="H1258" i="1" s="1"/>
  <c r="G1259" i="1"/>
  <c r="F1259" i="1"/>
  <c r="G1258" i="1"/>
  <c r="F1258" i="1"/>
  <c r="I1256" i="1"/>
  <c r="H1256" i="1"/>
  <c r="G1256" i="1"/>
  <c r="F1256" i="1"/>
  <c r="I1254" i="1"/>
  <c r="H1254" i="1"/>
  <c r="G1254" i="1"/>
  <c r="F1254" i="1"/>
  <c r="I1252" i="1"/>
  <c r="I1251" i="1" s="1"/>
  <c r="I1250" i="1" s="1"/>
  <c r="H1252" i="1"/>
  <c r="H1251" i="1" s="1"/>
  <c r="G1252" i="1"/>
  <c r="F1252" i="1"/>
  <c r="G1251" i="1"/>
  <c r="F1251" i="1"/>
  <c r="I1248" i="1"/>
  <c r="H1248" i="1"/>
  <c r="G1248" i="1"/>
  <c r="F1248" i="1"/>
  <c r="I1246" i="1"/>
  <c r="H1246" i="1"/>
  <c r="G1246" i="1"/>
  <c r="F1246" i="1"/>
  <c r="I1244" i="1"/>
  <c r="H1244" i="1"/>
  <c r="H1243" i="1" s="1"/>
  <c r="H1242" i="1" s="1"/>
  <c r="G1244" i="1"/>
  <c r="G1243" i="1" s="1"/>
  <c r="G1242" i="1" s="1"/>
  <c r="F1244" i="1"/>
  <c r="F1243" i="1" s="1"/>
  <c r="F1242" i="1" s="1"/>
  <c r="I1243" i="1"/>
  <c r="I1242" i="1" s="1"/>
  <c r="I1240" i="1"/>
  <c r="H1240" i="1"/>
  <c r="G1240" i="1"/>
  <c r="F1240" i="1"/>
  <c r="I1238" i="1"/>
  <c r="H1238" i="1"/>
  <c r="H1237" i="1" s="1"/>
  <c r="H1236" i="1" s="1"/>
  <c r="G1238" i="1"/>
  <c r="G1237" i="1" s="1"/>
  <c r="G1236" i="1" s="1"/>
  <c r="F1238" i="1"/>
  <c r="F1237" i="1" s="1"/>
  <c r="F1236" i="1" s="1"/>
  <c r="I1237" i="1"/>
  <c r="I1236" i="1" s="1"/>
  <c r="I1233" i="1"/>
  <c r="H1233" i="1"/>
  <c r="G1233" i="1"/>
  <c r="F1233" i="1"/>
  <c r="I1231" i="1"/>
  <c r="H1231" i="1"/>
  <c r="G1231" i="1"/>
  <c r="F1231" i="1"/>
  <c r="I1229" i="1"/>
  <c r="H1229" i="1"/>
  <c r="H1228" i="1" s="1"/>
  <c r="G1229" i="1"/>
  <c r="G1228" i="1" s="1"/>
  <c r="F1229" i="1"/>
  <c r="F1228" i="1" s="1"/>
  <c r="I1228" i="1"/>
  <c r="I1226" i="1"/>
  <c r="H1226" i="1"/>
  <c r="G1226" i="1"/>
  <c r="F1226" i="1"/>
  <c r="I1224" i="1"/>
  <c r="I1223" i="1" s="1"/>
  <c r="I1222" i="1" s="1"/>
  <c r="H1224" i="1"/>
  <c r="G1224" i="1"/>
  <c r="F1224" i="1"/>
  <c r="H1223" i="1"/>
  <c r="H1222" i="1" s="1"/>
  <c r="G1223" i="1"/>
  <c r="F1223" i="1"/>
  <c r="I1220" i="1"/>
  <c r="H1220" i="1"/>
  <c r="H1219" i="1" s="1"/>
  <c r="G1220" i="1"/>
  <c r="G1219" i="1" s="1"/>
  <c r="F1220" i="1"/>
  <c r="F1219" i="1" s="1"/>
  <c r="I1219" i="1"/>
  <c r="I1217" i="1"/>
  <c r="H1217" i="1"/>
  <c r="H1216" i="1" s="1"/>
  <c r="G1217" i="1"/>
  <c r="G1216" i="1" s="1"/>
  <c r="F1217" i="1"/>
  <c r="F1216" i="1" s="1"/>
  <c r="I1216" i="1"/>
  <c r="I1214" i="1"/>
  <c r="H1214" i="1"/>
  <c r="H1213" i="1" s="1"/>
  <c r="H1212" i="1" s="1"/>
  <c r="G1214" i="1"/>
  <c r="G1213" i="1" s="1"/>
  <c r="G1212" i="1" s="1"/>
  <c r="F1214" i="1"/>
  <c r="F1213" i="1" s="1"/>
  <c r="I1213" i="1"/>
  <c r="I1210" i="1"/>
  <c r="I1209" i="1" s="1"/>
  <c r="H1210" i="1"/>
  <c r="G1210" i="1"/>
  <c r="F1210" i="1"/>
  <c r="H1209" i="1"/>
  <c r="G1209" i="1"/>
  <c r="F1209" i="1"/>
  <c r="I1207" i="1"/>
  <c r="H1207" i="1"/>
  <c r="G1207" i="1"/>
  <c r="F1207" i="1"/>
  <c r="I1205" i="1"/>
  <c r="H1205" i="1"/>
  <c r="H1204" i="1" s="1"/>
  <c r="H1203" i="1" s="1"/>
  <c r="G1205" i="1"/>
  <c r="G1204" i="1" s="1"/>
  <c r="G1203" i="1" s="1"/>
  <c r="F1205" i="1"/>
  <c r="F1204" i="1" s="1"/>
  <c r="F1203" i="1" s="1"/>
  <c r="I1204" i="1"/>
  <c r="I1203" i="1" s="1"/>
  <c r="I1200" i="1"/>
  <c r="H1200" i="1"/>
  <c r="H1199" i="1" s="1"/>
  <c r="G1200" i="1"/>
  <c r="G1199" i="1" s="1"/>
  <c r="F1200" i="1"/>
  <c r="F1199" i="1" s="1"/>
  <c r="I1199" i="1"/>
  <c r="I1187" i="1" s="1"/>
  <c r="I1182" i="1" s="1"/>
  <c r="I1197" i="1"/>
  <c r="H1197" i="1"/>
  <c r="G1197" i="1"/>
  <c r="F1197" i="1"/>
  <c r="I1195" i="1"/>
  <c r="I1194" i="1" s="1"/>
  <c r="H1195" i="1"/>
  <c r="G1195" i="1"/>
  <c r="F1195" i="1"/>
  <c r="H1194" i="1"/>
  <c r="G1194" i="1"/>
  <c r="F1194" i="1"/>
  <c r="I1192" i="1"/>
  <c r="I1191" i="1" s="1"/>
  <c r="H1192" i="1"/>
  <c r="G1192" i="1"/>
  <c r="F1192" i="1"/>
  <c r="H1191" i="1"/>
  <c r="G1191" i="1"/>
  <c r="F1191" i="1"/>
  <c r="I1189" i="1"/>
  <c r="I1188" i="1" s="1"/>
  <c r="H1189" i="1"/>
  <c r="G1189" i="1"/>
  <c r="F1189" i="1"/>
  <c r="H1188" i="1"/>
  <c r="H1187" i="1" s="1"/>
  <c r="G1188" i="1"/>
  <c r="G1187" i="1" s="1"/>
  <c r="F1188" i="1"/>
  <c r="I1185" i="1"/>
  <c r="H1185" i="1"/>
  <c r="H1184" i="1" s="1"/>
  <c r="H1183" i="1" s="1"/>
  <c r="G1185" i="1"/>
  <c r="G1184" i="1" s="1"/>
  <c r="G1183" i="1" s="1"/>
  <c r="F1185" i="1"/>
  <c r="F1184" i="1" s="1"/>
  <c r="F1183" i="1" s="1"/>
  <c r="I1184" i="1"/>
  <c r="I1183" i="1" s="1"/>
  <c r="I1180" i="1"/>
  <c r="H1180" i="1"/>
  <c r="H1179" i="1" s="1"/>
  <c r="H1178" i="1" s="1"/>
  <c r="H1177" i="1" s="1"/>
  <c r="G1180" i="1"/>
  <c r="G1179" i="1" s="1"/>
  <c r="G1178" i="1" s="1"/>
  <c r="G1177" i="1" s="1"/>
  <c r="F1180" i="1"/>
  <c r="F1179" i="1" s="1"/>
  <c r="F1178" i="1" s="1"/>
  <c r="F1177" i="1" s="1"/>
  <c r="I1179" i="1"/>
  <c r="I1178" i="1" s="1"/>
  <c r="I1177" i="1"/>
  <c r="I1175" i="1"/>
  <c r="H1175" i="1"/>
  <c r="H1174" i="1" s="1"/>
  <c r="H1173" i="1" s="1"/>
  <c r="H1172" i="1" s="1"/>
  <c r="G1175" i="1"/>
  <c r="G1174" i="1" s="1"/>
  <c r="G1173" i="1" s="1"/>
  <c r="G1172" i="1" s="1"/>
  <c r="F1175" i="1"/>
  <c r="F1174" i="1" s="1"/>
  <c r="F1173" i="1" s="1"/>
  <c r="F1172" i="1" s="1"/>
  <c r="I1174" i="1"/>
  <c r="I1173" i="1" s="1"/>
  <c r="I1172" i="1"/>
  <c r="I1169" i="1"/>
  <c r="H1169" i="1"/>
  <c r="G1169" i="1"/>
  <c r="F1169" i="1"/>
  <c r="I1167" i="1"/>
  <c r="H1167" i="1"/>
  <c r="H1166" i="1" s="1"/>
  <c r="G1167" i="1"/>
  <c r="G1166" i="1" s="1"/>
  <c r="F1167" i="1"/>
  <c r="F1166" i="1" s="1"/>
  <c r="I1166" i="1"/>
  <c r="I1164" i="1"/>
  <c r="H1164" i="1"/>
  <c r="G1164" i="1"/>
  <c r="F1164" i="1"/>
  <c r="I1162" i="1"/>
  <c r="I1161" i="1" s="1"/>
  <c r="I1160" i="1" s="1"/>
  <c r="H1162" i="1"/>
  <c r="G1162" i="1"/>
  <c r="F1162" i="1"/>
  <c r="H1161" i="1"/>
  <c r="H1160" i="1" s="1"/>
  <c r="G1161" i="1"/>
  <c r="G1160" i="1" s="1"/>
  <c r="F1161" i="1"/>
  <c r="F1160" i="1" s="1"/>
  <c r="I1158" i="1"/>
  <c r="H1158" i="1"/>
  <c r="G1158" i="1"/>
  <c r="F1158" i="1"/>
  <c r="I1156" i="1"/>
  <c r="I1155" i="1" s="1"/>
  <c r="H1156" i="1"/>
  <c r="G1156" i="1"/>
  <c r="F1156" i="1"/>
  <c r="H1155" i="1"/>
  <c r="G1155" i="1"/>
  <c r="F1155" i="1"/>
  <c r="I1153" i="1"/>
  <c r="I1152" i="1" s="1"/>
  <c r="H1153" i="1"/>
  <c r="G1153" i="1"/>
  <c r="F1153" i="1"/>
  <c r="H1152" i="1"/>
  <c r="G1152" i="1"/>
  <c r="F1152" i="1"/>
  <c r="I1150" i="1"/>
  <c r="H1150" i="1"/>
  <c r="G1150" i="1"/>
  <c r="F1150" i="1"/>
  <c r="I1148" i="1"/>
  <c r="H1148" i="1"/>
  <c r="G1148" i="1"/>
  <c r="F1148" i="1"/>
  <c r="I1146" i="1"/>
  <c r="I1145" i="1" s="1"/>
  <c r="I1144" i="1" s="1"/>
  <c r="H1146" i="1"/>
  <c r="G1146" i="1"/>
  <c r="F1146" i="1"/>
  <c r="H1145" i="1"/>
  <c r="H1144" i="1" s="1"/>
  <c r="G1145" i="1"/>
  <c r="G1144" i="1" s="1"/>
  <c r="F1145" i="1"/>
  <c r="F1144" i="1" s="1"/>
  <c r="I1142" i="1"/>
  <c r="H1142" i="1"/>
  <c r="H1141" i="1" s="1"/>
  <c r="G1142" i="1"/>
  <c r="G1141" i="1" s="1"/>
  <c r="F1142" i="1"/>
  <c r="F1141" i="1" s="1"/>
  <c r="I1141" i="1"/>
  <c r="I1139" i="1"/>
  <c r="H1139" i="1"/>
  <c r="G1139" i="1"/>
  <c r="F1139" i="1"/>
  <c r="I1137" i="1"/>
  <c r="H1137" i="1"/>
  <c r="G1137" i="1"/>
  <c r="F1137" i="1"/>
  <c r="I1135" i="1"/>
  <c r="H1135" i="1"/>
  <c r="H1134" i="1" s="1"/>
  <c r="H1133" i="1" s="1"/>
  <c r="G1135" i="1"/>
  <c r="G1134" i="1" s="1"/>
  <c r="F1135" i="1"/>
  <c r="F1134" i="1" s="1"/>
  <c r="I1134" i="1"/>
  <c r="H1132" i="1"/>
  <c r="H1131" i="1" s="1"/>
  <c r="H1130" i="1" s="1"/>
  <c r="G1132" i="1"/>
  <c r="F1132" i="1"/>
  <c r="I1131" i="1"/>
  <c r="G1131" i="1"/>
  <c r="G1130" i="1" s="1"/>
  <c r="F1131" i="1"/>
  <c r="F1130" i="1" s="1"/>
  <c r="I1130" i="1"/>
  <c r="I1128" i="1"/>
  <c r="H1128" i="1"/>
  <c r="G1128" i="1"/>
  <c r="G1127" i="1" s="1"/>
  <c r="F1128" i="1"/>
  <c r="F1127" i="1" s="1"/>
  <c r="I1127" i="1"/>
  <c r="H1127" i="1"/>
  <c r="I1125" i="1"/>
  <c r="H1125" i="1"/>
  <c r="G1125" i="1"/>
  <c r="F1125" i="1"/>
  <c r="I1123" i="1"/>
  <c r="H1123" i="1"/>
  <c r="G1123" i="1"/>
  <c r="F1123" i="1"/>
  <c r="I1121" i="1"/>
  <c r="H1121" i="1"/>
  <c r="G1121" i="1"/>
  <c r="G1120" i="1" s="1"/>
  <c r="F1121" i="1"/>
  <c r="F1120" i="1" s="1"/>
  <c r="F1119" i="1" s="1"/>
  <c r="I1120" i="1"/>
  <c r="I1119" i="1" s="1"/>
  <c r="H1120" i="1"/>
  <c r="H1118" i="1"/>
  <c r="H1117" i="1" s="1"/>
  <c r="H1116" i="1" s="1"/>
  <c r="G1118" i="1"/>
  <c r="G1117" i="1" s="1"/>
  <c r="F1118" i="1"/>
  <c r="I1117" i="1"/>
  <c r="F1117" i="1"/>
  <c r="F1116" i="1" s="1"/>
  <c r="I1116" i="1"/>
  <c r="G1116" i="1"/>
  <c r="I1114" i="1"/>
  <c r="H1114" i="1"/>
  <c r="G1114" i="1"/>
  <c r="F1114" i="1"/>
  <c r="I1112" i="1"/>
  <c r="H1112" i="1"/>
  <c r="G1112" i="1"/>
  <c r="F1112" i="1"/>
  <c r="H1111" i="1"/>
  <c r="G1111" i="1"/>
  <c r="F1111" i="1"/>
  <c r="I1110" i="1"/>
  <c r="I1109" i="1" s="1"/>
  <c r="I1108" i="1" s="1"/>
  <c r="H1110" i="1"/>
  <c r="H1109" i="1" s="1"/>
  <c r="G1110" i="1"/>
  <c r="F1110" i="1"/>
  <c r="F1109" i="1" s="1"/>
  <c r="F1108" i="1"/>
  <c r="I1105" i="1"/>
  <c r="I1104" i="1" s="1"/>
  <c r="I1103" i="1" s="1"/>
  <c r="I1102" i="1" s="1"/>
  <c r="H1105" i="1"/>
  <c r="H1104" i="1" s="1"/>
  <c r="H1103" i="1" s="1"/>
  <c r="H1102" i="1" s="1"/>
  <c r="G1105" i="1"/>
  <c r="G1104" i="1" s="1"/>
  <c r="G1103" i="1" s="1"/>
  <c r="G1102" i="1" s="1"/>
  <c r="F1105" i="1"/>
  <c r="F1104" i="1" s="1"/>
  <c r="F1103" i="1" s="1"/>
  <c r="F1102" i="1" s="1"/>
  <c r="I1100" i="1"/>
  <c r="I1099" i="1" s="1"/>
  <c r="I1098" i="1" s="1"/>
  <c r="I1097" i="1" s="1"/>
  <c r="H1100" i="1"/>
  <c r="H1099" i="1" s="1"/>
  <c r="H1098" i="1" s="1"/>
  <c r="H1097" i="1" s="1"/>
  <c r="G1100" i="1"/>
  <c r="G1099" i="1" s="1"/>
  <c r="G1098" i="1" s="1"/>
  <c r="G1097" i="1" s="1"/>
  <c r="F1100" i="1"/>
  <c r="F1099" i="1" s="1"/>
  <c r="F1098" i="1"/>
  <c r="F1097" i="1" s="1"/>
  <c r="I1094" i="1"/>
  <c r="H1094" i="1"/>
  <c r="G1094" i="1"/>
  <c r="F1094" i="1"/>
  <c r="I1092" i="1"/>
  <c r="I1091" i="1" s="1"/>
  <c r="I1090" i="1" s="1"/>
  <c r="H1092" i="1"/>
  <c r="H1091" i="1" s="1"/>
  <c r="H1090" i="1" s="1"/>
  <c r="G1092" i="1"/>
  <c r="G1091" i="1" s="1"/>
  <c r="G1090" i="1" s="1"/>
  <c r="F1092" i="1"/>
  <c r="F1091" i="1" s="1"/>
  <c r="F1090" i="1"/>
  <c r="I1088" i="1"/>
  <c r="H1088" i="1"/>
  <c r="G1088" i="1"/>
  <c r="F1088" i="1"/>
  <c r="I1087" i="1"/>
  <c r="H1087" i="1"/>
  <c r="G1087" i="1"/>
  <c r="F1087" i="1"/>
  <c r="I1085" i="1"/>
  <c r="H1085" i="1"/>
  <c r="G1085" i="1"/>
  <c r="F1085" i="1"/>
  <c r="I1084" i="1"/>
  <c r="H1084" i="1"/>
  <c r="G1084" i="1"/>
  <c r="F1084" i="1"/>
  <c r="I1082" i="1"/>
  <c r="H1082" i="1"/>
  <c r="G1082" i="1"/>
  <c r="F1082" i="1"/>
  <c r="I1081" i="1"/>
  <c r="H1081" i="1"/>
  <c r="G1081" i="1"/>
  <c r="F1081" i="1"/>
  <c r="I1079" i="1"/>
  <c r="H1079" i="1"/>
  <c r="G1079" i="1"/>
  <c r="F1079" i="1"/>
  <c r="I1078" i="1"/>
  <c r="H1078" i="1"/>
  <c r="H1077" i="1" s="1"/>
  <c r="G1078" i="1"/>
  <c r="G1077" i="1" s="1"/>
  <c r="F1078" i="1"/>
  <c r="F1077" i="1" s="1"/>
  <c r="I1077" i="1"/>
  <c r="I1075" i="1"/>
  <c r="H1075" i="1"/>
  <c r="H1074" i="1" s="1"/>
  <c r="G1075" i="1"/>
  <c r="G1074" i="1" s="1"/>
  <c r="F1075" i="1"/>
  <c r="F1074" i="1" s="1"/>
  <c r="I1074" i="1"/>
  <c r="I1072" i="1"/>
  <c r="H1072" i="1"/>
  <c r="H1071" i="1" s="1"/>
  <c r="G1072" i="1"/>
  <c r="G1071" i="1" s="1"/>
  <c r="F1072" i="1"/>
  <c r="F1071" i="1" s="1"/>
  <c r="I1071" i="1"/>
  <c r="I1069" i="1"/>
  <c r="H1069" i="1"/>
  <c r="H1068" i="1" s="1"/>
  <c r="G1069" i="1"/>
  <c r="G1068" i="1" s="1"/>
  <c r="F1069" i="1"/>
  <c r="F1068" i="1" s="1"/>
  <c r="I1068" i="1"/>
  <c r="I1066" i="1"/>
  <c r="H1066" i="1"/>
  <c r="H1065" i="1" s="1"/>
  <c r="G1066" i="1"/>
  <c r="G1065" i="1" s="1"/>
  <c r="F1066" i="1"/>
  <c r="F1065" i="1" s="1"/>
  <c r="F1064" i="1" s="1"/>
  <c r="I1065" i="1"/>
  <c r="I1064" i="1" s="1"/>
  <c r="I1062" i="1"/>
  <c r="I1061" i="1" s="1"/>
  <c r="H1062" i="1"/>
  <c r="G1062" i="1"/>
  <c r="F1062" i="1"/>
  <c r="H1061" i="1"/>
  <c r="G1061" i="1"/>
  <c r="F1061" i="1"/>
  <c r="F1060" i="1"/>
  <c r="F1059" i="1" s="1"/>
  <c r="F1058" i="1" s="1"/>
  <c r="F1057" i="1" s="1"/>
  <c r="I1059" i="1"/>
  <c r="H1059" i="1"/>
  <c r="G1059" i="1"/>
  <c r="I1058" i="1"/>
  <c r="I1057" i="1" s="1"/>
  <c r="H1058" i="1"/>
  <c r="H1057" i="1" s="1"/>
  <c r="G1058" i="1"/>
  <c r="G1057" i="1" s="1"/>
  <c r="I1055" i="1"/>
  <c r="I1054" i="1" s="1"/>
  <c r="H1055" i="1"/>
  <c r="H1054" i="1" s="1"/>
  <c r="G1055" i="1"/>
  <c r="G1054" i="1" s="1"/>
  <c r="F1055" i="1"/>
  <c r="F1054" i="1" s="1"/>
  <c r="H1053" i="1"/>
  <c r="H1052" i="1" s="1"/>
  <c r="H1051" i="1" s="1"/>
  <c r="G1053" i="1"/>
  <c r="G1052" i="1" s="1"/>
  <c r="G1051" i="1" s="1"/>
  <c r="F1053" i="1"/>
  <c r="F1052" i="1" s="1"/>
  <c r="F1051" i="1" s="1"/>
  <c r="I1052" i="1"/>
  <c r="I1051" i="1" s="1"/>
  <c r="I1049" i="1"/>
  <c r="I1048" i="1" s="1"/>
  <c r="H1049" i="1"/>
  <c r="G1049" i="1"/>
  <c r="F1049" i="1"/>
  <c r="H1048" i="1"/>
  <c r="G1048" i="1"/>
  <c r="F1048" i="1"/>
  <c r="I1046" i="1"/>
  <c r="I1045" i="1" s="1"/>
  <c r="H1046" i="1"/>
  <c r="G1046" i="1"/>
  <c r="F1046" i="1"/>
  <c r="H1045" i="1"/>
  <c r="G1045" i="1"/>
  <c r="F1045" i="1"/>
  <c r="H1044" i="1"/>
  <c r="H1043" i="1" s="1"/>
  <c r="G1044" i="1"/>
  <c r="F1044" i="1"/>
  <c r="I1043" i="1"/>
  <c r="G1043" i="1"/>
  <c r="F1043" i="1"/>
  <c r="I1041" i="1"/>
  <c r="I1040" i="1" s="1"/>
  <c r="H1041" i="1"/>
  <c r="G1041" i="1"/>
  <c r="F1041" i="1"/>
  <c r="G1040" i="1"/>
  <c r="F1040" i="1"/>
  <c r="I1038" i="1"/>
  <c r="H1038" i="1"/>
  <c r="G1038" i="1"/>
  <c r="F1038" i="1"/>
  <c r="I1036" i="1"/>
  <c r="H1036" i="1"/>
  <c r="G1036" i="1"/>
  <c r="F1036" i="1"/>
  <c r="I1034" i="1"/>
  <c r="I1033" i="1" s="1"/>
  <c r="H1034" i="1"/>
  <c r="H1033" i="1" s="1"/>
  <c r="G1034" i="1"/>
  <c r="F1034" i="1"/>
  <c r="G1033" i="1"/>
  <c r="G1032" i="1" s="1"/>
  <c r="F1033" i="1"/>
  <c r="I1029" i="1"/>
  <c r="I1028" i="1" s="1"/>
  <c r="H1029" i="1"/>
  <c r="H1028" i="1" s="1"/>
  <c r="G1029" i="1"/>
  <c r="F1029" i="1"/>
  <c r="G1028" i="1"/>
  <c r="F1028" i="1"/>
  <c r="I1026" i="1"/>
  <c r="I1025" i="1" s="1"/>
  <c r="H1026" i="1"/>
  <c r="H1025" i="1" s="1"/>
  <c r="H1024" i="1" s="1"/>
  <c r="G1026" i="1"/>
  <c r="F1026" i="1"/>
  <c r="G1025" i="1"/>
  <c r="G1024" i="1" s="1"/>
  <c r="F1025" i="1"/>
  <c r="F1024" i="1" s="1"/>
  <c r="I1024" i="1"/>
  <c r="I1022" i="1"/>
  <c r="H1022" i="1"/>
  <c r="G1022" i="1"/>
  <c r="G1021" i="1" s="1"/>
  <c r="F1022" i="1"/>
  <c r="F1021" i="1" s="1"/>
  <c r="I1021" i="1"/>
  <c r="H1021" i="1"/>
  <c r="I1019" i="1"/>
  <c r="H1019" i="1"/>
  <c r="G1019" i="1"/>
  <c r="G1018" i="1" s="1"/>
  <c r="F1019" i="1"/>
  <c r="F1018" i="1" s="1"/>
  <c r="I1018" i="1"/>
  <c r="H1018" i="1"/>
  <c r="I1016" i="1"/>
  <c r="H1016" i="1"/>
  <c r="G1016" i="1"/>
  <c r="G1015" i="1" s="1"/>
  <c r="F1016" i="1"/>
  <c r="F1015" i="1" s="1"/>
  <c r="I1015" i="1"/>
  <c r="H1015" i="1"/>
  <c r="F1014" i="1"/>
  <c r="I1013" i="1"/>
  <c r="H1013" i="1"/>
  <c r="H1012" i="1" s="1"/>
  <c r="G1013" i="1"/>
  <c r="G1012" i="1" s="1"/>
  <c r="F1013" i="1"/>
  <c r="F1012" i="1" s="1"/>
  <c r="I1012" i="1"/>
  <c r="I1010" i="1"/>
  <c r="H1010" i="1"/>
  <c r="H1009" i="1" s="1"/>
  <c r="G1010" i="1"/>
  <c r="G1009" i="1" s="1"/>
  <c r="F1010" i="1"/>
  <c r="F1009" i="1" s="1"/>
  <c r="I1009" i="1"/>
  <c r="I1007" i="1"/>
  <c r="H1007" i="1"/>
  <c r="H1006" i="1" s="1"/>
  <c r="G1007" i="1"/>
  <c r="G1006" i="1" s="1"/>
  <c r="F1007" i="1"/>
  <c r="F1006" i="1" s="1"/>
  <c r="I1006" i="1"/>
  <c r="I1004" i="1"/>
  <c r="H1004" i="1"/>
  <c r="G1004" i="1"/>
  <c r="G1003" i="1" s="1"/>
  <c r="F1004" i="1"/>
  <c r="F1003" i="1" s="1"/>
  <c r="I1003" i="1"/>
  <c r="H1003" i="1"/>
  <c r="I1001" i="1"/>
  <c r="H1001" i="1"/>
  <c r="G1001" i="1"/>
  <c r="G1000" i="1" s="1"/>
  <c r="F1001" i="1"/>
  <c r="F1000" i="1" s="1"/>
  <c r="I1000" i="1"/>
  <c r="H1000" i="1"/>
  <c r="I998" i="1"/>
  <c r="H998" i="1"/>
  <c r="G998" i="1"/>
  <c r="G997" i="1" s="1"/>
  <c r="F998" i="1"/>
  <c r="F997" i="1" s="1"/>
  <c r="I997" i="1"/>
  <c r="H997" i="1"/>
  <c r="I995" i="1"/>
  <c r="H995" i="1"/>
  <c r="G995" i="1"/>
  <c r="G994" i="1" s="1"/>
  <c r="F995" i="1"/>
  <c r="F994" i="1" s="1"/>
  <c r="I994" i="1"/>
  <c r="I993" i="1" s="1"/>
  <c r="I992" i="1" s="1"/>
  <c r="H994" i="1"/>
  <c r="H993" i="1" s="1"/>
  <c r="H992" i="1"/>
  <c r="I990" i="1"/>
  <c r="H990" i="1"/>
  <c r="G990" i="1"/>
  <c r="G989" i="1" s="1"/>
  <c r="F990" i="1"/>
  <c r="F989" i="1" s="1"/>
  <c r="I989" i="1"/>
  <c r="H989" i="1"/>
  <c r="I987" i="1"/>
  <c r="H987" i="1"/>
  <c r="G987" i="1"/>
  <c r="G986" i="1" s="1"/>
  <c r="F987" i="1"/>
  <c r="F986" i="1" s="1"/>
  <c r="I986" i="1"/>
  <c r="I985" i="1" s="1"/>
  <c r="I984" i="1" s="1"/>
  <c r="H986" i="1"/>
  <c r="H985" i="1" s="1"/>
  <c r="H984" i="1" s="1"/>
  <c r="I981" i="1"/>
  <c r="H981" i="1"/>
  <c r="G981" i="1"/>
  <c r="F981" i="1"/>
  <c r="I979" i="1"/>
  <c r="H979" i="1"/>
  <c r="G979" i="1"/>
  <c r="F979" i="1"/>
  <c r="I977" i="1"/>
  <c r="I976" i="1" s="1"/>
  <c r="H977" i="1"/>
  <c r="H976" i="1" s="1"/>
  <c r="G977" i="1"/>
  <c r="F977" i="1"/>
  <c r="G976" i="1"/>
  <c r="F976" i="1"/>
  <c r="I974" i="1"/>
  <c r="H974" i="1"/>
  <c r="G974" i="1"/>
  <c r="F974" i="1"/>
  <c r="I972" i="1"/>
  <c r="H972" i="1"/>
  <c r="G972" i="1"/>
  <c r="G971" i="1" s="1"/>
  <c r="G970" i="1" s="1"/>
  <c r="F972" i="1"/>
  <c r="F971" i="1" s="1"/>
  <c r="F970" i="1" s="1"/>
  <c r="I971" i="1"/>
  <c r="I970" i="1" s="1"/>
  <c r="H971" i="1"/>
  <c r="I968" i="1"/>
  <c r="I967" i="1" s="1"/>
  <c r="H968" i="1"/>
  <c r="H967" i="1" s="1"/>
  <c r="G968" i="1"/>
  <c r="F968" i="1"/>
  <c r="G967" i="1"/>
  <c r="F967" i="1"/>
  <c r="I965" i="1"/>
  <c r="I964" i="1" s="1"/>
  <c r="H965" i="1"/>
  <c r="H964" i="1" s="1"/>
  <c r="G965" i="1"/>
  <c r="F965" i="1"/>
  <c r="G964" i="1"/>
  <c r="F964" i="1"/>
  <c r="I962" i="1"/>
  <c r="I961" i="1" s="1"/>
  <c r="H962" i="1"/>
  <c r="H961" i="1" s="1"/>
  <c r="G962" i="1"/>
  <c r="F962" i="1"/>
  <c r="G961" i="1"/>
  <c r="F961" i="1"/>
  <c r="I959" i="1"/>
  <c r="H959" i="1"/>
  <c r="G959" i="1"/>
  <c r="F959" i="1"/>
  <c r="I957" i="1"/>
  <c r="H957" i="1"/>
  <c r="G957" i="1"/>
  <c r="F957" i="1"/>
  <c r="I955" i="1"/>
  <c r="I954" i="1" s="1"/>
  <c r="H955" i="1"/>
  <c r="H954" i="1" s="1"/>
  <c r="G955" i="1"/>
  <c r="F955" i="1"/>
  <c r="G954" i="1"/>
  <c r="F954" i="1"/>
  <c r="F953" i="1"/>
  <c r="F952" i="1" s="1"/>
  <c r="F951" i="1" s="1"/>
  <c r="I952" i="1"/>
  <c r="I951" i="1" s="1"/>
  <c r="H952" i="1"/>
  <c r="G952" i="1"/>
  <c r="H951" i="1"/>
  <c r="G951" i="1"/>
  <c r="I949" i="1"/>
  <c r="I948" i="1" s="1"/>
  <c r="H949" i="1"/>
  <c r="G949" i="1"/>
  <c r="F949" i="1"/>
  <c r="H948" i="1"/>
  <c r="G948" i="1"/>
  <c r="G947" i="1" s="1"/>
  <c r="F948" i="1"/>
  <c r="F945" i="1"/>
  <c r="F944" i="1" s="1"/>
  <c r="F943" i="1" s="1"/>
  <c r="F942" i="1" s="1"/>
  <c r="F941" i="1" s="1"/>
  <c r="I944" i="1"/>
  <c r="H944" i="1"/>
  <c r="G944" i="1"/>
  <c r="I943" i="1"/>
  <c r="I942" i="1" s="1"/>
  <c r="I941" i="1" s="1"/>
  <c r="H943" i="1"/>
  <c r="H942" i="1" s="1"/>
  <c r="H941" i="1" s="1"/>
  <c r="G943" i="1"/>
  <c r="G942" i="1" s="1"/>
  <c r="G941" i="1" s="1"/>
  <c r="I939" i="1"/>
  <c r="H939" i="1"/>
  <c r="G939" i="1"/>
  <c r="F939" i="1"/>
  <c r="I938" i="1"/>
  <c r="I937" i="1" s="1"/>
  <c r="I936" i="1" s="1"/>
  <c r="H938" i="1"/>
  <c r="H937" i="1" s="1"/>
  <c r="H936" i="1" s="1"/>
  <c r="G938" i="1"/>
  <c r="G937" i="1" s="1"/>
  <c r="G936" i="1" s="1"/>
  <c r="F938" i="1"/>
  <c r="F937" i="1" s="1"/>
  <c r="F936" i="1" s="1"/>
  <c r="I933" i="1"/>
  <c r="H933" i="1"/>
  <c r="G933" i="1"/>
  <c r="F933" i="1"/>
  <c r="I931" i="1"/>
  <c r="H931" i="1"/>
  <c r="G931" i="1"/>
  <c r="F931" i="1"/>
  <c r="I930" i="1"/>
  <c r="I929" i="1" s="1"/>
  <c r="H930" i="1"/>
  <c r="H929" i="1" s="1"/>
  <c r="G930" i="1"/>
  <c r="G929" i="1" s="1"/>
  <c r="F930" i="1"/>
  <c r="F929" i="1" s="1"/>
  <c r="I927" i="1"/>
  <c r="I926" i="1" s="1"/>
  <c r="H927" i="1"/>
  <c r="H926" i="1" s="1"/>
  <c r="G927" i="1"/>
  <c r="G926" i="1" s="1"/>
  <c r="F927" i="1"/>
  <c r="F926" i="1" s="1"/>
  <c r="I924" i="1"/>
  <c r="I923" i="1" s="1"/>
  <c r="H924" i="1"/>
  <c r="H923" i="1" s="1"/>
  <c r="G924" i="1"/>
  <c r="G923" i="1" s="1"/>
  <c r="F924" i="1"/>
  <c r="F923" i="1" s="1"/>
  <c r="I921" i="1"/>
  <c r="I920" i="1" s="1"/>
  <c r="H921" i="1"/>
  <c r="H920" i="1" s="1"/>
  <c r="G921" i="1"/>
  <c r="G920" i="1" s="1"/>
  <c r="F921" i="1"/>
  <c r="F920" i="1" s="1"/>
  <c r="I918" i="1"/>
  <c r="H918" i="1"/>
  <c r="G918" i="1"/>
  <c r="F918" i="1"/>
  <c r="I916" i="1"/>
  <c r="H916" i="1"/>
  <c r="G916" i="1"/>
  <c r="F916" i="1"/>
  <c r="I915" i="1"/>
  <c r="I914" i="1" s="1"/>
  <c r="I913" i="1" s="1"/>
  <c r="I912" i="1" s="1"/>
  <c r="H915" i="1"/>
  <c r="H914" i="1" s="1"/>
  <c r="H913" i="1" s="1"/>
  <c r="H912" i="1" s="1"/>
  <c r="G915" i="1"/>
  <c r="G914" i="1" s="1"/>
  <c r="G913" i="1" s="1"/>
  <c r="G912" i="1" s="1"/>
  <c r="F915" i="1"/>
  <c r="I910" i="1"/>
  <c r="H910" i="1"/>
  <c r="G910" i="1"/>
  <c r="F910" i="1"/>
  <c r="I908" i="1"/>
  <c r="H908" i="1"/>
  <c r="G908" i="1"/>
  <c r="F908" i="1"/>
  <c r="I906" i="1"/>
  <c r="I905" i="1" s="1"/>
  <c r="H906" i="1"/>
  <c r="H905" i="1" s="1"/>
  <c r="G906" i="1"/>
  <c r="G905" i="1" s="1"/>
  <c r="F906" i="1"/>
  <c r="F905" i="1" s="1"/>
  <c r="I903" i="1"/>
  <c r="H903" i="1"/>
  <c r="G903" i="1"/>
  <c r="F903" i="1"/>
  <c r="I901" i="1"/>
  <c r="H901" i="1"/>
  <c r="G901" i="1"/>
  <c r="F901" i="1"/>
  <c r="I900" i="1"/>
  <c r="I899" i="1" s="1"/>
  <c r="H900" i="1"/>
  <c r="H899" i="1" s="1"/>
  <c r="G900" i="1"/>
  <c r="F900" i="1"/>
  <c r="I897" i="1"/>
  <c r="I896" i="1" s="1"/>
  <c r="H897" i="1"/>
  <c r="H896" i="1" s="1"/>
  <c r="G897" i="1"/>
  <c r="G896" i="1" s="1"/>
  <c r="F897" i="1"/>
  <c r="F896" i="1" s="1"/>
  <c r="I894" i="1"/>
  <c r="I893" i="1" s="1"/>
  <c r="H894" i="1"/>
  <c r="H893" i="1" s="1"/>
  <c r="G894" i="1"/>
  <c r="G893" i="1" s="1"/>
  <c r="F894" i="1"/>
  <c r="F893" i="1" s="1"/>
  <c r="I891" i="1"/>
  <c r="I890" i="1" s="1"/>
  <c r="H891" i="1"/>
  <c r="H890" i="1" s="1"/>
  <c r="G891" i="1"/>
  <c r="G890" i="1" s="1"/>
  <c r="F891" i="1"/>
  <c r="F890" i="1" s="1"/>
  <c r="I888" i="1"/>
  <c r="I887" i="1" s="1"/>
  <c r="H888" i="1"/>
  <c r="H887" i="1" s="1"/>
  <c r="G888" i="1"/>
  <c r="G887" i="1" s="1"/>
  <c r="F888" i="1"/>
  <c r="F887" i="1" s="1"/>
  <c r="I885" i="1"/>
  <c r="I884" i="1" s="1"/>
  <c r="H885" i="1"/>
  <c r="H884" i="1" s="1"/>
  <c r="G885" i="1"/>
  <c r="G884" i="1" s="1"/>
  <c r="F885" i="1"/>
  <c r="F884" i="1" s="1"/>
  <c r="I882" i="1"/>
  <c r="I881" i="1" s="1"/>
  <c r="I880" i="1" s="1"/>
  <c r="H882" i="1"/>
  <c r="H881" i="1" s="1"/>
  <c r="H880" i="1" s="1"/>
  <c r="G882" i="1"/>
  <c r="G881" i="1" s="1"/>
  <c r="F882" i="1"/>
  <c r="F881" i="1" s="1"/>
  <c r="F880" i="1" s="1"/>
  <c r="I878" i="1"/>
  <c r="H878" i="1"/>
  <c r="G878" i="1"/>
  <c r="F878" i="1"/>
  <c r="I877" i="1"/>
  <c r="H877" i="1"/>
  <c r="G877" i="1"/>
  <c r="F877" i="1"/>
  <c r="I875" i="1"/>
  <c r="H875" i="1"/>
  <c r="G875" i="1"/>
  <c r="F875" i="1"/>
  <c r="I874" i="1"/>
  <c r="H874" i="1"/>
  <c r="G874" i="1"/>
  <c r="F874" i="1"/>
  <c r="I872" i="1"/>
  <c r="H872" i="1"/>
  <c r="G872" i="1"/>
  <c r="F872" i="1"/>
  <c r="I871" i="1"/>
  <c r="H871" i="1"/>
  <c r="G871" i="1"/>
  <c r="F871" i="1"/>
  <c r="I869" i="1"/>
  <c r="H869" i="1"/>
  <c r="G869" i="1"/>
  <c r="F869" i="1"/>
  <c r="I868" i="1"/>
  <c r="H868" i="1"/>
  <c r="G868" i="1"/>
  <c r="F868" i="1"/>
  <c r="I866" i="1"/>
  <c r="H866" i="1"/>
  <c r="G866" i="1"/>
  <c r="F866" i="1"/>
  <c r="I865" i="1"/>
  <c r="H865" i="1"/>
  <c r="G865" i="1"/>
  <c r="F865" i="1"/>
  <c r="I863" i="1"/>
  <c r="H863" i="1"/>
  <c r="G863" i="1"/>
  <c r="F863" i="1"/>
  <c r="I862" i="1"/>
  <c r="H862" i="1"/>
  <c r="G862" i="1"/>
  <c r="F862" i="1"/>
  <c r="I860" i="1"/>
  <c r="H860" i="1"/>
  <c r="G860" i="1"/>
  <c r="F860" i="1"/>
  <c r="I859" i="1"/>
  <c r="H859" i="1"/>
  <c r="G859" i="1"/>
  <c r="F859" i="1"/>
  <c r="I857" i="1"/>
  <c r="H857" i="1"/>
  <c r="G857" i="1"/>
  <c r="F857" i="1"/>
  <c r="I856" i="1"/>
  <c r="H856" i="1"/>
  <c r="G856" i="1"/>
  <c r="F856" i="1"/>
  <c r="I854" i="1"/>
  <c r="H854" i="1"/>
  <c r="G854" i="1"/>
  <c r="F854" i="1"/>
  <c r="I852" i="1"/>
  <c r="I851" i="1" s="1"/>
  <c r="I850" i="1" s="1"/>
  <c r="H852" i="1"/>
  <c r="H851" i="1" s="1"/>
  <c r="H850" i="1" s="1"/>
  <c r="G852" i="1"/>
  <c r="G851" i="1" s="1"/>
  <c r="G850" i="1" s="1"/>
  <c r="F852" i="1"/>
  <c r="F851" i="1" s="1"/>
  <c r="F850" i="1"/>
  <c r="F849" i="1"/>
  <c r="I848" i="1"/>
  <c r="H848" i="1"/>
  <c r="G848" i="1"/>
  <c r="F848" i="1"/>
  <c r="F847" i="1" s="1"/>
  <c r="I847" i="1"/>
  <c r="H847" i="1"/>
  <c r="G847" i="1"/>
  <c r="F846" i="1"/>
  <c r="I845" i="1"/>
  <c r="H845" i="1"/>
  <c r="G845" i="1"/>
  <c r="G844" i="1" s="1"/>
  <c r="F845" i="1"/>
  <c r="F844" i="1" s="1"/>
  <c r="I844" i="1"/>
  <c r="H844" i="1"/>
  <c r="I842" i="1"/>
  <c r="H842" i="1"/>
  <c r="G842" i="1"/>
  <c r="G841" i="1" s="1"/>
  <c r="F842" i="1"/>
  <c r="F841" i="1" s="1"/>
  <c r="I841" i="1"/>
  <c r="H841" i="1"/>
  <c r="I839" i="1"/>
  <c r="H839" i="1"/>
  <c r="G839" i="1"/>
  <c r="G838" i="1" s="1"/>
  <c r="F839" i="1"/>
  <c r="F838" i="1" s="1"/>
  <c r="I838" i="1"/>
  <c r="I837" i="1" s="1"/>
  <c r="H838" i="1"/>
  <c r="H837" i="1" s="1"/>
  <c r="I835" i="1"/>
  <c r="H835" i="1"/>
  <c r="G835" i="1"/>
  <c r="F835" i="1"/>
  <c r="I833" i="1"/>
  <c r="H833" i="1"/>
  <c r="G833" i="1"/>
  <c r="F833" i="1"/>
  <c r="I831" i="1"/>
  <c r="I830" i="1" s="1"/>
  <c r="H831" i="1"/>
  <c r="H830" i="1" s="1"/>
  <c r="G831" i="1"/>
  <c r="F831" i="1"/>
  <c r="G830" i="1"/>
  <c r="F830" i="1"/>
  <c r="I828" i="1"/>
  <c r="I827" i="1" s="1"/>
  <c r="H828" i="1"/>
  <c r="H827" i="1" s="1"/>
  <c r="G828" i="1"/>
  <c r="F828" i="1"/>
  <c r="G827" i="1"/>
  <c r="F827" i="1"/>
  <c r="I825" i="1"/>
  <c r="I824" i="1" s="1"/>
  <c r="H825" i="1"/>
  <c r="H824" i="1" s="1"/>
  <c r="G825" i="1"/>
  <c r="F825" i="1"/>
  <c r="G824" i="1"/>
  <c r="F824" i="1"/>
  <c r="I822" i="1"/>
  <c r="H822" i="1"/>
  <c r="G822" i="1"/>
  <c r="F822" i="1"/>
  <c r="I820" i="1"/>
  <c r="H820" i="1"/>
  <c r="G820" i="1"/>
  <c r="G819" i="1" s="1"/>
  <c r="F820" i="1"/>
  <c r="F819" i="1" s="1"/>
  <c r="I819" i="1"/>
  <c r="H819" i="1"/>
  <c r="I817" i="1"/>
  <c r="H817" i="1"/>
  <c r="G817" i="1"/>
  <c r="G816" i="1" s="1"/>
  <c r="F817" i="1"/>
  <c r="F816" i="1" s="1"/>
  <c r="I816" i="1"/>
  <c r="H816" i="1"/>
  <c r="I814" i="1"/>
  <c r="H814" i="1"/>
  <c r="G814" i="1"/>
  <c r="G813" i="1" s="1"/>
  <c r="F814" i="1"/>
  <c r="F813" i="1" s="1"/>
  <c r="I813" i="1"/>
  <c r="H813" i="1"/>
  <c r="I811" i="1"/>
  <c r="H811" i="1"/>
  <c r="G811" i="1"/>
  <c r="G810" i="1" s="1"/>
  <c r="F811" i="1"/>
  <c r="F810" i="1" s="1"/>
  <c r="I810" i="1"/>
  <c r="H810" i="1"/>
  <c r="I806" i="1"/>
  <c r="H806" i="1"/>
  <c r="G806" i="1"/>
  <c r="F806" i="1"/>
  <c r="I804" i="1"/>
  <c r="I803" i="1" s="1"/>
  <c r="I802" i="1" s="1"/>
  <c r="H804" i="1"/>
  <c r="H803" i="1" s="1"/>
  <c r="H802" i="1" s="1"/>
  <c r="G804" i="1"/>
  <c r="F804" i="1"/>
  <c r="G803" i="1"/>
  <c r="G802" i="1" s="1"/>
  <c r="F803" i="1"/>
  <c r="F802" i="1" s="1"/>
  <c r="I800" i="1"/>
  <c r="H800" i="1"/>
  <c r="G800" i="1"/>
  <c r="G799" i="1" s="1"/>
  <c r="G798" i="1" s="1"/>
  <c r="F800" i="1"/>
  <c r="F799" i="1" s="1"/>
  <c r="F798" i="1" s="1"/>
  <c r="I799" i="1"/>
  <c r="I798" i="1" s="1"/>
  <c r="H799" i="1"/>
  <c r="H798" i="1" s="1"/>
  <c r="I796" i="1"/>
  <c r="I795" i="1" s="1"/>
  <c r="I794" i="1" s="1"/>
  <c r="H796" i="1"/>
  <c r="H795" i="1" s="1"/>
  <c r="G796" i="1"/>
  <c r="F796" i="1"/>
  <c r="G795" i="1"/>
  <c r="G794" i="1" s="1"/>
  <c r="F795" i="1"/>
  <c r="F794" i="1" s="1"/>
  <c r="H794" i="1"/>
  <c r="I792" i="1"/>
  <c r="H792" i="1"/>
  <c r="G792" i="1"/>
  <c r="G791" i="1" s="1"/>
  <c r="F792" i="1"/>
  <c r="F791" i="1" s="1"/>
  <c r="I791" i="1"/>
  <c r="H791" i="1"/>
  <c r="I789" i="1"/>
  <c r="H789" i="1"/>
  <c r="G789" i="1"/>
  <c r="G788" i="1" s="1"/>
  <c r="F789" i="1"/>
  <c r="F788" i="1" s="1"/>
  <c r="I788" i="1"/>
  <c r="H788" i="1"/>
  <c r="I786" i="1"/>
  <c r="H786" i="1"/>
  <c r="G786" i="1"/>
  <c r="G785" i="1" s="1"/>
  <c r="F786" i="1"/>
  <c r="F785" i="1" s="1"/>
  <c r="I785" i="1"/>
  <c r="H785" i="1"/>
  <c r="I783" i="1"/>
  <c r="H783" i="1"/>
  <c r="G783" i="1"/>
  <c r="G782" i="1" s="1"/>
  <c r="F783" i="1"/>
  <c r="F782" i="1" s="1"/>
  <c r="I782" i="1"/>
  <c r="H782" i="1"/>
  <c r="I780" i="1"/>
  <c r="H780" i="1"/>
  <c r="G780" i="1"/>
  <c r="G779" i="1" s="1"/>
  <c r="F780" i="1"/>
  <c r="F779" i="1" s="1"/>
  <c r="I779" i="1"/>
  <c r="H779" i="1"/>
  <c r="I777" i="1"/>
  <c r="H777" i="1"/>
  <c r="G777" i="1"/>
  <c r="G776" i="1" s="1"/>
  <c r="G775" i="1" s="1"/>
  <c r="G774" i="1" s="1"/>
  <c r="F777" i="1"/>
  <c r="F776" i="1" s="1"/>
  <c r="F775" i="1" s="1"/>
  <c r="I776" i="1"/>
  <c r="I775" i="1" s="1"/>
  <c r="H776" i="1"/>
  <c r="I772" i="1"/>
  <c r="H772" i="1"/>
  <c r="G772" i="1"/>
  <c r="G771" i="1" s="1"/>
  <c r="F772" i="1"/>
  <c r="F771" i="1" s="1"/>
  <c r="I771" i="1"/>
  <c r="H771" i="1"/>
  <c r="I769" i="1"/>
  <c r="H769" i="1"/>
  <c r="G769" i="1"/>
  <c r="G768" i="1" s="1"/>
  <c r="F769" i="1"/>
  <c r="F768" i="1" s="1"/>
  <c r="I768" i="1"/>
  <c r="H768" i="1"/>
  <c r="I766" i="1"/>
  <c r="H766" i="1"/>
  <c r="G766" i="1"/>
  <c r="G765" i="1" s="1"/>
  <c r="F766" i="1"/>
  <c r="F765" i="1" s="1"/>
  <c r="I765" i="1"/>
  <c r="H765" i="1"/>
  <c r="I763" i="1"/>
  <c r="H763" i="1"/>
  <c r="G763" i="1"/>
  <c r="G762" i="1" s="1"/>
  <c r="G761" i="1" s="1"/>
  <c r="F763" i="1"/>
  <c r="F762" i="1" s="1"/>
  <c r="I762" i="1"/>
  <c r="I761" i="1" s="1"/>
  <c r="H762" i="1"/>
  <c r="I759" i="1"/>
  <c r="H759" i="1"/>
  <c r="G759" i="1"/>
  <c r="F759" i="1"/>
  <c r="I757" i="1"/>
  <c r="H757" i="1"/>
  <c r="G757" i="1"/>
  <c r="G756" i="1" s="1"/>
  <c r="G755" i="1" s="1"/>
  <c r="F757" i="1"/>
  <c r="F756" i="1" s="1"/>
  <c r="F755" i="1" s="1"/>
  <c r="I756" i="1"/>
  <c r="I755" i="1" s="1"/>
  <c r="I754" i="1" s="1"/>
  <c r="H756" i="1"/>
  <c r="H755" i="1" s="1"/>
  <c r="I752" i="1"/>
  <c r="H752" i="1"/>
  <c r="G752" i="1"/>
  <c r="G751" i="1" s="1"/>
  <c r="F752" i="1"/>
  <c r="F751" i="1" s="1"/>
  <c r="I751" i="1"/>
  <c r="H751" i="1"/>
  <c r="I749" i="1"/>
  <c r="H749" i="1"/>
  <c r="G749" i="1"/>
  <c r="G748" i="1" s="1"/>
  <c r="G747" i="1" s="1"/>
  <c r="G746" i="1" s="1"/>
  <c r="F749" i="1"/>
  <c r="F748" i="1" s="1"/>
  <c r="F747" i="1" s="1"/>
  <c r="F746" i="1" s="1"/>
  <c r="I748" i="1"/>
  <c r="I747" i="1" s="1"/>
  <c r="I746" i="1" s="1"/>
  <c r="H748" i="1"/>
  <c r="I743" i="1"/>
  <c r="H743" i="1"/>
  <c r="G743" i="1"/>
  <c r="F743" i="1"/>
  <c r="I741" i="1"/>
  <c r="H741" i="1"/>
  <c r="G741" i="1"/>
  <c r="G740" i="1" s="1"/>
  <c r="G739" i="1" s="1"/>
  <c r="F741" i="1"/>
  <c r="F740" i="1" s="1"/>
  <c r="F739" i="1" s="1"/>
  <c r="I740" i="1"/>
  <c r="I739" i="1" s="1"/>
  <c r="H740" i="1"/>
  <c r="H739" i="1" s="1"/>
  <c r="I737" i="1"/>
  <c r="I736" i="1" s="1"/>
  <c r="H737" i="1"/>
  <c r="H736" i="1" s="1"/>
  <c r="G737" i="1"/>
  <c r="F737" i="1"/>
  <c r="G736" i="1"/>
  <c r="F736" i="1"/>
  <c r="I733" i="1"/>
  <c r="I732" i="1" s="1"/>
  <c r="I731" i="1" s="1"/>
  <c r="H733" i="1"/>
  <c r="H732" i="1" s="1"/>
  <c r="H731" i="1" s="1"/>
  <c r="G733" i="1"/>
  <c r="G732" i="1" s="1"/>
  <c r="G731" i="1" s="1"/>
  <c r="F733" i="1"/>
  <c r="F732" i="1"/>
  <c r="F731" i="1" s="1"/>
  <c r="I729" i="1"/>
  <c r="H729" i="1"/>
  <c r="G729" i="1"/>
  <c r="F729" i="1"/>
  <c r="F728" i="1" s="1"/>
  <c r="I728" i="1"/>
  <c r="H728" i="1"/>
  <c r="G728" i="1"/>
  <c r="I726" i="1"/>
  <c r="H726" i="1"/>
  <c r="G726" i="1"/>
  <c r="F726" i="1"/>
  <c r="F725" i="1" s="1"/>
  <c r="I725" i="1"/>
  <c r="H725" i="1"/>
  <c r="G725" i="1"/>
  <c r="I723" i="1"/>
  <c r="H723" i="1"/>
  <c r="G723" i="1"/>
  <c r="F723" i="1"/>
  <c r="I721" i="1"/>
  <c r="H721" i="1"/>
  <c r="G721" i="1"/>
  <c r="F721" i="1"/>
  <c r="I719" i="1"/>
  <c r="H719" i="1"/>
  <c r="G719" i="1"/>
  <c r="F719" i="1"/>
  <c r="F718" i="1" s="1"/>
  <c r="I718" i="1"/>
  <c r="I717" i="1" s="1"/>
  <c r="I716" i="1" s="1"/>
  <c r="I715" i="1" s="1"/>
  <c r="H718" i="1"/>
  <c r="G718" i="1"/>
  <c r="G717" i="1" s="1"/>
  <c r="G716" i="1" s="1"/>
  <c r="G715" i="1" s="1"/>
  <c r="I713" i="1"/>
  <c r="H713" i="1"/>
  <c r="G713" i="1"/>
  <c r="F713" i="1"/>
  <c r="I711" i="1"/>
  <c r="H711" i="1"/>
  <c r="G711" i="1"/>
  <c r="F711" i="1"/>
  <c r="F710" i="1" s="1"/>
  <c r="F709" i="1" s="1"/>
  <c r="I710" i="1"/>
  <c r="I709" i="1" s="1"/>
  <c r="H710" i="1"/>
  <c r="H709" i="1" s="1"/>
  <c r="G710" i="1"/>
  <c r="G709" i="1" s="1"/>
  <c r="I707" i="1"/>
  <c r="I706" i="1" s="1"/>
  <c r="H707" i="1"/>
  <c r="H706" i="1" s="1"/>
  <c r="G707" i="1"/>
  <c r="G706" i="1" s="1"/>
  <c r="F707" i="1"/>
  <c r="F706" i="1"/>
  <c r="I704" i="1"/>
  <c r="I703" i="1" s="1"/>
  <c r="H704" i="1"/>
  <c r="H703" i="1" s="1"/>
  <c r="G704" i="1"/>
  <c r="G703" i="1" s="1"/>
  <c r="F704" i="1"/>
  <c r="F703" i="1"/>
  <c r="I701" i="1"/>
  <c r="H701" i="1"/>
  <c r="G701" i="1"/>
  <c r="F701" i="1"/>
  <c r="I699" i="1"/>
  <c r="H699" i="1"/>
  <c r="G699" i="1"/>
  <c r="F699" i="1"/>
  <c r="F698" i="1" s="1"/>
  <c r="F697" i="1" s="1"/>
  <c r="I698" i="1"/>
  <c r="H698" i="1"/>
  <c r="G698" i="1"/>
  <c r="G697" i="1" s="1"/>
  <c r="G696" i="1" s="1"/>
  <c r="G695" i="1" s="1"/>
  <c r="I693" i="1"/>
  <c r="H693" i="1"/>
  <c r="G693" i="1"/>
  <c r="F693" i="1"/>
  <c r="I691" i="1"/>
  <c r="H691" i="1"/>
  <c r="G691" i="1"/>
  <c r="F691" i="1"/>
  <c r="F690" i="1" s="1"/>
  <c r="I690" i="1"/>
  <c r="H690" i="1"/>
  <c r="G690" i="1"/>
  <c r="I688" i="1"/>
  <c r="H688" i="1"/>
  <c r="G688" i="1"/>
  <c r="F688" i="1"/>
  <c r="I686" i="1"/>
  <c r="I685" i="1" s="1"/>
  <c r="H686" i="1"/>
  <c r="H685" i="1" s="1"/>
  <c r="G686" i="1"/>
  <c r="G685" i="1" s="1"/>
  <c r="F686" i="1"/>
  <c r="F685" i="1"/>
  <c r="I683" i="1"/>
  <c r="H683" i="1"/>
  <c r="G683" i="1"/>
  <c r="F683" i="1"/>
  <c r="I681" i="1"/>
  <c r="H681" i="1"/>
  <c r="G681" i="1"/>
  <c r="F681" i="1"/>
  <c r="F680" i="1" s="1"/>
  <c r="I680" i="1"/>
  <c r="H680" i="1"/>
  <c r="H679" i="1" s="1"/>
  <c r="G680" i="1"/>
  <c r="G679" i="1" s="1"/>
  <c r="F679" i="1"/>
  <c r="G678" i="1"/>
  <c r="G677" i="1" s="1"/>
  <c r="G676" i="1" s="1"/>
  <c r="F678" i="1"/>
  <c r="F677" i="1" s="1"/>
  <c r="I677" i="1"/>
  <c r="I676" i="1" s="1"/>
  <c r="H677" i="1"/>
  <c r="H676" i="1"/>
  <c r="F676" i="1"/>
  <c r="I674" i="1"/>
  <c r="I673" i="1" s="1"/>
  <c r="H674" i="1"/>
  <c r="G674" i="1"/>
  <c r="F674" i="1"/>
  <c r="H673" i="1"/>
  <c r="G673" i="1"/>
  <c r="F673" i="1"/>
  <c r="G672" i="1"/>
  <c r="G671" i="1" s="1"/>
  <c r="G670" i="1" s="1"/>
  <c r="F672" i="1"/>
  <c r="I671" i="1"/>
  <c r="H671" i="1"/>
  <c r="F671" i="1"/>
  <c r="F670" i="1" s="1"/>
  <c r="I670" i="1"/>
  <c r="H670" i="1"/>
  <c r="I668" i="1"/>
  <c r="H668" i="1"/>
  <c r="G668" i="1"/>
  <c r="F668" i="1"/>
  <c r="F667" i="1" s="1"/>
  <c r="I667" i="1"/>
  <c r="H667" i="1"/>
  <c r="G667" i="1"/>
  <c r="H663" i="1"/>
  <c r="G663" i="1"/>
  <c r="I661" i="1"/>
  <c r="H661" i="1"/>
  <c r="G661" i="1"/>
  <c r="F661" i="1"/>
  <c r="I659" i="1"/>
  <c r="H659" i="1"/>
  <c r="G659" i="1"/>
  <c r="F659" i="1"/>
  <c r="I658" i="1"/>
  <c r="H658" i="1"/>
  <c r="G658" i="1"/>
  <c r="F658" i="1"/>
  <c r="I652" i="1"/>
  <c r="H652" i="1"/>
  <c r="G652" i="1"/>
  <c r="F652" i="1"/>
  <c r="I650" i="1"/>
  <c r="I649" i="1" s="1"/>
  <c r="H650" i="1"/>
  <c r="H649" i="1" s="1"/>
  <c r="H645" i="1" s="1"/>
  <c r="G650" i="1"/>
  <c r="G649" i="1" s="1"/>
  <c r="F650" i="1"/>
  <c r="F649" i="1" s="1"/>
  <c r="I647" i="1"/>
  <c r="I646" i="1" s="1"/>
  <c r="H647" i="1"/>
  <c r="H646" i="1" s="1"/>
  <c r="G647" i="1"/>
  <c r="G646" i="1" s="1"/>
  <c r="F647" i="1"/>
  <c r="F646" i="1" s="1"/>
  <c r="G645" i="1"/>
  <c r="F645" i="1"/>
  <c r="I643" i="1"/>
  <c r="H643" i="1"/>
  <c r="G643" i="1"/>
  <c r="F643" i="1"/>
  <c r="I642" i="1"/>
  <c r="H642" i="1"/>
  <c r="G642" i="1"/>
  <c r="F642" i="1"/>
  <c r="I640" i="1"/>
  <c r="H640" i="1"/>
  <c r="G640" i="1"/>
  <c r="F640" i="1"/>
  <c r="I639" i="1"/>
  <c r="H639" i="1"/>
  <c r="G639" i="1"/>
  <c r="F639" i="1"/>
  <c r="I637" i="1"/>
  <c r="H637" i="1"/>
  <c r="G637" i="1"/>
  <c r="F637" i="1"/>
  <c r="I636" i="1"/>
  <c r="H636" i="1"/>
  <c r="G636" i="1"/>
  <c r="F636" i="1"/>
  <c r="I634" i="1"/>
  <c r="H634" i="1"/>
  <c r="G634" i="1"/>
  <c r="F634" i="1"/>
  <c r="I633" i="1"/>
  <c r="H633" i="1"/>
  <c r="G633" i="1"/>
  <c r="F633" i="1"/>
  <c r="I631" i="1"/>
  <c r="H631" i="1"/>
  <c r="G631" i="1"/>
  <c r="F631" i="1"/>
  <c r="I629" i="1"/>
  <c r="I628" i="1" s="1"/>
  <c r="I616" i="1" s="1"/>
  <c r="H629" i="1"/>
  <c r="H628" i="1" s="1"/>
  <c r="H616" i="1" s="1"/>
  <c r="G629" i="1"/>
  <c r="G628" i="1" s="1"/>
  <c r="G616" i="1" s="1"/>
  <c r="F629" i="1"/>
  <c r="F628" i="1" s="1"/>
  <c r="F616" i="1" s="1"/>
  <c r="I626" i="1"/>
  <c r="H626" i="1"/>
  <c r="G626" i="1"/>
  <c r="F626" i="1"/>
  <c r="I622" i="1"/>
  <c r="H622" i="1"/>
  <c r="G622" i="1"/>
  <c r="F622" i="1"/>
  <c r="I620" i="1"/>
  <c r="H620" i="1"/>
  <c r="G620" i="1"/>
  <c r="F620" i="1"/>
  <c r="I618" i="1"/>
  <c r="H618" i="1"/>
  <c r="G618" i="1"/>
  <c r="F618" i="1"/>
  <c r="I617" i="1"/>
  <c r="H617" i="1"/>
  <c r="G617" i="1"/>
  <c r="F617" i="1"/>
  <c r="I613" i="1"/>
  <c r="I612" i="1" s="1"/>
  <c r="H613" i="1"/>
  <c r="H612" i="1" s="1"/>
  <c r="H584" i="1" s="1"/>
  <c r="G613" i="1"/>
  <c r="G612" i="1" s="1"/>
  <c r="G584" i="1" s="1"/>
  <c r="F613" i="1"/>
  <c r="F612" i="1" s="1"/>
  <c r="I610" i="1"/>
  <c r="H610" i="1"/>
  <c r="G610" i="1"/>
  <c r="F610" i="1"/>
  <c r="I608" i="1"/>
  <c r="H608" i="1"/>
  <c r="G608" i="1"/>
  <c r="F608" i="1"/>
  <c r="I607" i="1"/>
  <c r="H607" i="1"/>
  <c r="G607" i="1"/>
  <c r="F607" i="1"/>
  <c r="I604" i="1"/>
  <c r="H604" i="1"/>
  <c r="G604" i="1"/>
  <c r="F604" i="1"/>
  <c r="I602" i="1"/>
  <c r="H602" i="1"/>
  <c r="G602" i="1"/>
  <c r="F602" i="1"/>
  <c r="I600" i="1"/>
  <c r="H600" i="1"/>
  <c r="G600" i="1"/>
  <c r="F600" i="1"/>
  <c r="I599" i="1"/>
  <c r="H599" i="1"/>
  <c r="G599" i="1"/>
  <c r="F599" i="1"/>
  <c r="I596" i="1"/>
  <c r="H596" i="1"/>
  <c r="G596" i="1"/>
  <c r="F596" i="1"/>
  <c r="I595" i="1"/>
  <c r="H595" i="1"/>
  <c r="G595" i="1"/>
  <c r="F595" i="1"/>
  <c r="I593" i="1"/>
  <c r="H593" i="1"/>
  <c r="G593" i="1"/>
  <c r="F593" i="1"/>
  <c r="I590" i="1"/>
  <c r="H590" i="1"/>
  <c r="G590" i="1"/>
  <c r="F590" i="1"/>
  <c r="I588" i="1"/>
  <c r="H588" i="1"/>
  <c r="G588" i="1"/>
  <c r="F588" i="1"/>
  <c r="I586" i="1"/>
  <c r="I585" i="1" s="1"/>
  <c r="H586" i="1"/>
  <c r="H585" i="1" s="1"/>
  <c r="G586" i="1"/>
  <c r="G585" i="1" s="1"/>
  <c r="F586" i="1"/>
  <c r="F585" i="1" s="1"/>
  <c r="F584" i="1"/>
  <c r="I580" i="1"/>
  <c r="H580" i="1"/>
  <c r="G580" i="1"/>
  <c r="F580" i="1"/>
  <c r="I578" i="1"/>
  <c r="I577" i="1" s="1"/>
  <c r="H578" i="1"/>
  <c r="H577" i="1" s="1"/>
  <c r="G578" i="1"/>
  <c r="G577" i="1" s="1"/>
  <c r="F578" i="1"/>
  <c r="F577" i="1" s="1"/>
  <c r="I574" i="1"/>
  <c r="I573" i="1" s="1"/>
  <c r="H574" i="1"/>
  <c r="H573" i="1" s="1"/>
  <c r="G574" i="1"/>
  <c r="G573" i="1" s="1"/>
  <c r="F574" i="1"/>
  <c r="F573" i="1" s="1"/>
  <c r="I571" i="1"/>
  <c r="I570" i="1" s="1"/>
  <c r="H571" i="1"/>
  <c r="H570" i="1" s="1"/>
  <c r="G571" i="1"/>
  <c r="G570" i="1" s="1"/>
  <c r="F571" i="1"/>
  <c r="F570" i="1" s="1"/>
  <c r="I568" i="1"/>
  <c r="H568" i="1"/>
  <c r="G568" i="1"/>
  <c r="F568" i="1"/>
  <c r="I565" i="1"/>
  <c r="H565" i="1"/>
  <c r="G565" i="1"/>
  <c r="F565" i="1"/>
  <c r="I563" i="1"/>
  <c r="H563" i="1"/>
  <c r="G563" i="1"/>
  <c r="G560" i="1" s="1"/>
  <c r="G559" i="1" s="1"/>
  <c r="F563" i="1"/>
  <c r="I561" i="1"/>
  <c r="I560" i="1" s="1"/>
  <c r="H561" i="1"/>
  <c r="G561" i="1"/>
  <c r="F561" i="1"/>
  <c r="H560" i="1"/>
  <c r="H559" i="1" s="1"/>
  <c r="F560" i="1"/>
  <c r="H558" i="1"/>
  <c r="G558" i="1"/>
  <c r="F558" i="1"/>
  <c r="F556" i="1" s="1"/>
  <c r="F555" i="1" s="1"/>
  <c r="H557" i="1"/>
  <c r="H556" i="1" s="1"/>
  <c r="G557" i="1"/>
  <c r="G556" i="1" s="1"/>
  <c r="G555" i="1" s="1"/>
  <c r="F557" i="1"/>
  <c r="I556" i="1"/>
  <c r="I555" i="1" s="1"/>
  <c r="H555" i="1"/>
  <c r="I553" i="1"/>
  <c r="I552" i="1" s="1"/>
  <c r="H553" i="1"/>
  <c r="H552" i="1" s="1"/>
  <c r="G553" i="1"/>
  <c r="F553" i="1"/>
  <c r="G552" i="1"/>
  <c r="F552" i="1"/>
  <c r="I550" i="1"/>
  <c r="I549" i="1" s="1"/>
  <c r="H550" i="1"/>
  <c r="H549" i="1" s="1"/>
  <c r="G550" i="1"/>
  <c r="F550" i="1"/>
  <c r="G549" i="1"/>
  <c r="F549" i="1"/>
  <c r="I547" i="1"/>
  <c r="I544" i="1" s="1"/>
  <c r="H547" i="1"/>
  <c r="G547" i="1"/>
  <c r="F547" i="1"/>
  <c r="I545" i="1"/>
  <c r="H545" i="1"/>
  <c r="G545" i="1"/>
  <c r="G544" i="1" s="1"/>
  <c r="F545" i="1"/>
  <c r="F544" i="1" s="1"/>
  <c r="H544" i="1"/>
  <c r="I539" i="1"/>
  <c r="H539" i="1"/>
  <c r="G539" i="1"/>
  <c r="F539" i="1"/>
  <c r="I537" i="1"/>
  <c r="H537" i="1"/>
  <c r="G537" i="1"/>
  <c r="F537" i="1"/>
  <c r="I535" i="1"/>
  <c r="H535" i="1"/>
  <c r="G535" i="1"/>
  <c r="G534" i="1" s="1"/>
  <c r="F535" i="1"/>
  <c r="F534" i="1" s="1"/>
  <c r="I534" i="1"/>
  <c r="H534" i="1"/>
  <c r="I532" i="1"/>
  <c r="H532" i="1"/>
  <c r="G532" i="1"/>
  <c r="G531" i="1" s="1"/>
  <c r="F532" i="1"/>
  <c r="F531" i="1" s="1"/>
  <c r="I531" i="1"/>
  <c r="H531" i="1"/>
  <c r="I529" i="1"/>
  <c r="H529" i="1"/>
  <c r="G529" i="1"/>
  <c r="G528" i="1" s="1"/>
  <c r="F529" i="1"/>
  <c r="F528" i="1" s="1"/>
  <c r="I528" i="1"/>
  <c r="H528" i="1"/>
  <c r="I526" i="1"/>
  <c r="H526" i="1"/>
  <c r="G526" i="1"/>
  <c r="G525" i="1" s="1"/>
  <c r="F526" i="1"/>
  <c r="F525" i="1" s="1"/>
  <c r="I525" i="1"/>
  <c r="H525" i="1"/>
  <c r="I523" i="1"/>
  <c r="H523" i="1"/>
  <c r="G523" i="1"/>
  <c r="G522" i="1" s="1"/>
  <c r="F523" i="1"/>
  <c r="F522" i="1" s="1"/>
  <c r="I522" i="1"/>
  <c r="H522" i="1"/>
  <c r="H520" i="1"/>
  <c r="G520" i="1"/>
  <c r="I519" i="1"/>
  <c r="I518" i="1" s="1"/>
  <c r="H519" i="1"/>
  <c r="H518" i="1" s="1"/>
  <c r="H517" i="1" s="1"/>
  <c r="H516" i="1" s="1"/>
  <c r="G519" i="1"/>
  <c r="G518" i="1" s="1"/>
  <c r="G517" i="1" s="1"/>
  <c r="G516" i="1" s="1"/>
  <c r="F519" i="1"/>
  <c r="F518" i="1" s="1"/>
  <c r="F517" i="1" s="1"/>
  <c r="I514" i="1"/>
  <c r="I513" i="1" s="1"/>
  <c r="H514" i="1"/>
  <c r="H513" i="1" s="1"/>
  <c r="G514" i="1"/>
  <c r="G513" i="1" s="1"/>
  <c r="G509" i="1" s="1"/>
  <c r="G508" i="1" s="1"/>
  <c r="F514" i="1"/>
  <c r="F513" i="1" s="1"/>
  <c r="F509" i="1" s="1"/>
  <c r="F508" i="1" s="1"/>
  <c r="I511" i="1"/>
  <c r="I510" i="1" s="1"/>
  <c r="H511" i="1"/>
  <c r="H510" i="1" s="1"/>
  <c r="G511" i="1"/>
  <c r="G510" i="1" s="1"/>
  <c r="F511" i="1"/>
  <c r="F510" i="1" s="1"/>
  <c r="I506" i="1"/>
  <c r="I505" i="1" s="1"/>
  <c r="H506" i="1"/>
  <c r="H505" i="1" s="1"/>
  <c r="G506" i="1"/>
  <c r="G505" i="1" s="1"/>
  <c r="F506" i="1"/>
  <c r="F505" i="1" s="1"/>
  <c r="I503" i="1"/>
  <c r="I502" i="1" s="1"/>
  <c r="H503" i="1"/>
  <c r="H502" i="1" s="1"/>
  <c r="G503" i="1"/>
  <c r="G502" i="1" s="1"/>
  <c r="F503" i="1"/>
  <c r="F502" i="1" s="1"/>
  <c r="I500" i="1"/>
  <c r="I499" i="1" s="1"/>
  <c r="H500" i="1"/>
  <c r="H499" i="1" s="1"/>
  <c r="G500" i="1"/>
  <c r="G499" i="1" s="1"/>
  <c r="F500" i="1"/>
  <c r="F499" i="1" s="1"/>
  <c r="I497" i="1"/>
  <c r="I496" i="1" s="1"/>
  <c r="H497" i="1"/>
  <c r="H496" i="1" s="1"/>
  <c r="G497" i="1"/>
  <c r="G496" i="1" s="1"/>
  <c r="F497" i="1"/>
  <c r="F496" i="1" s="1"/>
  <c r="I494" i="1"/>
  <c r="I493" i="1" s="1"/>
  <c r="I492" i="1" s="1"/>
  <c r="I491" i="1" s="1"/>
  <c r="H494" i="1"/>
  <c r="H493" i="1" s="1"/>
  <c r="H492" i="1" s="1"/>
  <c r="H491" i="1" s="1"/>
  <c r="G494" i="1"/>
  <c r="G493" i="1" s="1"/>
  <c r="G492" i="1" s="1"/>
  <c r="G491" i="1" s="1"/>
  <c r="F494" i="1"/>
  <c r="F493" i="1" s="1"/>
  <c r="F492" i="1" s="1"/>
  <c r="F491" i="1" s="1"/>
  <c r="I489" i="1"/>
  <c r="I488" i="1" s="1"/>
  <c r="I487" i="1" s="1"/>
  <c r="I486" i="1" s="1"/>
  <c r="H489" i="1"/>
  <c r="H488" i="1" s="1"/>
  <c r="H487" i="1" s="1"/>
  <c r="H486" i="1" s="1"/>
  <c r="G489" i="1"/>
  <c r="G488" i="1" s="1"/>
  <c r="G487" i="1" s="1"/>
  <c r="G486" i="1" s="1"/>
  <c r="F489" i="1"/>
  <c r="F488" i="1" s="1"/>
  <c r="F487" i="1" s="1"/>
  <c r="F486" i="1" s="1"/>
  <c r="I483" i="1"/>
  <c r="H483" i="1"/>
  <c r="G483" i="1"/>
  <c r="F483" i="1"/>
  <c r="F480" i="1" s="1"/>
  <c r="H482" i="1"/>
  <c r="G482" i="1"/>
  <c r="G481" i="1" s="1"/>
  <c r="G480" i="1" s="1"/>
  <c r="I481" i="1"/>
  <c r="I480" i="1" s="1"/>
  <c r="H481" i="1"/>
  <c r="H480" i="1" s="1"/>
  <c r="F481" i="1"/>
  <c r="I478" i="1"/>
  <c r="H478" i="1"/>
  <c r="G478" i="1"/>
  <c r="F478" i="1"/>
  <c r="I476" i="1"/>
  <c r="H476" i="1"/>
  <c r="G476" i="1"/>
  <c r="G475" i="1" s="1"/>
  <c r="F476" i="1"/>
  <c r="F475" i="1" s="1"/>
  <c r="I475" i="1"/>
  <c r="I474" i="1" s="1"/>
  <c r="H475" i="1"/>
  <c r="H474" i="1" s="1"/>
  <c r="I472" i="1"/>
  <c r="H472" i="1"/>
  <c r="G472" i="1"/>
  <c r="F472" i="1"/>
  <c r="I470" i="1"/>
  <c r="H470" i="1"/>
  <c r="G470" i="1"/>
  <c r="G469" i="1" s="1"/>
  <c r="F470" i="1"/>
  <c r="F469" i="1" s="1"/>
  <c r="I469" i="1"/>
  <c r="H469" i="1"/>
  <c r="I467" i="1"/>
  <c r="H467" i="1"/>
  <c r="G467" i="1"/>
  <c r="F467" i="1"/>
  <c r="I465" i="1"/>
  <c r="I464" i="1" s="1"/>
  <c r="H465" i="1"/>
  <c r="H464" i="1" s="1"/>
  <c r="G465" i="1"/>
  <c r="F465" i="1"/>
  <c r="G464" i="1"/>
  <c r="F464" i="1"/>
  <c r="I462" i="1"/>
  <c r="I453" i="1" s="1"/>
  <c r="H462" i="1"/>
  <c r="H453" i="1" s="1"/>
  <c r="G462" i="1"/>
  <c r="F462" i="1"/>
  <c r="H461" i="1"/>
  <c r="G461" i="1"/>
  <c r="I460" i="1"/>
  <c r="H460" i="1"/>
  <c r="G460" i="1"/>
  <c r="F460" i="1"/>
  <c r="I458" i="1"/>
  <c r="H458" i="1"/>
  <c r="G458" i="1"/>
  <c r="F458" i="1"/>
  <c r="I456" i="1"/>
  <c r="H456" i="1"/>
  <c r="G456" i="1"/>
  <c r="G453" i="1" s="1"/>
  <c r="F456" i="1"/>
  <c r="F453" i="1" s="1"/>
  <c r="I454" i="1"/>
  <c r="H454" i="1"/>
  <c r="G454" i="1"/>
  <c r="F454" i="1"/>
  <c r="I451" i="1"/>
  <c r="H451" i="1"/>
  <c r="G451" i="1"/>
  <c r="F451" i="1"/>
  <c r="I450" i="1"/>
  <c r="H450" i="1"/>
  <c r="G450" i="1"/>
  <c r="F450" i="1"/>
  <c r="I448" i="1"/>
  <c r="H448" i="1"/>
  <c r="G448" i="1"/>
  <c r="F448" i="1"/>
  <c r="I447" i="1"/>
  <c r="H447" i="1"/>
  <c r="G447" i="1"/>
  <c r="F447" i="1"/>
  <c r="I445" i="1"/>
  <c r="H445" i="1"/>
  <c r="G445" i="1"/>
  <c r="F445" i="1"/>
  <c r="I444" i="1"/>
  <c r="H444" i="1"/>
  <c r="G444" i="1"/>
  <c r="F444" i="1"/>
  <c r="I442" i="1"/>
  <c r="H442" i="1"/>
  <c r="G442" i="1"/>
  <c r="F442" i="1"/>
  <c r="I441" i="1"/>
  <c r="I440" i="1" s="1"/>
  <c r="H441" i="1"/>
  <c r="G441" i="1"/>
  <c r="F441" i="1"/>
  <c r="I436" i="1"/>
  <c r="H436" i="1"/>
  <c r="G436" i="1"/>
  <c r="F436" i="1"/>
  <c r="I434" i="1"/>
  <c r="H434" i="1"/>
  <c r="G434" i="1"/>
  <c r="F434" i="1"/>
  <c r="I433" i="1"/>
  <c r="H433" i="1"/>
  <c r="G433" i="1"/>
  <c r="F433" i="1"/>
  <c r="I429" i="1"/>
  <c r="H429" i="1"/>
  <c r="G429" i="1"/>
  <c r="F429" i="1"/>
  <c r="I426" i="1"/>
  <c r="I425" i="1" s="1"/>
  <c r="H426" i="1"/>
  <c r="H425" i="1" s="1"/>
  <c r="G426" i="1"/>
  <c r="G425" i="1" s="1"/>
  <c r="F426" i="1"/>
  <c r="F425" i="1" s="1"/>
  <c r="I423" i="1"/>
  <c r="H423" i="1"/>
  <c r="G423" i="1"/>
  <c r="F423" i="1"/>
  <c r="I421" i="1"/>
  <c r="H421" i="1"/>
  <c r="G421" i="1"/>
  <c r="F421" i="1"/>
  <c r="I420" i="1"/>
  <c r="I419" i="1" s="1"/>
  <c r="H420" i="1"/>
  <c r="G420" i="1"/>
  <c r="F420" i="1"/>
  <c r="I417" i="1"/>
  <c r="I416" i="1" s="1"/>
  <c r="H417" i="1"/>
  <c r="H416" i="1" s="1"/>
  <c r="G417" i="1"/>
  <c r="G416" i="1" s="1"/>
  <c r="F417" i="1"/>
  <c r="F416" i="1" s="1"/>
  <c r="I414" i="1"/>
  <c r="I413" i="1" s="1"/>
  <c r="H414" i="1"/>
  <c r="H413" i="1" s="1"/>
  <c r="G414" i="1"/>
  <c r="G413" i="1" s="1"/>
  <c r="F414" i="1"/>
  <c r="F413" i="1" s="1"/>
  <c r="I411" i="1"/>
  <c r="I410" i="1" s="1"/>
  <c r="H411" i="1"/>
  <c r="H410" i="1" s="1"/>
  <c r="G411" i="1"/>
  <c r="G410" i="1" s="1"/>
  <c r="F411" i="1"/>
  <c r="F410" i="1" s="1"/>
  <c r="I408" i="1"/>
  <c r="I407" i="1" s="1"/>
  <c r="H408" i="1"/>
  <c r="H407" i="1" s="1"/>
  <c r="G408" i="1"/>
  <c r="G407" i="1" s="1"/>
  <c r="F408" i="1"/>
  <c r="F407" i="1" s="1"/>
  <c r="I405" i="1"/>
  <c r="H405" i="1"/>
  <c r="G405" i="1"/>
  <c r="F405" i="1"/>
  <c r="I403" i="1"/>
  <c r="H403" i="1"/>
  <c r="G403" i="1"/>
  <c r="F403" i="1"/>
  <c r="I402" i="1"/>
  <c r="H402" i="1"/>
  <c r="G402" i="1"/>
  <c r="F402" i="1"/>
  <c r="I400" i="1"/>
  <c r="H400" i="1"/>
  <c r="G400" i="1"/>
  <c r="F400" i="1"/>
  <c r="I398" i="1"/>
  <c r="I397" i="1" s="1"/>
  <c r="H398" i="1"/>
  <c r="H397" i="1" s="1"/>
  <c r="H396" i="1" s="1"/>
  <c r="G398" i="1"/>
  <c r="G397" i="1" s="1"/>
  <c r="F398" i="1"/>
  <c r="F397" i="1" s="1"/>
  <c r="F396" i="1" s="1"/>
  <c r="G396" i="1"/>
  <c r="I392" i="1"/>
  <c r="H392" i="1"/>
  <c r="G392" i="1"/>
  <c r="F392" i="1"/>
  <c r="I390" i="1"/>
  <c r="I389" i="1" s="1"/>
  <c r="H390" i="1"/>
  <c r="H389" i="1" s="1"/>
  <c r="G390" i="1"/>
  <c r="G389" i="1" s="1"/>
  <c r="F390" i="1"/>
  <c r="F389" i="1" s="1"/>
  <c r="I387" i="1"/>
  <c r="H387" i="1"/>
  <c r="G387" i="1"/>
  <c r="F387" i="1"/>
  <c r="F384" i="1" s="1"/>
  <c r="F383" i="1" s="1"/>
  <c r="I385" i="1"/>
  <c r="H385" i="1"/>
  <c r="G385" i="1"/>
  <c r="F385" i="1"/>
  <c r="I384" i="1"/>
  <c r="H384" i="1"/>
  <c r="H383" i="1" s="1"/>
  <c r="G384" i="1"/>
  <c r="G383" i="1" s="1"/>
  <c r="I381" i="1"/>
  <c r="I380" i="1" s="1"/>
  <c r="H381" i="1"/>
  <c r="H380" i="1" s="1"/>
  <c r="G381" i="1"/>
  <c r="G380" i="1" s="1"/>
  <c r="F381" i="1"/>
  <c r="F380" i="1" s="1"/>
  <c r="I378" i="1"/>
  <c r="I377" i="1" s="1"/>
  <c r="H378" i="1"/>
  <c r="H377" i="1" s="1"/>
  <c r="G378" i="1"/>
  <c r="G377" i="1" s="1"/>
  <c r="F378" i="1"/>
  <c r="F377" i="1" s="1"/>
  <c r="F375" i="1"/>
  <c r="F374" i="1" s="1"/>
  <c r="F373" i="1" s="1"/>
  <c r="I374" i="1"/>
  <c r="I373" i="1" s="1"/>
  <c r="H374" i="1"/>
  <c r="H373" i="1" s="1"/>
  <c r="G374" i="1"/>
  <c r="G373" i="1" s="1"/>
  <c r="I371" i="1"/>
  <c r="I370" i="1" s="1"/>
  <c r="H371" i="1"/>
  <c r="H370" i="1" s="1"/>
  <c r="G371" i="1"/>
  <c r="G370" i="1" s="1"/>
  <c r="F371" i="1"/>
  <c r="F370" i="1"/>
  <c r="H369" i="1"/>
  <c r="H367" i="1" s="1"/>
  <c r="H366" i="1" s="1"/>
  <c r="G369" i="1"/>
  <c r="G367" i="1" s="1"/>
  <c r="G366" i="1" s="1"/>
  <c r="F369" i="1"/>
  <c r="H368" i="1"/>
  <c r="G368" i="1"/>
  <c r="F368" i="1"/>
  <c r="I367" i="1"/>
  <c r="F367" i="1"/>
  <c r="F366" i="1" s="1"/>
  <c r="F365" i="1" s="1"/>
  <c r="I366" i="1"/>
  <c r="I363" i="1"/>
  <c r="I362" i="1" s="1"/>
  <c r="H363" i="1"/>
  <c r="G363" i="1"/>
  <c r="F363" i="1"/>
  <c r="H362" i="1"/>
  <c r="G362" i="1"/>
  <c r="F362" i="1"/>
  <c r="I360" i="1"/>
  <c r="I359" i="1" s="1"/>
  <c r="H360" i="1"/>
  <c r="G360" i="1"/>
  <c r="F360" i="1"/>
  <c r="H359" i="1"/>
  <c r="G359" i="1"/>
  <c r="F359" i="1"/>
  <c r="I357" i="1"/>
  <c r="I356" i="1" s="1"/>
  <c r="H357" i="1"/>
  <c r="G357" i="1"/>
  <c r="F357" i="1"/>
  <c r="H356" i="1"/>
  <c r="G356" i="1"/>
  <c r="F356" i="1"/>
  <c r="I354" i="1"/>
  <c r="H354" i="1"/>
  <c r="G354" i="1"/>
  <c r="F354" i="1"/>
  <c r="I352" i="1"/>
  <c r="H352" i="1"/>
  <c r="G352" i="1"/>
  <c r="F352" i="1"/>
  <c r="F348" i="1" s="1"/>
  <c r="I349" i="1"/>
  <c r="I348" i="1" s="1"/>
  <c r="H349" i="1"/>
  <c r="G349" i="1"/>
  <c r="F349" i="1"/>
  <c r="H348" i="1"/>
  <c r="G348" i="1"/>
  <c r="I346" i="1"/>
  <c r="I345" i="1" s="1"/>
  <c r="I341" i="1" s="1"/>
  <c r="H346" i="1"/>
  <c r="G346" i="1"/>
  <c r="F346" i="1"/>
  <c r="H345" i="1"/>
  <c r="G345" i="1"/>
  <c r="F345" i="1"/>
  <c r="I343" i="1"/>
  <c r="I342" i="1" s="1"/>
  <c r="H343" i="1"/>
  <c r="G343" i="1"/>
  <c r="F343" i="1"/>
  <c r="H342" i="1"/>
  <c r="H341" i="1" s="1"/>
  <c r="G342" i="1"/>
  <c r="G341" i="1" s="1"/>
  <c r="F342" i="1"/>
  <c r="I338" i="1"/>
  <c r="H338" i="1"/>
  <c r="H337" i="1" s="1"/>
  <c r="G338" i="1"/>
  <c r="G337" i="1" s="1"/>
  <c r="F338" i="1"/>
  <c r="F337" i="1" s="1"/>
  <c r="I337" i="1"/>
  <c r="F336" i="1"/>
  <c r="I335" i="1"/>
  <c r="I334" i="1" s="1"/>
  <c r="H335" i="1"/>
  <c r="H334" i="1" s="1"/>
  <c r="G335" i="1"/>
  <c r="G334" i="1" s="1"/>
  <c r="F335" i="1"/>
  <c r="F334" i="1" s="1"/>
  <c r="I332" i="1"/>
  <c r="I331" i="1" s="1"/>
  <c r="H332" i="1"/>
  <c r="H331" i="1" s="1"/>
  <c r="G332" i="1"/>
  <c r="G331" i="1" s="1"/>
  <c r="F332" i="1"/>
  <c r="F331" i="1" s="1"/>
  <c r="I328" i="1"/>
  <c r="I327" i="1" s="1"/>
  <c r="H328" i="1"/>
  <c r="H327" i="1" s="1"/>
  <c r="G328" i="1"/>
  <c r="G327" i="1" s="1"/>
  <c r="F328" i="1"/>
  <c r="F327" i="1" s="1"/>
  <c r="F322" i="1" s="1"/>
  <c r="I324" i="1"/>
  <c r="I323" i="1" s="1"/>
  <c r="I322" i="1" s="1"/>
  <c r="H324" i="1"/>
  <c r="H323" i="1" s="1"/>
  <c r="G324" i="1"/>
  <c r="G323" i="1" s="1"/>
  <c r="G322" i="1" s="1"/>
  <c r="F324" i="1"/>
  <c r="F323" i="1" s="1"/>
  <c r="I319" i="1"/>
  <c r="I318" i="1" s="1"/>
  <c r="H319" i="1"/>
  <c r="H318" i="1" s="1"/>
  <c r="G319" i="1"/>
  <c r="G318" i="1" s="1"/>
  <c r="G314" i="1" s="1"/>
  <c r="G313" i="1" s="1"/>
  <c r="F319" i="1"/>
  <c r="F318" i="1" s="1"/>
  <c r="I316" i="1"/>
  <c r="I315" i="1" s="1"/>
  <c r="H316" i="1"/>
  <c r="H315" i="1" s="1"/>
  <c r="G316" i="1"/>
  <c r="G315" i="1" s="1"/>
  <c r="F316" i="1"/>
  <c r="F315" i="1" s="1"/>
  <c r="F314" i="1"/>
  <c r="F313" i="1" s="1"/>
  <c r="I310" i="1"/>
  <c r="H310" i="1"/>
  <c r="G310" i="1"/>
  <c r="F310" i="1"/>
  <c r="I308" i="1"/>
  <c r="H308" i="1"/>
  <c r="G308" i="1"/>
  <c r="G305" i="1" s="1"/>
  <c r="F308" i="1"/>
  <c r="I306" i="1"/>
  <c r="H306" i="1"/>
  <c r="G306" i="1"/>
  <c r="F306" i="1"/>
  <c r="I305" i="1"/>
  <c r="H305" i="1"/>
  <c r="F305" i="1"/>
  <c r="I303" i="1"/>
  <c r="H303" i="1"/>
  <c r="G303" i="1"/>
  <c r="F303" i="1"/>
  <c r="I301" i="1"/>
  <c r="I300" i="1" s="1"/>
  <c r="I299" i="1" s="1"/>
  <c r="H301" i="1"/>
  <c r="H300" i="1" s="1"/>
  <c r="H299" i="1" s="1"/>
  <c r="G301" i="1"/>
  <c r="G300" i="1" s="1"/>
  <c r="F301" i="1"/>
  <c r="F300" i="1" s="1"/>
  <c r="F299" i="1" s="1"/>
  <c r="I297" i="1"/>
  <c r="H297" i="1"/>
  <c r="G297" i="1"/>
  <c r="F297" i="1"/>
  <c r="I296" i="1"/>
  <c r="H296" i="1"/>
  <c r="G296" i="1"/>
  <c r="F296" i="1"/>
  <c r="I294" i="1"/>
  <c r="H294" i="1"/>
  <c r="G294" i="1"/>
  <c r="F294" i="1"/>
  <c r="I293" i="1"/>
  <c r="H293" i="1"/>
  <c r="G293" i="1"/>
  <c r="F293" i="1"/>
  <c r="I291" i="1"/>
  <c r="H291" i="1"/>
  <c r="G291" i="1"/>
  <c r="F291" i="1"/>
  <c r="I289" i="1"/>
  <c r="I288" i="1" s="1"/>
  <c r="I287" i="1" s="1"/>
  <c r="I286" i="1" s="1"/>
  <c r="I285" i="1" s="1"/>
  <c r="H289" i="1"/>
  <c r="H288" i="1" s="1"/>
  <c r="H287" i="1" s="1"/>
  <c r="G289" i="1"/>
  <c r="G288" i="1" s="1"/>
  <c r="G287" i="1" s="1"/>
  <c r="F289" i="1"/>
  <c r="F288" i="1" s="1"/>
  <c r="F287" i="1"/>
  <c r="I283" i="1"/>
  <c r="H283" i="1"/>
  <c r="G283" i="1"/>
  <c r="F283" i="1"/>
  <c r="I281" i="1"/>
  <c r="I280" i="1" s="1"/>
  <c r="H281" i="1"/>
  <c r="H280" i="1" s="1"/>
  <c r="G281" i="1"/>
  <c r="G280" i="1" s="1"/>
  <c r="F281" i="1"/>
  <c r="F280" i="1" s="1"/>
  <c r="I278" i="1"/>
  <c r="H278" i="1"/>
  <c r="G278" i="1"/>
  <c r="F278" i="1"/>
  <c r="I276" i="1"/>
  <c r="H276" i="1"/>
  <c r="G276" i="1"/>
  <c r="F276" i="1"/>
  <c r="I275" i="1"/>
  <c r="I274" i="1" s="1"/>
  <c r="H275" i="1"/>
  <c r="G275" i="1"/>
  <c r="F275" i="1"/>
  <c r="I272" i="1"/>
  <c r="I271" i="1" s="1"/>
  <c r="H272" i="1"/>
  <c r="H271" i="1" s="1"/>
  <c r="G272" i="1"/>
  <c r="G271" i="1" s="1"/>
  <c r="F272" i="1"/>
  <c r="F271" i="1" s="1"/>
  <c r="I269" i="1"/>
  <c r="I268" i="1" s="1"/>
  <c r="H269" i="1"/>
  <c r="H268" i="1" s="1"/>
  <c r="G269" i="1"/>
  <c r="G268" i="1" s="1"/>
  <c r="F269" i="1"/>
  <c r="F268" i="1" s="1"/>
  <c r="I266" i="1"/>
  <c r="H266" i="1"/>
  <c r="G266" i="1"/>
  <c r="F266" i="1"/>
  <c r="I264" i="1"/>
  <c r="H264" i="1"/>
  <c r="G264" i="1"/>
  <c r="F264" i="1"/>
  <c r="I262" i="1"/>
  <c r="I261" i="1" s="1"/>
  <c r="H262" i="1"/>
  <c r="H261" i="1" s="1"/>
  <c r="G262" i="1"/>
  <c r="G261" i="1" s="1"/>
  <c r="F262" i="1"/>
  <c r="F261" i="1" s="1"/>
  <c r="I259" i="1"/>
  <c r="I258" i="1" s="1"/>
  <c r="H259" i="1"/>
  <c r="H258" i="1" s="1"/>
  <c r="G259" i="1"/>
  <c r="G258" i="1" s="1"/>
  <c r="F259" i="1"/>
  <c r="F258" i="1" s="1"/>
  <c r="I256" i="1"/>
  <c r="I255" i="1" s="1"/>
  <c r="H256" i="1"/>
  <c r="H255" i="1" s="1"/>
  <c r="G256" i="1"/>
  <c r="G255" i="1" s="1"/>
  <c r="F256" i="1"/>
  <c r="F255" i="1" s="1"/>
  <c r="F251" i="1" s="1"/>
  <c r="I253" i="1"/>
  <c r="I252" i="1" s="1"/>
  <c r="I251" i="1" s="1"/>
  <c r="H253" i="1"/>
  <c r="H252" i="1" s="1"/>
  <c r="G253" i="1"/>
  <c r="G252" i="1" s="1"/>
  <c r="G251" i="1" s="1"/>
  <c r="F253" i="1"/>
  <c r="F252" i="1" s="1"/>
  <c r="I249" i="1"/>
  <c r="H249" i="1"/>
  <c r="G249" i="1"/>
  <c r="F249" i="1"/>
  <c r="I248" i="1"/>
  <c r="H248" i="1"/>
  <c r="G248" i="1"/>
  <c r="F248" i="1"/>
  <c r="I245" i="1"/>
  <c r="H245" i="1"/>
  <c r="G245" i="1"/>
  <c r="F245" i="1"/>
  <c r="I244" i="1"/>
  <c r="H244" i="1"/>
  <c r="G244" i="1"/>
  <c r="F244" i="1"/>
  <c r="I242" i="1"/>
  <c r="H242" i="1"/>
  <c r="G242" i="1"/>
  <c r="F242" i="1"/>
  <c r="I241" i="1"/>
  <c r="H241" i="1"/>
  <c r="G241" i="1"/>
  <c r="F241" i="1"/>
  <c r="I238" i="1"/>
  <c r="H238" i="1"/>
  <c r="G238" i="1"/>
  <c r="F238" i="1"/>
  <c r="I236" i="1"/>
  <c r="H236" i="1"/>
  <c r="G236" i="1"/>
  <c r="F236" i="1"/>
  <c r="F233" i="1" s="1"/>
  <c r="I234" i="1"/>
  <c r="H234" i="1"/>
  <c r="G234" i="1"/>
  <c r="F234" i="1"/>
  <c r="I233" i="1"/>
  <c r="H233" i="1"/>
  <c r="G233" i="1"/>
  <c r="I231" i="1"/>
  <c r="H231" i="1"/>
  <c r="G231" i="1"/>
  <c r="F231" i="1"/>
  <c r="I230" i="1"/>
  <c r="I229" i="1" s="1"/>
  <c r="H230" i="1"/>
  <c r="H229" i="1" s="1"/>
  <c r="G230" i="1"/>
  <c r="G229" i="1" s="1"/>
  <c r="F230" i="1"/>
  <c r="I226" i="1"/>
  <c r="I225" i="1" s="1"/>
  <c r="H226" i="1"/>
  <c r="H225" i="1" s="1"/>
  <c r="G226" i="1"/>
  <c r="G225" i="1" s="1"/>
  <c r="F226" i="1"/>
  <c r="F225" i="1" s="1"/>
  <c r="I222" i="1"/>
  <c r="I221" i="1" s="1"/>
  <c r="H222" i="1"/>
  <c r="H221" i="1" s="1"/>
  <c r="G222" i="1"/>
  <c r="G221" i="1" s="1"/>
  <c r="F222" i="1"/>
  <c r="F221" i="1" s="1"/>
  <c r="I219" i="1"/>
  <c r="I218" i="1" s="1"/>
  <c r="I217" i="1" s="1"/>
  <c r="H219" i="1"/>
  <c r="H218" i="1" s="1"/>
  <c r="H217" i="1" s="1"/>
  <c r="G219" i="1"/>
  <c r="G218" i="1" s="1"/>
  <c r="G217" i="1" s="1"/>
  <c r="F219" i="1"/>
  <c r="F218" i="1" s="1"/>
  <c r="F217" i="1" s="1"/>
  <c r="I215" i="1"/>
  <c r="H215" i="1"/>
  <c r="G215" i="1"/>
  <c r="F215" i="1"/>
  <c r="I214" i="1"/>
  <c r="H214" i="1"/>
  <c r="G214" i="1"/>
  <c r="F214" i="1"/>
  <c r="I212" i="1"/>
  <c r="H212" i="1"/>
  <c r="G212" i="1"/>
  <c r="F212" i="1"/>
  <c r="I211" i="1"/>
  <c r="H211" i="1"/>
  <c r="G211" i="1"/>
  <c r="F211" i="1"/>
  <c r="I209" i="1"/>
  <c r="H209" i="1"/>
  <c r="G209" i="1"/>
  <c r="F209" i="1"/>
  <c r="I208" i="1"/>
  <c r="H208" i="1"/>
  <c r="G208" i="1"/>
  <c r="F208" i="1"/>
  <c r="I206" i="1"/>
  <c r="H206" i="1"/>
  <c r="G206" i="1"/>
  <c r="F206" i="1"/>
  <c r="I205" i="1"/>
  <c r="I204" i="1" s="1"/>
  <c r="H205" i="1"/>
  <c r="H204" i="1" s="1"/>
  <c r="G205" i="1"/>
  <c r="G204" i="1" s="1"/>
  <c r="F205" i="1"/>
  <c r="F204" i="1" s="1"/>
  <c r="I202" i="1"/>
  <c r="I201" i="1" s="1"/>
  <c r="H202" i="1"/>
  <c r="H201" i="1" s="1"/>
  <c r="G202" i="1"/>
  <c r="G201" i="1" s="1"/>
  <c r="F202" i="1"/>
  <c r="F201" i="1" s="1"/>
  <c r="I199" i="1"/>
  <c r="H199" i="1"/>
  <c r="G199" i="1"/>
  <c r="F199" i="1"/>
  <c r="I197" i="1"/>
  <c r="H197" i="1"/>
  <c r="G197" i="1"/>
  <c r="F197" i="1"/>
  <c r="I195" i="1"/>
  <c r="I194" i="1" s="1"/>
  <c r="H195" i="1"/>
  <c r="H194" i="1" s="1"/>
  <c r="G195" i="1"/>
  <c r="G194" i="1" s="1"/>
  <c r="F195" i="1"/>
  <c r="F194" i="1" s="1"/>
  <c r="I192" i="1"/>
  <c r="I191" i="1" s="1"/>
  <c r="H192" i="1"/>
  <c r="H191" i="1" s="1"/>
  <c r="H190" i="1" s="1"/>
  <c r="G192" i="1"/>
  <c r="G191" i="1" s="1"/>
  <c r="F192" i="1"/>
  <c r="F191" i="1" s="1"/>
  <c r="F190" i="1" s="1"/>
  <c r="G190" i="1"/>
  <c r="I187" i="1"/>
  <c r="I186" i="1" s="1"/>
  <c r="I185" i="1" s="1"/>
  <c r="I184" i="1" s="1"/>
  <c r="H187" i="1"/>
  <c r="H186" i="1" s="1"/>
  <c r="H185" i="1" s="1"/>
  <c r="H184" i="1" s="1"/>
  <c r="G187" i="1"/>
  <c r="G186" i="1" s="1"/>
  <c r="F187" i="1"/>
  <c r="F186" i="1" s="1"/>
  <c r="G185" i="1"/>
  <c r="G184" i="1" s="1"/>
  <c r="F185" i="1"/>
  <c r="F184" i="1" s="1"/>
  <c r="I181" i="1"/>
  <c r="H181" i="1"/>
  <c r="G181" i="1"/>
  <c r="F181" i="1"/>
  <c r="I179" i="1"/>
  <c r="I178" i="1" s="1"/>
  <c r="I177" i="1" s="1"/>
  <c r="H179" i="1"/>
  <c r="H178" i="1" s="1"/>
  <c r="H177" i="1" s="1"/>
  <c r="G179" i="1"/>
  <c r="G178" i="1" s="1"/>
  <c r="G177" i="1" s="1"/>
  <c r="F179" i="1"/>
  <c r="F178" i="1" s="1"/>
  <c r="F177" i="1" s="1"/>
  <c r="I175" i="1"/>
  <c r="H175" i="1"/>
  <c r="G175" i="1"/>
  <c r="F175" i="1"/>
  <c r="I174" i="1"/>
  <c r="H174" i="1"/>
  <c r="G174" i="1"/>
  <c r="F174" i="1"/>
  <c r="I172" i="1"/>
  <c r="H172" i="1"/>
  <c r="G172" i="1"/>
  <c r="F172" i="1"/>
  <c r="I171" i="1"/>
  <c r="H171" i="1"/>
  <c r="G171" i="1"/>
  <c r="F171" i="1"/>
  <c r="I168" i="1"/>
  <c r="H168" i="1"/>
  <c r="G168" i="1"/>
  <c r="F168" i="1"/>
  <c r="I167" i="1"/>
  <c r="I166" i="1" s="1"/>
  <c r="H167" i="1"/>
  <c r="H166" i="1" s="1"/>
  <c r="G167" i="1"/>
  <c r="G166" i="1" s="1"/>
  <c r="F167" i="1"/>
  <c r="F166" i="1" s="1"/>
  <c r="I164" i="1"/>
  <c r="I163" i="1" s="1"/>
  <c r="H164" i="1"/>
  <c r="H163" i="1" s="1"/>
  <c r="G164" i="1"/>
  <c r="G163" i="1" s="1"/>
  <c r="F164" i="1"/>
  <c r="F163" i="1" s="1"/>
  <c r="I161" i="1"/>
  <c r="I160" i="1" s="1"/>
  <c r="H161" i="1"/>
  <c r="H160" i="1" s="1"/>
  <c r="G161" i="1"/>
  <c r="G160" i="1" s="1"/>
  <c r="F161" i="1"/>
  <c r="F160" i="1" s="1"/>
  <c r="I158" i="1"/>
  <c r="H158" i="1"/>
  <c r="G158" i="1"/>
  <c r="F158" i="1"/>
  <c r="F155" i="1" s="1"/>
  <c r="I156" i="1"/>
  <c r="H156" i="1"/>
  <c r="G156" i="1"/>
  <c r="F156" i="1"/>
  <c r="I155" i="1"/>
  <c r="H155" i="1"/>
  <c r="G155" i="1"/>
  <c r="I153" i="1"/>
  <c r="H153" i="1"/>
  <c r="G153" i="1"/>
  <c r="F153" i="1"/>
  <c r="I152" i="1"/>
  <c r="H152" i="1"/>
  <c r="G152" i="1"/>
  <c r="F152" i="1"/>
  <c r="I150" i="1"/>
  <c r="H150" i="1"/>
  <c r="G150" i="1"/>
  <c r="F150" i="1"/>
  <c r="I148" i="1"/>
  <c r="I147" i="1" s="1"/>
  <c r="H148" i="1"/>
  <c r="H147" i="1" s="1"/>
  <c r="G148" i="1"/>
  <c r="G147" i="1" s="1"/>
  <c r="F148" i="1"/>
  <c r="F147" i="1" s="1"/>
  <c r="I145" i="1"/>
  <c r="I144" i="1" s="1"/>
  <c r="H145" i="1"/>
  <c r="H144" i="1" s="1"/>
  <c r="G145" i="1"/>
  <c r="G144" i="1" s="1"/>
  <c r="F145" i="1"/>
  <c r="F144" i="1" s="1"/>
  <c r="I141" i="1"/>
  <c r="H141" i="1"/>
  <c r="G141" i="1"/>
  <c r="F141" i="1"/>
  <c r="H140" i="1"/>
  <c r="G140" i="1"/>
  <c r="F140" i="1"/>
  <c r="I138" i="1"/>
  <c r="H138" i="1"/>
  <c r="G138" i="1"/>
  <c r="F138" i="1"/>
  <c r="H137" i="1"/>
  <c r="H135" i="1" s="1"/>
  <c r="H134" i="1" s="1"/>
  <c r="H133" i="1" s="1"/>
  <c r="H132" i="1" s="1"/>
  <c r="G137" i="1"/>
  <c r="F137" i="1"/>
  <c r="I135" i="1"/>
  <c r="G135" i="1"/>
  <c r="G134" i="1" s="1"/>
  <c r="G133" i="1" s="1"/>
  <c r="G132" i="1" s="1"/>
  <c r="F135" i="1"/>
  <c r="F134" i="1" s="1"/>
  <c r="F133" i="1" s="1"/>
  <c r="F132" i="1" s="1"/>
  <c r="I134" i="1"/>
  <c r="I133" i="1" s="1"/>
  <c r="I132" i="1" s="1"/>
  <c r="I130" i="1"/>
  <c r="H130" i="1"/>
  <c r="G130" i="1"/>
  <c r="G129" i="1" s="1"/>
  <c r="G128" i="1" s="1"/>
  <c r="F130" i="1"/>
  <c r="F129" i="1" s="1"/>
  <c r="F128" i="1" s="1"/>
  <c r="I129" i="1"/>
  <c r="I128" i="1" s="1"/>
  <c r="H129" i="1"/>
  <c r="H128" i="1" s="1"/>
  <c r="I126" i="1"/>
  <c r="I125" i="1" s="1"/>
  <c r="H126" i="1"/>
  <c r="H125" i="1" s="1"/>
  <c r="G126" i="1"/>
  <c r="F126" i="1"/>
  <c r="G125" i="1"/>
  <c r="F125" i="1"/>
  <c r="I123" i="1"/>
  <c r="I122" i="1" s="1"/>
  <c r="H123" i="1"/>
  <c r="H122" i="1" s="1"/>
  <c r="G123" i="1"/>
  <c r="F123" i="1"/>
  <c r="G122" i="1"/>
  <c r="F122" i="1"/>
  <c r="I120" i="1"/>
  <c r="I119" i="1" s="1"/>
  <c r="H120" i="1"/>
  <c r="H119" i="1" s="1"/>
  <c r="G120" i="1"/>
  <c r="F120" i="1"/>
  <c r="G119" i="1"/>
  <c r="F119" i="1"/>
  <c r="I117" i="1"/>
  <c r="I116" i="1" s="1"/>
  <c r="H117" i="1"/>
  <c r="H116" i="1" s="1"/>
  <c r="G117" i="1"/>
  <c r="F117" i="1"/>
  <c r="G116" i="1"/>
  <c r="F116" i="1"/>
  <c r="I114" i="1"/>
  <c r="I113" i="1" s="1"/>
  <c r="H114" i="1"/>
  <c r="H113" i="1" s="1"/>
  <c r="G114" i="1"/>
  <c r="F114" i="1"/>
  <c r="G113" i="1"/>
  <c r="F113" i="1"/>
  <c r="I111" i="1"/>
  <c r="I110" i="1" s="1"/>
  <c r="H111" i="1"/>
  <c r="H110" i="1" s="1"/>
  <c r="G111" i="1"/>
  <c r="F111" i="1"/>
  <c r="G110" i="1"/>
  <c r="F110" i="1"/>
  <c r="I108" i="1"/>
  <c r="I107" i="1" s="1"/>
  <c r="H108" i="1"/>
  <c r="H107" i="1" s="1"/>
  <c r="G108" i="1"/>
  <c r="F108" i="1"/>
  <c r="G107" i="1"/>
  <c r="F107" i="1"/>
  <c r="I105" i="1"/>
  <c r="I104" i="1" s="1"/>
  <c r="H105" i="1"/>
  <c r="H104" i="1" s="1"/>
  <c r="G105" i="1"/>
  <c r="F105" i="1"/>
  <c r="G104" i="1"/>
  <c r="F104" i="1"/>
  <c r="I102" i="1"/>
  <c r="I101" i="1" s="1"/>
  <c r="H102" i="1"/>
  <c r="H101" i="1" s="1"/>
  <c r="G102" i="1"/>
  <c r="F102" i="1"/>
  <c r="G101" i="1"/>
  <c r="F101" i="1"/>
  <c r="I99" i="1"/>
  <c r="I98" i="1" s="1"/>
  <c r="H99" i="1"/>
  <c r="H98" i="1" s="1"/>
  <c r="G99" i="1"/>
  <c r="F99" i="1"/>
  <c r="G98" i="1"/>
  <c r="F98" i="1"/>
  <c r="I96" i="1"/>
  <c r="I95" i="1" s="1"/>
  <c r="H96" i="1"/>
  <c r="H95" i="1" s="1"/>
  <c r="G96" i="1"/>
  <c r="F96" i="1"/>
  <c r="G95" i="1"/>
  <c r="F95" i="1"/>
  <c r="I93" i="1"/>
  <c r="I92" i="1" s="1"/>
  <c r="H93" i="1"/>
  <c r="H92" i="1" s="1"/>
  <c r="G93" i="1"/>
  <c r="F93" i="1"/>
  <c r="G92" i="1"/>
  <c r="F92" i="1"/>
  <c r="I90" i="1"/>
  <c r="I89" i="1" s="1"/>
  <c r="I88" i="1" s="1"/>
  <c r="I87" i="1" s="1"/>
  <c r="I86" i="1" s="1"/>
  <c r="H90" i="1"/>
  <c r="H89" i="1" s="1"/>
  <c r="G90" i="1"/>
  <c r="F90" i="1"/>
  <c r="G89" i="1"/>
  <c r="G88" i="1" s="1"/>
  <c r="G87" i="1" s="1"/>
  <c r="F89" i="1"/>
  <c r="F88" i="1" s="1"/>
  <c r="F87" i="1" s="1"/>
  <c r="I82" i="1"/>
  <c r="H82" i="1"/>
  <c r="G82" i="1"/>
  <c r="G81" i="1" s="1"/>
  <c r="F82" i="1"/>
  <c r="F81" i="1" s="1"/>
  <c r="I81" i="1"/>
  <c r="H81" i="1"/>
  <c r="I79" i="1"/>
  <c r="H79" i="1"/>
  <c r="G79" i="1"/>
  <c r="G78" i="1" s="1"/>
  <c r="F79" i="1"/>
  <c r="F78" i="1" s="1"/>
  <c r="I78" i="1"/>
  <c r="H78" i="1"/>
  <c r="I76" i="1"/>
  <c r="H76" i="1"/>
  <c r="G76" i="1"/>
  <c r="G75" i="1" s="1"/>
  <c r="F76" i="1"/>
  <c r="F75" i="1" s="1"/>
  <c r="I75" i="1"/>
  <c r="H75" i="1"/>
  <c r="I73" i="1"/>
  <c r="H73" i="1"/>
  <c r="G73" i="1"/>
  <c r="G72" i="1" s="1"/>
  <c r="F73" i="1"/>
  <c r="F72" i="1" s="1"/>
  <c r="I72" i="1"/>
  <c r="H72" i="1"/>
  <c r="I70" i="1"/>
  <c r="H70" i="1"/>
  <c r="G70" i="1"/>
  <c r="G69" i="1" s="1"/>
  <c r="F70" i="1"/>
  <c r="F69" i="1" s="1"/>
  <c r="I69" i="1"/>
  <c r="H69" i="1"/>
  <c r="I67" i="1"/>
  <c r="H67" i="1"/>
  <c r="G67" i="1"/>
  <c r="G66" i="1" s="1"/>
  <c r="F67" i="1"/>
  <c r="F66" i="1" s="1"/>
  <c r="I66" i="1"/>
  <c r="H66" i="1"/>
  <c r="I64" i="1"/>
  <c r="H64" i="1"/>
  <c r="G64" i="1"/>
  <c r="G63" i="1" s="1"/>
  <c r="F64" i="1"/>
  <c r="F63" i="1" s="1"/>
  <c r="I63" i="1"/>
  <c r="H63" i="1"/>
  <c r="I61" i="1"/>
  <c r="H61" i="1"/>
  <c r="G61" i="1"/>
  <c r="G60" i="1" s="1"/>
  <c r="F61" i="1"/>
  <c r="F60" i="1" s="1"/>
  <c r="I60" i="1"/>
  <c r="H60" i="1"/>
  <c r="I58" i="1"/>
  <c r="H58" i="1"/>
  <c r="G58" i="1"/>
  <c r="G57" i="1" s="1"/>
  <c r="F58" i="1"/>
  <c r="F57" i="1" s="1"/>
  <c r="I57" i="1"/>
  <c r="H57" i="1"/>
  <c r="H56" i="1"/>
  <c r="G56" i="1"/>
  <c r="F56" i="1"/>
  <c r="F55" i="1" s="1"/>
  <c r="F54" i="1" s="1"/>
  <c r="I55" i="1"/>
  <c r="I54" i="1" s="1"/>
  <c r="H55" i="1"/>
  <c r="H54" i="1" s="1"/>
  <c r="G55" i="1"/>
  <c r="G54" i="1" s="1"/>
  <c r="I52" i="1"/>
  <c r="I51" i="1" s="1"/>
  <c r="H52" i="1"/>
  <c r="H51" i="1" s="1"/>
  <c r="G52" i="1"/>
  <c r="G51" i="1" s="1"/>
  <c r="F52" i="1"/>
  <c r="F51" i="1"/>
  <c r="I46" i="1"/>
  <c r="H46" i="1"/>
  <c r="H43" i="1" s="1"/>
  <c r="G46" i="1"/>
  <c r="G43" i="1" s="1"/>
  <c r="F46" i="1"/>
  <c r="I44" i="1"/>
  <c r="H44" i="1"/>
  <c r="G44" i="1"/>
  <c r="F44" i="1"/>
  <c r="F43" i="1" s="1"/>
  <c r="I43" i="1"/>
  <c r="I41" i="1"/>
  <c r="H41" i="1"/>
  <c r="G41" i="1"/>
  <c r="F41" i="1"/>
  <c r="I39" i="1"/>
  <c r="I38" i="1" s="1"/>
  <c r="H39" i="1"/>
  <c r="H38" i="1" s="1"/>
  <c r="G39" i="1"/>
  <c r="G38" i="1" s="1"/>
  <c r="F39" i="1"/>
  <c r="F38" i="1"/>
  <c r="F37" i="1" s="1"/>
  <c r="F36" i="1" s="1"/>
  <c r="I34" i="1"/>
  <c r="I33" i="1" s="1"/>
  <c r="H34" i="1"/>
  <c r="H33" i="1" s="1"/>
  <c r="G34" i="1"/>
  <c r="G33" i="1" s="1"/>
  <c r="F34" i="1"/>
  <c r="F33" i="1"/>
  <c r="I31" i="1"/>
  <c r="I30" i="1" s="1"/>
  <c r="H31" i="1"/>
  <c r="H30" i="1" s="1"/>
  <c r="G31" i="1"/>
  <c r="G30" i="1" s="1"/>
  <c r="F31" i="1"/>
  <c r="F30" i="1"/>
  <c r="I28" i="1"/>
  <c r="I27" i="1" s="1"/>
  <c r="I26" i="1" s="1"/>
  <c r="H28" i="1"/>
  <c r="H27" i="1" s="1"/>
  <c r="G28" i="1"/>
  <c r="G27" i="1" s="1"/>
  <c r="F28" i="1"/>
  <c r="F27" i="1"/>
  <c r="F26" i="1" s="1"/>
  <c r="I24" i="1"/>
  <c r="I23" i="1" s="1"/>
  <c r="H24" i="1"/>
  <c r="G24" i="1"/>
  <c r="F24" i="1"/>
  <c r="F23" i="1" s="1"/>
  <c r="H23" i="1"/>
  <c r="G23" i="1"/>
  <c r="I21" i="1"/>
  <c r="I20" i="1" s="1"/>
  <c r="H21" i="1"/>
  <c r="G21" i="1"/>
  <c r="F21" i="1"/>
  <c r="F20" i="1" s="1"/>
  <c r="H20" i="1"/>
  <c r="G20" i="1"/>
  <c r="I18" i="1"/>
  <c r="I17" i="1" s="1"/>
  <c r="H18" i="1"/>
  <c r="G18" i="1"/>
  <c r="F18" i="1"/>
  <c r="F17" i="1" s="1"/>
  <c r="H17" i="1"/>
  <c r="G17" i="1"/>
  <c r="F16" i="1"/>
  <c r="F15" i="1" s="1"/>
  <c r="F14" i="1" s="1"/>
  <c r="I15" i="1"/>
  <c r="H15" i="1"/>
  <c r="G15" i="1"/>
  <c r="G14" i="1" s="1"/>
  <c r="I14" i="1"/>
  <c r="H14" i="1"/>
  <c r="F13" i="1"/>
  <c r="I12" i="1"/>
  <c r="H12" i="1"/>
  <c r="H11" i="1" s="1"/>
  <c r="H10" i="1" s="1"/>
  <c r="G12" i="1"/>
  <c r="F12" i="1"/>
  <c r="F11" i="1" s="1"/>
  <c r="I11" i="1"/>
  <c r="G11" i="1"/>
  <c r="G10" i="1" l="1"/>
  <c r="G37" i="1"/>
  <c r="G36" i="1" s="1"/>
  <c r="F86" i="1"/>
  <c r="F10" i="1"/>
  <c r="F9" i="1" s="1"/>
  <c r="F8" i="1" s="1"/>
  <c r="H26" i="1"/>
  <c r="I37" i="1"/>
  <c r="I36" i="1" s="1"/>
  <c r="G86" i="1"/>
  <c r="G299" i="1"/>
  <c r="G286" i="1" s="1"/>
  <c r="G285" i="1" s="1"/>
  <c r="I10" i="1"/>
  <c r="I9" i="1" s="1"/>
  <c r="G26" i="1"/>
  <c r="H9" i="1"/>
  <c r="G485" i="1"/>
  <c r="H37" i="1"/>
  <c r="H36" i="1" s="1"/>
  <c r="H88" i="1"/>
  <c r="H87" i="1" s="1"/>
  <c r="H86" i="1" s="1"/>
  <c r="F189" i="1"/>
  <c r="F183" i="1" s="1"/>
  <c r="F321" i="1"/>
  <c r="F312" i="1" s="1"/>
  <c r="I517" i="1"/>
  <c r="F774" i="1"/>
  <c r="H947" i="1"/>
  <c r="G1031" i="1"/>
  <c r="I321" i="1"/>
  <c r="I190" i="1"/>
  <c r="I189" i="1" s="1"/>
  <c r="F341" i="1"/>
  <c r="I383" i="1"/>
  <c r="I396" i="1"/>
  <c r="I395" i="1" s="1"/>
  <c r="I394" i="1" s="1"/>
  <c r="G474" i="1"/>
  <c r="F274" i="1"/>
  <c r="H314" i="1"/>
  <c r="H313" i="1" s="1"/>
  <c r="F419" i="1"/>
  <c r="F395" i="1" s="1"/>
  <c r="F394" i="1" s="1"/>
  <c r="F440" i="1"/>
  <c r="G745" i="1"/>
  <c r="F286" i="1"/>
  <c r="F285" i="1" s="1"/>
  <c r="F474" i="1"/>
  <c r="I183" i="1"/>
  <c r="G274" i="1"/>
  <c r="G189" i="1" s="1"/>
  <c r="G183" i="1" s="1"/>
  <c r="I314" i="1"/>
  <c r="I313" i="1" s="1"/>
  <c r="G365" i="1"/>
  <c r="G321" i="1" s="1"/>
  <c r="G312" i="1" s="1"/>
  <c r="G419" i="1"/>
  <c r="G395" i="1" s="1"/>
  <c r="G394" i="1" s="1"/>
  <c r="G440" i="1"/>
  <c r="H509" i="1"/>
  <c r="H508" i="1" s="1"/>
  <c r="H485" i="1" s="1"/>
  <c r="I947" i="1"/>
  <c r="I946" i="1" s="1"/>
  <c r="F229" i="1"/>
  <c r="H251" i="1"/>
  <c r="H189" i="1" s="1"/>
  <c r="H183" i="1" s="1"/>
  <c r="H274" i="1"/>
  <c r="H286" i="1"/>
  <c r="H285" i="1" s="1"/>
  <c r="H322" i="1"/>
  <c r="I365" i="1"/>
  <c r="H365" i="1"/>
  <c r="H419" i="1"/>
  <c r="H395" i="1" s="1"/>
  <c r="H394" i="1" s="1"/>
  <c r="H440" i="1"/>
  <c r="I509" i="1"/>
  <c r="I508" i="1" s="1"/>
  <c r="H697" i="1"/>
  <c r="H696" i="1" s="1"/>
  <c r="H695" i="1" s="1"/>
  <c r="I679" i="1"/>
  <c r="I697" i="1"/>
  <c r="I696" i="1" s="1"/>
  <c r="I695" i="1" s="1"/>
  <c r="H717" i="1"/>
  <c r="H716" i="1" s="1"/>
  <c r="H715" i="1" s="1"/>
  <c r="H809" i="1"/>
  <c r="H808" i="1" s="1"/>
  <c r="F837" i="1"/>
  <c r="H970" i="1"/>
  <c r="F993" i="1"/>
  <c r="F992" i="1" s="1"/>
  <c r="I1032" i="1"/>
  <c r="I1031" i="1" s="1"/>
  <c r="I983" i="1" s="1"/>
  <c r="I559" i="1"/>
  <c r="F696" i="1"/>
  <c r="F695" i="1" s="1"/>
  <c r="I809" i="1"/>
  <c r="I808" i="1" s="1"/>
  <c r="G837" i="1"/>
  <c r="G993" i="1"/>
  <c r="G992" i="1" s="1"/>
  <c r="F717" i="1"/>
  <c r="F716" i="1" s="1"/>
  <c r="F715" i="1" s="1"/>
  <c r="F754" i="1"/>
  <c r="F745" i="1" s="1"/>
  <c r="H761" i="1"/>
  <c r="H754" i="1" s="1"/>
  <c r="F809" i="1"/>
  <c r="F808" i="1" s="1"/>
  <c r="F559" i="1"/>
  <c r="F516" i="1" s="1"/>
  <c r="F485" i="1" s="1"/>
  <c r="I645" i="1"/>
  <c r="H747" i="1"/>
  <c r="H746" i="1" s="1"/>
  <c r="H745" i="1" s="1"/>
  <c r="G754" i="1"/>
  <c r="H775" i="1"/>
  <c r="H774" i="1" s="1"/>
  <c r="G809" i="1"/>
  <c r="G808" i="1" s="1"/>
  <c r="F899" i="1"/>
  <c r="F947" i="1"/>
  <c r="F946" i="1" s="1"/>
  <c r="F935" i="1" s="1"/>
  <c r="F985" i="1"/>
  <c r="F984" i="1" s="1"/>
  <c r="I1235" i="1"/>
  <c r="I1266" i="1"/>
  <c r="I584" i="1"/>
  <c r="F761" i="1"/>
  <c r="I774" i="1"/>
  <c r="I745" i="1" s="1"/>
  <c r="G880" i="1"/>
  <c r="G899" i="1"/>
  <c r="F914" i="1"/>
  <c r="F913" i="1" s="1"/>
  <c r="F912" i="1" s="1"/>
  <c r="I935" i="1"/>
  <c r="G946" i="1"/>
  <c r="G935" i="1" s="1"/>
  <c r="G985" i="1"/>
  <c r="G984" i="1" s="1"/>
  <c r="G983" i="1" s="1"/>
  <c r="G1394" i="1"/>
  <c r="H1040" i="1"/>
  <c r="H1032" i="1" s="1"/>
  <c r="H1031" i="1" s="1"/>
  <c r="H983" i="1" s="1"/>
  <c r="G1064" i="1"/>
  <c r="H1202" i="1"/>
  <c r="F1276" i="1"/>
  <c r="H1064" i="1"/>
  <c r="I1096" i="1"/>
  <c r="G1109" i="1"/>
  <c r="G1108" i="1" s="1"/>
  <c r="G1119" i="1"/>
  <c r="H1250" i="1"/>
  <c r="H1235" i="1" s="1"/>
  <c r="G1276" i="1"/>
  <c r="H1108" i="1"/>
  <c r="I1133" i="1"/>
  <c r="G1182" i="1"/>
  <c r="I1107" i="1"/>
  <c r="F1133" i="1"/>
  <c r="F1107" i="1" s="1"/>
  <c r="F1096" i="1" s="1"/>
  <c r="H1182" i="1"/>
  <c r="H1171" i="1" s="1"/>
  <c r="F1394" i="1"/>
  <c r="G1133" i="1"/>
  <c r="G1370" i="1"/>
  <c r="I1212" i="1"/>
  <c r="I1202" i="1" s="1"/>
  <c r="I1171" i="1" s="1"/>
  <c r="F1222" i="1"/>
  <c r="F1250" i="1"/>
  <c r="F1235" i="1" s="1"/>
  <c r="F1370" i="1"/>
  <c r="H1394" i="1"/>
  <c r="F1032" i="1"/>
  <c r="F1031" i="1" s="1"/>
  <c r="H1119" i="1"/>
  <c r="F1187" i="1"/>
  <c r="F1182" i="1" s="1"/>
  <c r="F1212" i="1"/>
  <c r="F1202" i="1" s="1"/>
  <c r="G1222" i="1"/>
  <c r="G1202" i="1" s="1"/>
  <c r="G1171" i="1" s="1"/>
  <c r="G1250" i="1"/>
  <c r="G1235" i="1" s="1"/>
  <c r="H1276" i="1"/>
  <c r="F1381" i="1"/>
  <c r="I1394" i="1"/>
  <c r="F1171" i="1" l="1"/>
  <c r="F983" i="1"/>
  <c r="F1446" i="1" s="1"/>
  <c r="I312" i="1"/>
  <c r="H946" i="1"/>
  <c r="H935" i="1" s="1"/>
  <c r="G9" i="1"/>
  <c r="G8" i="1" s="1"/>
  <c r="H8" i="1"/>
  <c r="I516" i="1"/>
  <c r="I485" i="1" s="1"/>
  <c r="I1446" i="1" s="1"/>
  <c r="H1107" i="1"/>
  <c r="H1096" i="1" s="1"/>
  <c r="H1446" i="1" s="1"/>
  <c r="G1107" i="1"/>
  <c r="G1096" i="1" s="1"/>
  <c r="G1446" i="1" s="1"/>
  <c r="H321" i="1"/>
  <c r="H312" i="1" s="1"/>
  <c r="I8" i="1"/>
</calcChain>
</file>

<file path=xl/sharedStrings.xml><?xml version="1.0" encoding="utf-8"?>
<sst xmlns="http://schemas.openxmlformats.org/spreadsheetml/2006/main" count="4456" uniqueCount="947">
  <si>
    <t>ПРИЛОЖЕНИЕ 1</t>
  </si>
  <si>
    <t>к решению</t>
  </si>
  <si>
    <t>Пермской городской Думы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</si>
  <si>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</si>
  <si>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</si>
  <si>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>Целевая статья</t>
  </si>
  <si>
    <t>Вид расходов</t>
  </si>
  <si>
    <t>Раздел</t>
  </si>
  <si>
    <t>Подраздел</t>
  </si>
  <si>
    <t>Наименование расходов</t>
  </si>
  <si>
    <t>2025 год</t>
  </si>
  <si>
    <t>2026 год</t>
  </si>
  <si>
    <t>2027 год</t>
  </si>
  <si>
    <t>формулы</t>
  </si>
  <si>
    <t>0100000000</t>
  </si>
  <si>
    <t>Муниципальная программа "Общественное согласие"</t>
  </si>
  <si>
    <t>0130000000</t>
  </si>
  <si>
    <t>Муниципальные проекты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</si>
  <si>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</si>
  <si>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</si>
  <si>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</si>
  <si>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</si>
  <si>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400</t>
  </si>
  <si>
    <t>Капитальные вложения в объекты государственной (муниципальной) собственности</t>
  </si>
  <si>
    <t>01</t>
  </si>
  <si>
    <t>13</t>
  </si>
  <si>
    <t>Другие общегосударственные вопросы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</si>
  <si>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</si>
  <si>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</si>
  <si>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</si>
  <si>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</si>
  <si>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</si>
  <si>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</si>
  <si>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</si>
  <si>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</si>
  <si>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</si>
  <si>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</si>
  <si>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</si>
  <si>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</si>
  <si>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800</t>
  </si>
  <si>
    <t>Иные бюджетные ассигнования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</si>
  <si>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</si>
  <si>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</si>
  <si>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</si>
  <si>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</si>
  <si>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600</t>
  </si>
  <si>
    <t>Предоставление субсидий бюджетным, автономным учреждениям и иным некоммерческим организациям</t>
  </si>
  <si>
    <t>0140000000</t>
  </si>
  <si>
    <t>Комплексы процессных мероприятий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</si>
  <si>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</si>
  <si>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</si>
  <si>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</si>
  <si>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>Содержание имущества и обеспечение деятельности общественных центров</t>
  </si>
  <si>
    <t>200</t>
  </si>
  <si>
    <t>Закупка товаров, работ и услуг для обеспечения государственных (муниципальных) нужд</t>
  </si>
  <si>
    <t>0140122220</t>
  </si>
  <si>
    <t>Мероприятия в сфере укрепления межнационального и межконфессиального согласия в городе Перми</t>
  </si>
  <si>
    <t>08</t>
  </si>
  <si>
    <t>Культура</t>
  </si>
  <si>
    <t>07</t>
  </si>
  <si>
    <t>Молодежная политика</t>
  </si>
  <si>
    <t>09</t>
  </si>
  <si>
    <t>Другие вопросы в области образования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</si>
  <si>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</si>
  <si>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</si>
  <si>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</si>
  <si>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</si>
  <si>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</si>
  <si>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</si>
  <si>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</si>
  <si>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</si>
  <si>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</si>
  <si>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</si>
  <si>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</si>
  <si>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</si>
  <si>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</si>
  <si>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</si>
  <si>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</si>
  <si>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</si>
  <si>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</si>
  <si>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</si>
  <si>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</si>
  <si>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</si>
  <si>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</si>
  <si>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</si>
  <si>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</si>
  <si>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>Муниципальная программа "Безопасный город"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</si>
  <si>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</si>
  <si>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</si>
  <si>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</si>
  <si>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</si>
  <si>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</si>
  <si>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</si>
  <si>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</si>
  <si>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</si>
  <si>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</si>
  <si>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</si>
  <si>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</si>
  <si>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</si>
  <si>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</si>
  <si>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</si>
  <si>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</si>
  <si>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</si>
  <si>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</si>
  <si>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</si>
  <si>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</si>
  <si>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</si>
  <si>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</si>
  <si>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</si>
  <si>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</si>
  <si>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</si>
  <si>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</si>
  <si>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</si>
  <si>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</si>
  <si>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</si>
  <si>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</si>
  <si>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</si>
  <si>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</si>
  <si>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</si>
  <si>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</si>
  <si>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</si>
  <si>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</si>
  <si>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</si>
  <si>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</si>
  <si>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</si>
  <si>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</si>
  <si>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</si>
  <si>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>Обеспечение деятельности (оказание услуг, выполнение работ) муниципальных учреждений (организаций)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</si>
  <si>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</si>
  <si>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</si>
  <si>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Гражданская оборона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</si>
  <si>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</si>
  <si>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</si>
  <si>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</si>
  <si>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</si>
  <si>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</si>
  <si>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</si>
  <si>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</si>
  <si>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>Мероприятия, направленные на обеспечение первичных мер пожарной безопасности в границах города Перми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</si>
  <si>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</si>
  <si>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</si>
  <si>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</si>
  <si>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</si>
  <si>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</si>
  <si>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</si>
  <si>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</si>
  <si>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</si>
  <si>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0240223550</t>
  </si>
  <si>
    <t>Профилактика правонарушений на территории города Перми</t>
  </si>
  <si>
    <t>14</t>
  </si>
  <si>
    <t>Другие вопросы в области национальной безопасности и правоохранительной деятельности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</si>
  <si>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</si>
  <si>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</si>
  <si>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</si>
  <si>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</si>
  <si>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</si>
  <si>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Содержание муниципальных органов города Перми</t>
  </si>
  <si>
    <t>0300000000</t>
  </si>
  <si>
    <t>Муниципальная программа "Культура и молодежная политика города Перми"</t>
  </si>
  <si>
    <t>0330000000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</si>
  <si>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</si>
  <si>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</si>
  <si>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</si>
  <si>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</si>
  <si>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0340000000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</si>
  <si>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</si>
  <si>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</si>
  <si>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</si>
  <si>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</si>
  <si>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Городские культурно-зрелищные мероприятия, культурно-зрелищные мероприятия по месту жительства</t>
  </si>
  <si>
    <t>300</t>
  </si>
  <si>
    <t>Социальное обеспечение и иные выплаты населению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</si>
  <si>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</si>
  <si>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</si>
  <si>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</si>
  <si>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</si>
  <si>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</si>
  <si>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</si>
  <si>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</si>
  <si>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</si>
  <si>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</si>
  <si>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</si>
  <si>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</si>
  <si>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</si>
  <si>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>Комплекс процессных мероприятий "Обеспечение качественно нового уровня развития инфраструктуры"</t>
  </si>
  <si>
    <t>0340300750</t>
  </si>
  <si>
    <t>Сохранение историко-культурного наследия</t>
  </si>
  <si>
    <t>0340301070</t>
  </si>
  <si>
    <t>Взносы на капитальный ремонт общего имущества в многоквартирных домах</t>
  </si>
  <si>
    <t>Дополнительное образование детей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</si>
  <si>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</si>
  <si>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</si>
  <si>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</si>
  <si>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</si>
  <si>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</si>
  <si>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</si>
  <si>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</si>
  <si>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</si>
  <si>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</si>
  <si>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</si>
  <si>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</si>
  <si>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Социальное обеспечение населения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</si>
  <si>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</si>
  <si>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</si>
  <si>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</si>
  <si>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</si>
  <si>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</si>
  <si>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</si>
  <si>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</si>
  <si>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</si>
  <si>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</si>
  <si>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</si>
  <si>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</si>
  <si>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</si>
  <si>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</si>
  <si>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</si>
  <si>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</si>
  <si>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</si>
  <si>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</si>
  <si>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</si>
  <si>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>Другие вопросы в области культуры, кинематографии</t>
  </si>
  <si>
    <t>0340600590</t>
  </si>
  <si>
    <t>0400000000</t>
  </si>
  <si>
    <t>Муниципальная программа "Управление муниципальным имуществом города Перми"</t>
  </si>
  <si>
    <t>0440000000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</si>
  <si>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</si>
  <si>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</si>
  <si>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</si>
  <si>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</si>
  <si>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</si>
  <si>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</si>
  <si>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</si>
  <si>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</si>
  <si>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</si>
  <si>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</si>
  <si>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</si>
  <si>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</si>
  <si>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</si>
  <si>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>Муниципальная программа "Развитие физической культуры и спорта города Перми"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</si>
  <si>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</si>
  <si>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</si>
  <si>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</si>
  <si>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0530141880</t>
  </si>
  <si>
    <t>Строительство плавательного бассейна по адресу: ул. Гайвинская, 50</t>
  </si>
  <si>
    <t>11</t>
  </si>
  <si>
    <t>Спорт высших достижений</t>
  </si>
  <si>
    <t>0530141950</t>
  </si>
  <si>
    <t>Строительство спортивной трассы для лыжероллеров по адресу: г. Пермь, ул. Агрономическая, 23</t>
  </si>
  <si>
    <t>0540000000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</si>
  <si>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</si>
  <si>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</si>
  <si>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</si>
  <si>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Физическая культура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</si>
  <si>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</si>
  <si>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</si>
  <si>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</si>
  <si>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</si>
  <si>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</si>
  <si>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</si>
  <si>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</si>
  <si>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</si>
  <si>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</si>
  <si>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</si>
  <si>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</si>
  <si>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</si>
  <si>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Повышение фонда оплаты труд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</si>
  <si>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</si>
  <si>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</si>
  <si>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</si>
  <si>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>Массовый спорт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</si>
  <si>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</si>
  <si>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</si>
  <si>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</si>
  <si>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</si>
  <si>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</si>
  <si>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</si>
  <si>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</si>
  <si>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</si>
  <si>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</si>
  <si>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</si>
  <si>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</si>
  <si>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</si>
  <si>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</si>
  <si>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</si>
  <si>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</si>
  <si>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</si>
  <si>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</si>
  <si>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</si>
  <si>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</si>
  <si>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>Другие вопросы в области физической культуры и спорта</t>
  </si>
  <si>
    <t>0540400590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</si>
  <si>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</si>
  <si>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</si>
  <si>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</si>
  <si>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</si>
  <si>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</si>
  <si>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</si>
  <si>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</si>
  <si>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</si>
  <si>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>Другие вопросы в области социальной политики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</si>
  <si>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</si>
  <si>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</si>
  <si>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</si>
  <si>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>Дополнительные меры социальной поддержки отдельных категорий жителей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</si>
  <si>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</si>
  <si>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</si>
  <si>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</si>
  <si>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</si>
  <si>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</si>
  <si>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</si>
  <si>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</si>
  <si>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</si>
  <si>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0640221010</t>
  </si>
  <si>
    <t>Проведение мероприятий в сфере социальной политики</t>
  </si>
  <si>
    <t>0640221050</t>
  </si>
  <si>
    <t>Проведение мероприятий в сфере социальной политики, развития человеческого потенциала</t>
  </si>
  <si>
    <t>0640223570</t>
  </si>
  <si>
    <t>Оборудование объектов городской инфраструктуры средствами беспрепятственного доступа</t>
  </si>
  <si>
    <t>Общее образование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</si>
  <si>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</si>
  <si>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</si>
  <si>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</si>
  <si>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</si>
  <si>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</si>
  <si>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</si>
  <si>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0640323630</t>
  </si>
  <si>
    <t>Администрирование отдыха детей в каникулярное время</t>
  </si>
  <si>
    <t>064032С140</t>
  </si>
  <si>
    <t>Обеспечение отдыха и оздоровления детей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</si>
  <si>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</si>
  <si>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</si>
  <si>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</si>
  <si>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</si>
  <si>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</si>
  <si>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</si>
  <si>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</si>
  <si>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</si>
  <si>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>Образование комиссий по делам несовершеннолетних и защите их прав и организация их деятельности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</si>
  <si>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</si>
  <si>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</si>
  <si>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>Муниципальная программа "Доступное и качественное образование"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</si>
  <si>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</si>
  <si>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</si>
  <si>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</si>
  <si>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</si>
  <si>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</si>
  <si>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</si>
  <si>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</si>
  <si>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Муниципальные проекты в рамках региональных проектов</t>
  </si>
  <si>
    <t>0720100000</t>
  </si>
  <si>
    <t>Муниципальный проект "Развитие инфраструктуры в сфере образования"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</si>
  <si>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</si>
  <si>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</si>
  <si>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</si>
  <si>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</si>
  <si>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</si>
  <si>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</si>
  <si>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</si>
  <si>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</si>
  <si>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</si>
  <si>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</si>
  <si>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</si>
  <si>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</si>
  <si>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</si>
  <si>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</si>
  <si>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</si>
  <si>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0730143510</t>
  </si>
  <si>
    <t>Строительство спортивного зала МАОУ "СОШ № 81" г. Перми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</si>
  <si>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</si>
  <si>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</si>
  <si>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</si>
  <si>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</si>
  <si>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Дошкольное образование</t>
  </si>
  <si>
    <t>0740100690</t>
  </si>
  <si>
    <t>Организация подвоза учащихся, проживающих в отдаленных жилых районах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</si>
  <si>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</si>
  <si>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</si>
  <si>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</si>
  <si>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</si>
  <si>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</si>
  <si>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</si>
  <si>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</si>
  <si>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>Единая субвенция на выполнение отдельных государственных полномочий в сфере образования</t>
  </si>
  <si>
    <t>Охрана семьи и детства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</si>
  <si>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</si>
  <si>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</si>
  <si>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</si>
  <si>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</si>
  <si>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</si>
  <si>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</si>
  <si>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</si>
  <si>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</si>
  <si>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</si>
  <si>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</si>
  <si>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</si>
  <si>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</si>
  <si>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</si>
  <si>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</si>
  <si>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</si>
  <si>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</si>
  <si>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</si>
  <si>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</si>
  <si>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>Профессиональная подготовка, переподготовка и повышение квалификации</t>
  </si>
  <si>
    <t>0740301060</t>
  </si>
  <si>
    <t>0740321190</t>
  </si>
  <si>
    <t>Организация и проведение мероприятий в сфере образования города Перми</t>
  </si>
  <si>
    <t>0740381030</t>
  </si>
  <si>
    <t>Присуждение премии Главы города Перми "Золотой резерв"</t>
  </si>
  <si>
    <t>0740382020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</si>
  <si>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</si>
  <si>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</si>
  <si>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</si>
  <si>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</si>
  <si>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</si>
  <si>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</si>
  <si>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</si>
  <si>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</si>
  <si>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</si>
  <si>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</si>
  <si>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</si>
  <si>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</si>
  <si>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>Субсидия частным организациям на реализацию дополнительных общеразвивающих программ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</si>
  <si>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</si>
  <si>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</si>
  <si>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</si>
  <si>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>Устройство спортивных площадок в муниципальных образовательных организациях города Перми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</si>
  <si>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</si>
  <si>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</si>
  <si>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</si>
  <si>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</si>
  <si>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</si>
  <si>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</si>
  <si>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</si>
  <si>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</si>
  <si>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</si>
  <si>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</si>
  <si>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</si>
  <si>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</si>
  <si>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</si>
  <si>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</si>
  <si>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</si>
  <si>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</si>
  <si>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</si>
  <si>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</si>
  <si>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</si>
  <si>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</si>
  <si>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</si>
  <si>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</si>
  <si>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</si>
  <si>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>Другие вопросы в области национальной экономики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</si>
  <si>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</si>
  <si>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</si>
  <si>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</si>
  <si>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</si>
  <si>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</si>
  <si>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</si>
  <si>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</si>
  <si>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</si>
  <si>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</si>
  <si>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</si>
  <si>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</si>
  <si>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</si>
  <si>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</si>
  <si>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</si>
  <si>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</si>
  <si>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</si>
  <si>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</si>
  <si>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</si>
  <si>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</si>
  <si>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</si>
  <si>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</si>
  <si>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</si>
  <si>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</si>
  <si>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</si>
  <si>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</si>
  <si>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</si>
  <si>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</si>
  <si>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>Муниципальная программа "Дорожная деятельность и благоустройство города Перми"</t>
  </si>
  <si>
    <t>1010000000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</si>
  <si>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</si>
  <si>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</si>
  <si>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</si>
  <si>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</si>
  <si>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Дорожное хозяйство (дорожные фонды)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</si>
  <si>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</si>
  <si>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</si>
  <si>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</si>
  <si>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</si>
  <si>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</si>
  <si>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</si>
  <si>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</si>
  <si>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</si>
  <si>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>Муниципальный проект "Комплексное благоустройство"</t>
  </si>
  <si>
    <t>1020223150</t>
  </si>
  <si>
    <t>Архитектурная подсветка зданий</t>
  </si>
  <si>
    <t>Благоустройство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</si>
  <si>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</si>
  <si>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</si>
  <si>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</si>
  <si>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</si>
  <si>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</si>
  <si>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Развитие городского пространства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</si>
  <si>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</si>
  <si>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</si>
  <si>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</si>
  <si>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</si>
  <si>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</si>
  <si>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</si>
  <si>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</si>
  <si>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</si>
  <si>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</si>
  <si>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</si>
  <si>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</si>
  <si>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</si>
  <si>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</si>
  <si>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</si>
  <si>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</si>
  <si>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</si>
  <si>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</si>
  <si>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</si>
  <si>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</si>
  <si>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</si>
  <si>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</si>
  <si>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</si>
  <si>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</si>
  <si>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</si>
  <si>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</si>
  <si>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</si>
  <si>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</si>
  <si>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</si>
  <si>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</si>
  <si>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</si>
  <si>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104019Д030</t>
  </si>
  <si>
    <t>Капитальный ремонт автомобильных дорог и искусственных дорожных сооружений</t>
  </si>
  <si>
    <t>104019Д040</t>
  </si>
  <si>
    <t>Содержание и ремонт автомобильных дорог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</si>
  <si>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</si>
  <si>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</si>
  <si>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</si>
  <si>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</si>
  <si>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</si>
  <si>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</si>
  <si>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</si>
  <si>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</si>
  <si>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</si>
  <si>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</si>
  <si>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</si>
  <si>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</si>
  <si>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</si>
  <si>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</si>
  <si>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</si>
  <si>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</si>
  <si>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</si>
  <si>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</si>
  <si>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1040300000</t>
  </si>
  <si>
    <t>Комплекс процессных мероприятий "Организация благоустройства территории города Перми"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</si>
  <si>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</si>
  <si>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</si>
  <si>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</si>
  <si>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</si>
  <si>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</si>
  <si>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</si>
  <si>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</si>
  <si>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</si>
  <si>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</si>
  <si>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</si>
  <si>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</si>
  <si>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</si>
  <si>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1040323410</t>
  </si>
  <si>
    <t>Содержание и ремонт гидротехнических сооружений</t>
  </si>
  <si>
    <t>Водное хозяйство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</si>
  <si>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</si>
  <si>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</si>
  <si>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104039Д120</t>
  </si>
  <si>
    <t>Благоустройство территорий индивидуальной жилой застройки в городе Перми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</si>
  <si>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</si>
  <si>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</si>
  <si>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</si>
  <si>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</si>
  <si>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</si>
  <si>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</si>
  <si>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</si>
  <si>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</si>
  <si>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</si>
  <si>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</si>
  <si>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</si>
  <si>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</si>
  <si>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</si>
  <si>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</si>
  <si>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</si>
  <si>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</si>
  <si>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Другие вопросы в области жилищно-коммунального хозяйства</t>
  </si>
  <si>
    <t>1040500590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</si>
  <si>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</si>
  <si>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</si>
  <si>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</si>
  <si>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</si>
  <si>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</si>
  <si>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</si>
  <si>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</si>
  <si>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</si>
  <si>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</si>
  <si>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</si>
  <si>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</si>
  <si>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</si>
  <si>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</si>
  <si>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</si>
  <si>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</si>
  <si>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</si>
  <si>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</si>
  <si>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</si>
  <si>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</si>
  <si>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</si>
  <si>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</si>
  <si>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</si>
  <si>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</si>
  <si>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</si>
  <si>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</si>
  <si>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</si>
  <si>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</si>
  <si>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</si>
  <si>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</si>
  <si>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</si>
  <si>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</si>
  <si>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</si>
  <si>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</si>
  <si>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</si>
  <si>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</si>
  <si>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</si>
  <si>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</si>
  <si>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</si>
  <si>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1240171340</t>
  </si>
  <si>
    <t>Возмещение затрат, связанных с уплатой лизинговых платежей по договорам финансовой аренды (лизинга)</t>
  </si>
  <si>
    <t>124019Д130</t>
  </si>
  <si>
    <t>Обустройство остановочных пунктов, используемых в регулярных перевозках пассажиров</t>
  </si>
  <si>
    <t>124019Д140</t>
  </si>
  <si>
    <t>Содержание и ремонт остановочных пунктов с элементами благоустройства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</si>
  <si>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</si>
  <si>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</si>
  <si>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</si>
  <si>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</si>
  <si>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</si>
  <si>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</si>
  <si>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</si>
  <si>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</si>
  <si>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</si>
  <si>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</si>
  <si>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Жилищное хозяйство</t>
  </si>
  <si>
    <t>13201SЖ240</t>
  </si>
  <si>
    <t>Капитальный ремонт фасадов многоквартирных домов в г. Перми</t>
  </si>
  <si>
    <t>1330000000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</si>
  <si>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</si>
  <si>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</si>
  <si>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</si>
  <si>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>Реконструкция системы очистки сточных вод в микрорайоне "Крым" Кировского района города Перми</t>
  </si>
  <si>
    <t>Коммунальное хозяйство</t>
  </si>
  <si>
    <t>1330141220</t>
  </si>
  <si>
    <t>Строительство водопроводных сетей в микрорайоне "Вышка-1" Мотовилихинского района города Перми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</si>
  <si>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</si>
  <si>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</si>
  <si>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</si>
  <si>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</si>
  <si>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</si>
  <si>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</si>
  <si>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</si>
  <si>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</si>
  <si>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</si>
  <si>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</si>
  <si>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1330142020</t>
  </si>
  <si>
    <t>Выкуп центрального теплового пункта № 10 по адресу: г. Пермь, ул. И.Франко, 38а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</si>
  <si>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</si>
  <si>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</si>
  <si>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</si>
  <si>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</si>
  <si>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1330200000</t>
  </si>
  <si>
    <t>Муниципальный проект "Благоустройство территорий многоквартирных домов города Перми"</t>
  </si>
  <si>
    <t>1330271290</t>
  </si>
  <si>
    <t>Возмещение затрат по благоустройству дворовых территорий многоквартирных домов города</t>
  </si>
  <si>
    <t>133029Д220</t>
  </si>
  <si>
    <t>Возмещение затрат по благоустройству придомовых территорий многоквартирных домов города</t>
  </si>
  <si>
    <t>1340000000</t>
  </si>
  <si>
    <t>1340100000</t>
  </si>
  <si>
    <t>Комплекс процессных мероприятий "Содержание объектов инженерной инфраструктуры"</t>
  </si>
  <si>
    <t>1340100590</t>
  </si>
  <si>
    <t>1340121680</t>
  </si>
  <si>
    <t>Мероприятия в сфере коммунального хозяйства</t>
  </si>
  <si>
    <t>Прикладные научные исследования в области жилищно-коммунального хозяйства</t>
  </si>
  <si>
    <t>1340121740</t>
  </si>
  <si>
    <t>Содержание и ремонт объектов инженерной инфраструктуры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</si>
  <si>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</si>
  <si>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</si>
  <si>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</si>
  <si>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>Содержание и ремонт системы ливневой канализации, очистных сооружений</t>
  </si>
  <si>
    <t>134019Д620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</si>
  <si>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</si>
  <si>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</si>
  <si>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</si>
  <si>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</si>
  <si>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</si>
  <si>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</si>
  <si>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</si>
  <si>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</si>
  <si>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</si>
  <si>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</si>
  <si>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</si>
  <si>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</si>
  <si>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</si>
  <si>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</si>
  <si>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</si>
  <si>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</si>
  <si>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</si>
  <si>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</si>
  <si>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</si>
  <si>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</si>
  <si>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</si>
  <si>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</si>
  <si>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1340423880</t>
  </si>
  <si>
    <t>Ликвидация несанкционированных свалок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</si>
  <si>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</si>
  <si>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</si>
  <si>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</si>
  <si>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</si>
  <si>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>Муниципальная программа "Охрана природы и лесное хозяйство города Перми"</t>
  </si>
  <si>
    <t>1420000000</t>
  </si>
  <si>
    <t>1420100000</t>
  </si>
  <si>
    <t>14201SЖ410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</si>
  <si>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</si>
  <si>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</si>
  <si>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</si>
  <si>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</si>
  <si>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</si>
  <si>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</si>
  <si>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</si>
  <si>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</si>
  <si>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1440121630</t>
  </si>
  <si>
    <t>Реализация природоохранных мероприятий</t>
  </si>
  <si>
    <t>Охрана объектов растительного и животного мира и среды их обитания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</si>
  <si>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</si>
  <si>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</si>
  <si>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</si>
  <si>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</si>
  <si>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1440200590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</si>
  <si>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</si>
  <si>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</si>
  <si>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</si>
  <si>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</si>
  <si>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1440300000</t>
  </si>
  <si>
    <t>Комплекс процессных мероприятий "Сохранение и воспроизводство городских лесов"</t>
  </si>
  <si>
    <t>1440300590</t>
  </si>
  <si>
    <t>Лесное хозяйство</t>
  </si>
  <si>
    <t>1440321650</t>
  </si>
  <si>
    <t>Мероприятия в сфере использования, охраны, защиты и воспроизводства городских лесов</t>
  </si>
  <si>
    <t>1440400000</t>
  </si>
  <si>
    <t>Комплекс процессных мероприятий "Обращение с животными без владельцев"</t>
  </si>
  <si>
    <t>1440400590</t>
  </si>
  <si>
    <t>Сельское хозяйство и рыболовство</t>
  </si>
  <si>
    <t>1440421260</t>
  </si>
  <si>
    <t>Мероприятия по обустройству и содержанию площадок для выгула и дрессировки собак</t>
  </si>
  <si>
    <t>144042У150</t>
  </si>
  <si>
    <t>Организация мероприятий при осуществлении деятельности по обращению с животными без владельцев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</si>
  <si>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</si>
  <si>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</si>
  <si>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</si>
  <si>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Другие вопросы в области охраны окружающей среды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</si>
  <si>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</si>
  <si>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</si>
  <si>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</si>
  <si>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>Муниципальная программа "Обеспечение жильем жителей города Перми"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</si>
  <si>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</si>
  <si>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</si>
  <si>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</si>
  <si>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</si>
  <si>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</si>
  <si>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</si>
  <si>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</si>
  <si>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</si>
  <si>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</si>
  <si>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</si>
  <si>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</si>
  <si>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</si>
  <si>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</si>
  <si>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</si>
  <si>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</si>
  <si>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</si>
  <si>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</si>
  <si>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</si>
  <si>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</si>
  <si>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</si>
  <si>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</si>
  <si>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</si>
  <si>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</si>
  <si>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</si>
  <si>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</si>
  <si>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</si>
  <si>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</si>
  <si>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>Комплекс процессных мероприятий "Осуществление мероприятий в сфере жилищных отношений"</t>
  </si>
  <si>
    <t>1540121500</t>
  </si>
  <si>
    <t>Обеспечение нормативного содержания муниципального жилищного фонда</t>
  </si>
  <si>
    <t>1540122110</t>
  </si>
  <si>
    <t>Мероприятия в сфере жилищных отношений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</si>
  <si>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</si>
  <si>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</si>
  <si>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</si>
  <si>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</si>
  <si>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</si>
  <si>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</si>
  <si>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</si>
  <si>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</si>
  <si>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</si>
  <si>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</si>
  <si>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</si>
  <si>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</si>
  <si>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</si>
  <si>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>Непрограммные расходы бюджета города Перми по реализации иных мероприятий</t>
  </si>
  <si>
    <t>9110000000</t>
  </si>
  <si>
    <t>Содержание централизованных бухгалтерий</t>
  </si>
  <si>
    <t>9110000590</t>
  </si>
  <si>
    <t>9120000000</t>
  </si>
  <si>
    <t>Повышение уровня благоустройства территории города Перми</t>
  </si>
  <si>
    <t>9120000590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</si>
  <si>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</si>
  <si>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</si>
  <si>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</si>
  <si>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</si>
  <si>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</si>
  <si>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</si>
  <si>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</si>
  <si>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</si>
  <si>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</si>
  <si>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</si>
  <si>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</si>
  <si>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</si>
  <si>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</si>
  <si>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9190000000</t>
  </si>
  <si>
    <t>Иные непрограммные мероприятия</t>
  </si>
  <si>
    <t>9190020600</t>
  </si>
  <si>
    <t>Мероприятия по проведению выборов в Пермскую городскую Думу</t>
  </si>
  <si>
    <t>Обеспечение проведения выборов и референдумов</t>
  </si>
  <si>
    <t>9190021200</t>
  </si>
  <si>
    <t>Исполнение обязанностей по уплате платежей в федеральный бюджет</t>
  </si>
  <si>
    <t>9190021440</t>
  </si>
  <si>
    <t>Организация обучения муниципальных служащих администрации города Перми</t>
  </si>
  <si>
    <t>9190021460</t>
  </si>
  <si>
    <t>Мероприятия в сфере применения информационных технологий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</si>
  <si>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</si>
  <si>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</si>
  <si>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</si>
  <si>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</si>
  <si>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</si>
  <si>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</si>
  <si>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</si>
  <si>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</si>
  <si>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</si>
  <si>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</si>
  <si>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</si>
  <si>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</si>
  <si>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</si>
  <si>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</si>
  <si>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</si>
  <si>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</si>
  <si>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</si>
  <si>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>Исполнение обязательств по обслуживанию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</si>
  <si>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</si>
  <si>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</si>
  <si>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</si>
  <si>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</si>
  <si>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</si>
  <si>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</si>
  <si>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</si>
  <si>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</si>
  <si>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</si>
  <si>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</si>
  <si>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</si>
  <si>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</si>
  <si>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>Составление протоколов об административных правонарушениях</t>
  </si>
  <si>
    <t>919002П060</t>
  </si>
  <si>
    <t>Осуществление полномочий по созданию и организации деятельности административных комиссий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</si>
  <si>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</si>
  <si>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</si>
  <si>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</si>
  <si>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</si>
  <si>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</si>
  <si>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9190059300</t>
  </si>
  <si>
    <t>Государственная регистрация актов гражданского состояния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</si>
  <si>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</si>
  <si>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</si>
  <si>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</si>
  <si>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</si>
  <si>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</si>
  <si>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</si>
  <si>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</si>
  <si>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</si>
  <si>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</si>
  <si>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</si>
  <si>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Пенсионное обеспечение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</si>
  <si>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</si>
  <si>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</si>
  <si>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</si>
  <si>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</si>
  <si>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</si>
  <si>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</si>
  <si>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</si>
  <si>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>Аппарат органа городского самоуправления</t>
  </si>
  <si>
    <t>9290000110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</si>
  <si>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</si>
  <si>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</si>
  <si>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</si>
  <si>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</si>
  <si>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</si>
  <si>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</si>
  <si>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</si>
  <si>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</si>
  <si>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</si>
  <si>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>Непрограммные расходы по обеспечению деятельности администрации города Перми</t>
  </si>
  <si>
    <t>9510000000</t>
  </si>
  <si>
    <t>Глава города Перми</t>
  </si>
  <si>
    <t>9510000110</t>
  </si>
  <si>
    <t>Функционирование высшего должностного лица субъекта Российской Федерации и муниципального образования</t>
  </si>
  <si>
    <t>9570000000</t>
  </si>
  <si>
    <t>Территориальные органы администрации города Перми</t>
  </si>
  <si>
    <t>9570000110</t>
  </si>
  <si>
    <t>9580000000</t>
  </si>
  <si>
    <t>Функциональные органы администрации города Перми</t>
  </si>
  <si>
    <t>9580000110</t>
  </si>
  <si>
    <t>9590000000</t>
  </si>
  <si>
    <t>9590000110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</si>
  <si>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</si>
  <si>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</si>
  <si>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</si>
  <si>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</si>
  <si>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</si>
  <si>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</si>
  <si>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9620000000</t>
  </si>
  <si>
    <t>Резервный фонд</t>
  </si>
  <si>
    <t>9620093000</t>
  </si>
  <si>
    <t>Резервный фонд администрации города Перми</t>
  </si>
  <si>
    <t>Резервные фонды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</si>
  <si>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</si>
  <si>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</si>
  <si>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</si>
  <si>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</si>
  <si>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</si>
  <si>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</si>
  <si>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</si>
  <si>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</si>
  <si>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>Условно утвержденные расходы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</si>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</sst>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6"/>
  <sheetViews>
    <sheetView tabSelected="1" zoomScale="90" workbookViewId="0">
      <selection activeCell="I5" sqref="I5"/>
    </sheetView>
  </sheetViews>
  <sheetFormatPr defaultRowHeight="15.75" x14ac:dyDescent="0.25"/>
  <cols>
    <col min="1" max="1" width="14.85546875" style="1" customWidth="1"/>
    <col min="2" max="2" width="11.140625" style="1" customWidth="1"/>
    <col min="3" max="4" width="7.7109375" style="1" customWidth="1"/>
    <col min="5" max="5" width="49" style="1" customWidth="1"/>
    <col min="6" max="8" width="18.7109375" style="1" customWidth="1"/>
    <col min="9" max="9" width="0" style="1" hidden="1" customWidth="1"/>
    <col min="10" max="16384" width="9.140625" style="1"/>
  </cols>
  <sheetData>
    <row r="1" spans="1:9" x14ac:dyDescent="0.25">
      <c r="G1" s="30" t="s">
        <v>0</v>
      </c>
      <c r="H1" s="30"/>
    </row>
    <row r="2" spans="1:9" x14ac:dyDescent="0.25">
      <c r="G2" s="30" t="s">
        <v>1</v>
      </c>
      <c r="H2" s="30"/>
    </row>
    <row r="3" spans="1:9" x14ac:dyDescent="0.25">
      <c r="G3" s="30" t="s">
        <v>2</v>
      </c>
      <c r="H3" s="30"/>
    </row>
    <row r="4" spans="1:9" x14ac:dyDescent="0.25">
      <c r="A4" s="3"/>
      <c r="B4" s="4"/>
      <c r="C4" s="3"/>
      <c r="D4" s="30"/>
      <c r="E4" s="30"/>
      <c r="G4" s="2"/>
      <c r="H4" s="2"/>
    </row>
    <row r="5" spans="1:9" ht="58.5" customHeight="1" x14ac:dyDescent="0.25">
      <c r="A5" s="31" t="s">
        <v>3</v>
      </c>
      <c r="B5" s="31"/>
      <c r="C5" s="31"/>
      <c r="D5" s="31"/>
      <c r="E5" s="31"/>
      <c r="F5" s="31"/>
      <c r="G5" s="31"/>
      <c r="H5" s="31"/>
    </row>
    <row r="6" spans="1:9" x14ac:dyDescent="0.25">
      <c r="A6" s="5"/>
      <c r="B6" s="6"/>
      <c r="C6" s="5"/>
      <c r="D6" s="5"/>
      <c r="E6" s="7"/>
      <c r="F6" s="8"/>
      <c r="G6" s="8"/>
      <c r="H6" s="9" t="s">
        <v>4</v>
      </c>
      <c r="I6" s="9" t="s">
        <v>4</v>
      </c>
    </row>
    <row r="7" spans="1:9" ht="31.5" x14ac:dyDescent="0.25">
      <c r="A7" s="10" t="s">
        <v>5</v>
      </c>
      <c r="B7" s="11" t="s">
        <v>6</v>
      </c>
      <c r="C7" s="10" t="s">
        <v>7</v>
      </c>
      <c r="D7" s="10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2" t="s">
        <v>13</v>
      </c>
    </row>
    <row r="8" spans="1:9" s="13" customFormat="1" ht="31.5" x14ac:dyDescent="0.25">
      <c r="A8" s="14" t="s">
        <v>14</v>
      </c>
      <c r="B8" s="15"/>
      <c r="C8" s="14"/>
      <c r="D8" s="14"/>
      <c r="E8" s="16" t="s">
        <v>15</v>
      </c>
      <c r="F8" s="17">
        <f>F9+F36</f>
        <v>292040.5</v>
      </c>
      <c r="G8" s="17">
        <f>G9+G36</f>
        <v>250517.80000000005</v>
      </c>
      <c r="H8" s="17">
        <f>H9+H36</f>
        <v>213726.30000000002</v>
      </c>
      <c r="I8" s="17">
        <f>I9+I36</f>
        <v>0</v>
      </c>
    </row>
    <row r="9" spans="1:9" s="18" customFormat="1" x14ac:dyDescent="0.25">
      <c r="A9" s="19" t="s">
        <v>16</v>
      </c>
      <c r="B9" s="20"/>
      <c r="C9" s="19"/>
      <c r="D9" s="19"/>
      <c r="E9" s="21" t="s">
        <v>17</v>
      </c>
      <c r="F9" s="22">
        <f>F10+F26</f>
        <v>129948</v>
      </c>
      <c r="G9" s="22">
        <f>G10+G26</f>
        <v>97908.6</v>
      </c>
      <c r="H9" s="22">
        <f>H10+H26</f>
        <v>65200</v>
      </c>
      <c r="I9" s="22">
        <f>I10+I26</f>
        <v>0</v>
      </c>
    </row>
    <row r="10" spans="1:9" ht="47.25" x14ac:dyDescent="0.25">
      <c r="A10" s="10" t="s">
        <v>18</v>
      </c>
      <c r="B10" s="11"/>
      <c r="C10" s="10"/>
      <c r="D10" s="10"/>
      <c r="E10" s="23" t="s">
        <v>19</v>
      </c>
      <c r="F10" s="24">
        <f>F11+F14+F17+F20+F23</f>
        <v>64748</v>
      </c>
      <c r="G10" s="24">
        <f>G11+G14+G17+G20+G23</f>
        <v>32708.6</v>
      </c>
      <c r="H10" s="24">
        <f>H11+H14+H17+H20+H23</f>
        <v>0</v>
      </c>
      <c r="I10" s="24">
        <f>I11+I14+I17+I20+I23</f>
        <v>0</v>
      </c>
    </row>
    <row r="11" spans="1:9" ht="47.25" x14ac:dyDescent="0.25">
      <c r="A11" s="10" t="s">
        <v>20</v>
      </c>
      <c r="B11" s="11"/>
      <c r="C11" s="10"/>
      <c r="D11" s="10"/>
      <c r="E11" s="23" t="s">
        <v>21</v>
      </c>
      <c r="F11" s="24">
        <f t="shared" ref="F11:F24" si="0">F12</f>
        <v>5965.3</v>
      </c>
      <c r="G11" s="24">
        <f t="shared" ref="G11:G24" si="1">G12</f>
        <v>0</v>
      </c>
      <c r="H11" s="24">
        <f t="shared" ref="H11:H24" si="2">H12</f>
        <v>0</v>
      </c>
      <c r="I11" s="24">
        <f t="shared" ref="I11:I24" si="3">I12</f>
        <v>0</v>
      </c>
    </row>
    <row r="12" spans="1:9" ht="47.25" x14ac:dyDescent="0.25">
      <c r="A12" s="10" t="s">
        <v>20</v>
      </c>
      <c r="B12" s="11" t="s">
        <v>22</v>
      </c>
      <c r="C12" s="10"/>
      <c r="D12" s="10"/>
      <c r="E12" s="23" t="s">
        <v>23</v>
      </c>
      <c r="F12" s="24">
        <f t="shared" si="0"/>
        <v>5965.3</v>
      </c>
      <c r="G12" s="24">
        <f t="shared" si="1"/>
        <v>0</v>
      </c>
      <c r="H12" s="24">
        <f t="shared" si="2"/>
        <v>0</v>
      </c>
      <c r="I12" s="24">
        <f t="shared" si="3"/>
        <v>0</v>
      </c>
    </row>
    <row r="13" spans="1:9" x14ac:dyDescent="0.25">
      <c r="A13" s="10" t="s">
        <v>20</v>
      </c>
      <c r="B13" s="11">
        <v>400</v>
      </c>
      <c r="C13" s="10" t="s">
        <v>24</v>
      </c>
      <c r="D13" s="10" t="s">
        <v>25</v>
      </c>
      <c r="E13" s="23" t="s">
        <v>26</v>
      </c>
      <c r="F13" s="24">
        <f>5844.6+120.7</f>
        <v>5965.3</v>
      </c>
      <c r="G13" s="24">
        <v>0</v>
      </c>
      <c r="H13" s="24">
        <v>0</v>
      </c>
      <c r="I13" s="24"/>
    </row>
    <row r="14" spans="1:9" ht="63" x14ac:dyDescent="0.25">
      <c r="A14" s="10" t="s">
        <v>27</v>
      </c>
      <c r="B14" s="11"/>
      <c r="C14" s="10"/>
      <c r="D14" s="10"/>
      <c r="E14" s="23" t="s">
        <v>28</v>
      </c>
      <c r="F14" s="24">
        <f t="shared" si="0"/>
        <v>17596.900000000001</v>
      </c>
      <c r="G14" s="24">
        <f t="shared" si="1"/>
        <v>0</v>
      </c>
      <c r="H14" s="24">
        <f t="shared" si="2"/>
        <v>0</v>
      </c>
      <c r="I14" s="24">
        <f t="shared" si="3"/>
        <v>0</v>
      </c>
    </row>
    <row r="15" spans="1:9" ht="47.25" x14ac:dyDescent="0.25">
      <c r="A15" s="10" t="s">
        <v>27</v>
      </c>
      <c r="B15" s="11" t="s">
        <v>22</v>
      </c>
      <c r="C15" s="10"/>
      <c r="D15" s="10"/>
      <c r="E15" s="23" t="s">
        <v>23</v>
      </c>
      <c r="F15" s="24">
        <f t="shared" si="0"/>
        <v>17596.900000000001</v>
      </c>
      <c r="G15" s="24">
        <f t="shared" si="1"/>
        <v>0</v>
      </c>
      <c r="H15" s="24">
        <f t="shared" si="2"/>
        <v>0</v>
      </c>
      <c r="I15" s="24">
        <f t="shared" si="3"/>
        <v>0</v>
      </c>
    </row>
    <row r="16" spans="1:9" x14ac:dyDescent="0.25">
      <c r="A16" s="10" t="s">
        <v>27</v>
      </c>
      <c r="B16" s="11">
        <v>400</v>
      </c>
      <c r="C16" s="10" t="s">
        <v>24</v>
      </c>
      <c r="D16" s="10" t="s">
        <v>25</v>
      </c>
      <c r="E16" s="23" t="s">
        <v>26</v>
      </c>
      <c r="F16" s="24">
        <f>17964-367.1</f>
        <v>17596.900000000001</v>
      </c>
      <c r="G16" s="24">
        <v>0</v>
      </c>
      <c r="H16" s="24">
        <v>0</v>
      </c>
      <c r="I16" s="24"/>
    </row>
    <row r="17" spans="1:9" ht="63" x14ac:dyDescent="0.25">
      <c r="A17" s="10" t="s">
        <v>29</v>
      </c>
      <c r="B17" s="11"/>
      <c r="C17" s="10"/>
      <c r="D17" s="10"/>
      <c r="E17" s="23" t="s">
        <v>30</v>
      </c>
      <c r="F17" s="24">
        <f t="shared" si="0"/>
        <v>9975.2999999999993</v>
      </c>
      <c r="G17" s="24">
        <f t="shared" si="1"/>
        <v>0</v>
      </c>
      <c r="H17" s="24">
        <f t="shared" si="2"/>
        <v>0</v>
      </c>
      <c r="I17" s="24">
        <f t="shared" si="3"/>
        <v>0</v>
      </c>
    </row>
    <row r="18" spans="1:9" ht="47.25" x14ac:dyDescent="0.25">
      <c r="A18" s="10" t="s">
        <v>29</v>
      </c>
      <c r="B18" s="11" t="s">
        <v>22</v>
      </c>
      <c r="C18" s="10"/>
      <c r="D18" s="10"/>
      <c r="E18" s="23" t="s">
        <v>23</v>
      </c>
      <c r="F18" s="24">
        <f t="shared" si="0"/>
        <v>9975.2999999999993</v>
      </c>
      <c r="G18" s="24">
        <f t="shared" si="1"/>
        <v>0</v>
      </c>
      <c r="H18" s="24">
        <f t="shared" si="2"/>
        <v>0</v>
      </c>
      <c r="I18" s="24">
        <f t="shared" si="3"/>
        <v>0</v>
      </c>
    </row>
    <row r="19" spans="1:9" x14ac:dyDescent="0.25">
      <c r="A19" s="10" t="s">
        <v>29</v>
      </c>
      <c r="B19" s="11">
        <v>400</v>
      </c>
      <c r="C19" s="10" t="s">
        <v>24</v>
      </c>
      <c r="D19" s="10" t="s">
        <v>25</v>
      </c>
      <c r="E19" s="23" t="s">
        <v>26</v>
      </c>
      <c r="F19" s="24">
        <v>9975.2999999999993</v>
      </c>
      <c r="G19" s="24">
        <v>0</v>
      </c>
      <c r="H19" s="24">
        <v>0</v>
      </c>
      <c r="I19" s="24"/>
    </row>
    <row r="20" spans="1:9" ht="63" x14ac:dyDescent="0.25">
      <c r="A20" s="10" t="s">
        <v>31</v>
      </c>
      <c r="B20" s="11"/>
      <c r="C20" s="10"/>
      <c r="D20" s="10"/>
      <c r="E20" s="23" t="s">
        <v>32</v>
      </c>
      <c r="F20" s="24">
        <f t="shared" si="0"/>
        <v>31210.5</v>
      </c>
      <c r="G20" s="24">
        <f t="shared" si="1"/>
        <v>0</v>
      </c>
      <c r="H20" s="24">
        <f t="shared" si="2"/>
        <v>0</v>
      </c>
      <c r="I20" s="24">
        <f t="shared" si="3"/>
        <v>0</v>
      </c>
    </row>
    <row r="21" spans="1:9" ht="47.25" x14ac:dyDescent="0.25">
      <c r="A21" s="10" t="s">
        <v>31</v>
      </c>
      <c r="B21" s="11" t="s">
        <v>22</v>
      </c>
      <c r="C21" s="10"/>
      <c r="D21" s="10"/>
      <c r="E21" s="23" t="s">
        <v>23</v>
      </c>
      <c r="F21" s="24">
        <f t="shared" si="0"/>
        <v>31210.5</v>
      </c>
      <c r="G21" s="24">
        <f t="shared" si="1"/>
        <v>0</v>
      </c>
      <c r="H21" s="24">
        <f t="shared" si="2"/>
        <v>0</v>
      </c>
      <c r="I21" s="24">
        <f t="shared" si="3"/>
        <v>0</v>
      </c>
    </row>
    <row r="22" spans="1:9" x14ac:dyDescent="0.25">
      <c r="A22" s="10" t="s">
        <v>31</v>
      </c>
      <c r="B22" s="11">
        <v>400</v>
      </c>
      <c r="C22" s="10" t="s">
        <v>24</v>
      </c>
      <c r="D22" s="10" t="s">
        <v>25</v>
      </c>
      <c r="E22" s="23" t="s">
        <v>26</v>
      </c>
      <c r="F22" s="24">
        <v>31210.5</v>
      </c>
      <c r="G22" s="24">
        <v>0</v>
      </c>
      <c r="H22" s="24">
        <v>0</v>
      </c>
      <c r="I22" s="24"/>
    </row>
    <row r="23" spans="1:9" ht="63" x14ac:dyDescent="0.25">
      <c r="A23" s="10" t="s">
        <v>33</v>
      </c>
      <c r="B23" s="11"/>
      <c r="C23" s="10"/>
      <c r="D23" s="10"/>
      <c r="E23" s="23" t="s">
        <v>34</v>
      </c>
      <c r="F23" s="24">
        <f t="shared" si="0"/>
        <v>0</v>
      </c>
      <c r="G23" s="24">
        <f t="shared" si="1"/>
        <v>32708.6</v>
      </c>
      <c r="H23" s="24">
        <f t="shared" si="2"/>
        <v>0</v>
      </c>
      <c r="I23" s="24">
        <f t="shared" si="3"/>
        <v>0</v>
      </c>
    </row>
    <row r="24" spans="1:9" ht="47.25" x14ac:dyDescent="0.25">
      <c r="A24" s="10" t="s">
        <v>33</v>
      </c>
      <c r="B24" s="11" t="s">
        <v>22</v>
      </c>
      <c r="C24" s="10"/>
      <c r="D24" s="10"/>
      <c r="E24" s="23" t="s">
        <v>23</v>
      </c>
      <c r="F24" s="24">
        <f t="shared" si="0"/>
        <v>0</v>
      </c>
      <c r="G24" s="24">
        <f t="shared" si="1"/>
        <v>32708.6</v>
      </c>
      <c r="H24" s="24">
        <f t="shared" si="2"/>
        <v>0</v>
      </c>
      <c r="I24" s="24">
        <f t="shared" si="3"/>
        <v>0</v>
      </c>
    </row>
    <row r="25" spans="1:9" x14ac:dyDescent="0.25">
      <c r="A25" s="10" t="s">
        <v>33</v>
      </c>
      <c r="B25" s="11">
        <v>400</v>
      </c>
      <c r="C25" s="10" t="s">
        <v>24</v>
      </c>
      <c r="D25" s="10" t="s">
        <v>25</v>
      </c>
      <c r="E25" s="23" t="s">
        <v>26</v>
      </c>
      <c r="F25" s="24">
        <v>0</v>
      </c>
      <c r="G25" s="24">
        <v>32708.6</v>
      </c>
      <c r="H25" s="24">
        <v>0</v>
      </c>
      <c r="I25" s="24"/>
    </row>
    <row r="26" spans="1:9" ht="47.25" x14ac:dyDescent="0.25">
      <c r="A26" s="10" t="s">
        <v>35</v>
      </c>
      <c r="B26" s="11"/>
      <c r="C26" s="10"/>
      <c r="D26" s="10"/>
      <c r="E26" s="23" t="s">
        <v>36</v>
      </c>
      <c r="F26" s="24">
        <f>F27+F30+F33</f>
        <v>65200</v>
      </c>
      <c r="G26" s="24">
        <f>G27+G30+G33</f>
        <v>65200</v>
      </c>
      <c r="H26" s="24">
        <f>H27+H30+H33</f>
        <v>65200</v>
      </c>
      <c r="I26" s="24">
        <f>I27+I30+I33</f>
        <v>0</v>
      </c>
    </row>
    <row r="27" spans="1:9" ht="47.25" x14ac:dyDescent="0.25">
      <c r="A27" s="10" t="s">
        <v>37</v>
      </c>
      <c r="B27" s="11"/>
      <c r="C27" s="10"/>
      <c r="D27" s="10"/>
      <c r="E27" s="23" t="s">
        <v>38</v>
      </c>
      <c r="F27" s="24">
        <f t="shared" ref="F27:F36" si="4">F28</f>
        <v>200</v>
      </c>
      <c r="G27" s="24">
        <f t="shared" ref="G27:G36" si="5">G28</f>
        <v>200</v>
      </c>
      <c r="H27" s="24">
        <f t="shared" ref="H27:H36" si="6">H28</f>
        <v>200</v>
      </c>
      <c r="I27" s="24">
        <f t="shared" ref="I27:I36" si="7">I28</f>
        <v>0</v>
      </c>
    </row>
    <row r="28" spans="1:9" x14ac:dyDescent="0.25">
      <c r="A28" s="10" t="s">
        <v>37</v>
      </c>
      <c r="B28" s="11" t="s">
        <v>39</v>
      </c>
      <c r="C28" s="10"/>
      <c r="D28" s="10"/>
      <c r="E28" s="23" t="s">
        <v>40</v>
      </c>
      <c r="F28" s="24">
        <f t="shared" si="4"/>
        <v>200</v>
      </c>
      <c r="G28" s="24">
        <f t="shared" si="5"/>
        <v>200</v>
      </c>
      <c r="H28" s="24">
        <f t="shared" si="6"/>
        <v>200</v>
      </c>
      <c r="I28" s="24">
        <f t="shared" si="7"/>
        <v>0</v>
      </c>
    </row>
    <row r="29" spans="1:9" x14ac:dyDescent="0.25">
      <c r="A29" s="10" t="s">
        <v>37</v>
      </c>
      <c r="B29" s="11">
        <v>800</v>
      </c>
      <c r="C29" s="10" t="s">
        <v>24</v>
      </c>
      <c r="D29" s="10" t="s">
        <v>25</v>
      </c>
      <c r="E29" s="23" t="s">
        <v>26</v>
      </c>
      <c r="F29" s="24">
        <v>200</v>
      </c>
      <c r="G29" s="24">
        <v>200</v>
      </c>
      <c r="H29" s="24">
        <v>200</v>
      </c>
      <c r="I29" s="24"/>
    </row>
    <row r="30" spans="1:9" ht="47.25" x14ac:dyDescent="0.25">
      <c r="A30" s="10" t="s">
        <v>41</v>
      </c>
      <c r="B30" s="11"/>
      <c r="C30" s="10"/>
      <c r="D30" s="10"/>
      <c r="E30" s="23" t="s">
        <v>42</v>
      </c>
      <c r="F30" s="24">
        <f t="shared" si="4"/>
        <v>40000</v>
      </c>
      <c r="G30" s="24">
        <f t="shared" si="5"/>
        <v>40000</v>
      </c>
      <c r="H30" s="24">
        <f t="shared" si="6"/>
        <v>40000</v>
      </c>
      <c r="I30" s="24">
        <f t="shared" si="7"/>
        <v>0</v>
      </c>
    </row>
    <row r="31" spans="1:9" x14ac:dyDescent="0.25">
      <c r="A31" s="10" t="s">
        <v>41</v>
      </c>
      <c r="B31" s="11" t="s">
        <v>39</v>
      </c>
      <c r="C31" s="10"/>
      <c r="D31" s="10"/>
      <c r="E31" s="23" t="s">
        <v>40</v>
      </c>
      <c r="F31" s="24">
        <f t="shared" si="4"/>
        <v>40000</v>
      </c>
      <c r="G31" s="24">
        <f t="shared" si="5"/>
        <v>40000</v>
      </c>
      <c r="H31" s="24">
        <f t="shared" si="6"/>
        <v>40000</v>
      </c>
      <c r="I31" s="24">
        <f t="shared" si="7"/>
        <v>0</v>
      </c>
    </row>
    <row r="32" spans="1:9" x14ac:dyDescent="0.25">
      <c r="A32" s="10" t="s">
        <v>41</v>
      </c>
      <c r="B32" s="11">
        <v>800</v>
      </c>
      <c r="C32" s="10" t="s">
        <v>24</v>
      </c>
      <c r="D32" s="10" t="s">
        <v>25</v>
      </c>
      <c r="E32" s="23" t="s">
        <v>26</v>
      </c>
      <c r="F32" s="24">
        <v>40000</v>
      </c>
      <c r="G32" s="24">
        <v>40000</v>
      </c>
      <c r="H32" s="24">
        <v>40000</v>
      </c>
      <c r="I32" s="24"/>
    </row>
    <row r="33" spans="1:9" ht="63" x14ac:dyDescent="0.25">
      <c r="A33" s="10" t="s">
        <v>43</v>
      </c>
      <c r="B33" s="11"/>
      <c r="C33" s="10"/>
      <c r="D33" s="10"/>
      <c r="E33" s="23" t="s">
        <v>44</v>
      </c>
      <c r="F33" s="24">
        <f t="shared" si="4"/>
        <v>25000</v>
      </c>
      <c r="G33" s="24">
        <f t="shared" si="5"/>
        <v>25000</v>
      </c>
      <c r="H33" s="24">
        <f t="shared" si="6"/>
        <v>25000</v>
      </c>
      <c r="I33" s="24">
        <f t="shared" si="7"/>
        <v>0</v>
      </c>
    </row>
    <row r="34" spans="1:9" ht="47.25" x14ac:dyDescent="0.25">
      <c r="A34" s="10" t="s">
        <v>43</v>
      </c>
      <c r="B34" s="11" t="s">
        <v>45</v>
      </c>
      <c r="C34" s="10"/>
      <c r="D34" s="10"/>
      <c r="E34" s="23" t="s">
        <v>46</v>
      </c>
      <c r="F34" s="24">
        <f t="shared" si="4"/>
        <v>25000</v>
      </c>
      <c r="G34" s="24">
        <f t="shared" si="5"/>
        <v>25000</v>
      </c>
      <c r="H34" s="24">
        <f t="shared" si="6"/>
        <v>25000</v>
      </c>
      <c r="I34" s="24">
        <f t="shared" si="7"/>
        <v>0</v>
      </c>
    </row>
    <row r="35" spans="1:9" x14ac:dyDescent="0.25">
      <c r="A35" s="10" t="s">
        <v>43</v>
      </c>
      <c r="B35" s="11">
        <v>600</v>
      </c>
      <c r="C35" s="10" t="s">
        <v>24</v>
      </c>
      <c r="D35" s="10" t="s">
        <v>25</v>
      </c>
      <c r="E35" s="23" t="s">
        <v>26</v>
      </c>
      <c r="F35" s="24">
        <v>25000</v>
      </c>
      <c r="G35" s="24">
        <v>25000</v>
      </c>
      <c r="H35" s="24">
        <v>25000</v>
      </c>
      <c r="I35" s="24"/>
    </row>
    <row r="36" spans="1:9" s="18" customFormat="1" x14ac:dyDescent="0.25">
      <c r="A36" s="19" t="s">
        <v>47</v>
      </c>
      <c r="B36" s="20"/>
      <c r="C36" s="19"/>
      <c r="D36" s="19"/>
      <c r="E36" s="21" t="s">
        <v>48</v>
      </c>
      <c r="F36" s="22">
        <f t="shared" si="4"/>
        <v>162092.50000000003</v>
      </c>
      <c r="G36" s="22">
        <f t="shared" si="5"/>
        <v>152609.20000000004</v>
      </c>
      <c r="H36" s="22">
        <f t="shared" si="6"/>
        <v>148526.30000000002</v>
      </c>
      <c r="I36" s="22">
        <f t="shared" si="7"/>
        <v>0</v>
      </c>
    </row>
    <row r="37" spans="1:9" ht="63" x14ac:dyDescent="0.25">
      <c r="A37" s="10" t="s">
        <v>49</v>
      </c>
      <c r="B37" s="11"/>
      <c r="C37" s="10"/>
      <c r="D37" s="10"/>
      <c r="E37" s="23" t="s">
        <v>50</v>
      </c>
      <c r="F37" s="24">
        <f>F38+F43+F51+F54+F81+F57+F60+F63+F66+F69+F72+F75+F78</f>
        <v>162092.50000000003</v>
      </c>
      <c r="G37" s="24">
        <f>G38+G43+G51+G54+G81+G57+G60+G63+G66+G69+G72+G75+G78</f>
        <v>152609.20000000004</v>
      </c>
      <c r="H37" s="24">
        <f>H38+H43+H51+H54+H81+H57+H60+H63+H66+H69+H72+H75+H78</f>
        <v>148526.30000000002</v>
      </c>
      <c r="I37" s="24">
        <f>I38+I43+I51+I54+I81+I57+I60+I63+I66+I69+I72+I75+I78</f>
        <v>0</v>
      </c>
    </row>
    <row r="38" spans="1:9" ht="31.5" x14ac:dyDescent="0.25">
      <c r="A38" s="10" t="s">
        <v>51</v>
      </c>
      <c r="B38" s="11"/>
      <c r="C38" s="10"/>
      <c r="D38" s="10"/>
      <c r="E38" s="23" t="s">
        <v>52</v>
      </c>
      <c r="F38" s="24">
        <f>F39+F41</f>
        <v>68822.499999999985</v>
      </c>
      <c r="G38" s="24">
        <f>G39+G41</f>
        <v>64189.2</v>
      </c>
      <c r="H38" s="24">
        <f>H39+H41</f>
        <v>59856.3</v>
      </c>
      <c r="I38" s="24">
        <f>I39+I41</f>
        <v>0</v>
      </c>
    </row>
    <row r="39" spans="1:9" ht="31.5" x14ac:dyDescent="0.25">
      <c r="A39" s="10" t="s">
        <v>51</v>
      </c>
      <c r="B39" s="11" t="s">
        <v>53</v>
      </c>
      <c r="C39" s="10"/>
      <c r="D39" s="10"/>
      <c r="E39" s="23" t="s">
        <v>54</v>
      </c>
      <c r="F39" s="24">
        <f>F40</f>
        <v>68052.199999999983</v>
      </c>
      <c r="G39" s="24">
        <f>G40</f>
        <v>63438.1</v>
      </c>
      <c r="H39" s="24">
        <f>H40</f>
        <v>59113.8</v>
      </c>
      <c r="I39" s="24">
        <f>I40</f>
        <v>0</v>
      </c>
    </row>
    <row r="40" spans="1:9" x14ac:dyDescent="0.25">
      <c r="A40" s="10" t="s">
        <v>51</v>
      </c>
      <c r="B40" s="11">
        <v>200</v>
      </c>
      <c r="C40" s="10" t="s">
        <v>24</v>
      </c>
      <c r="D40" s="10" t="s">
        <v>25</v>
      </c>
      <c r="E40" s="23" t="s">
        <v>26</v>
      </c>
      <c r="F40" s="24">
        <v>68052.199999999983</v>
      </c>
      <c r="G40" s="24">
        <v>63438.1</v>
      </c>
      <c r="H40" s="24">
        <v>59113.8</v>
      </c>
      <c r="I40" s="24"/>
    </row>
    <row r="41" spans="1:9" x14ac:dyDescent="0.25">
      <c r="A41" s="10" t="s">
        <v>51</v>
      </c>
      <c r="B41" s="11" t="s">
        <v>39</v>
      </c>
      <c r="C41" s="10"/>
      <c r="D41" s="10"/>
      <c r="E41" s="23" t="s">
        <v>40</v>
      </c>
      <c r="F41" s="24">
        <f>F42</f>
        <v>770.3</v>
      </c>
      <c r="G41" s="24">
        <f>G42</f>
        <v>751.1</v>
      </c>
      <c r="H41" s="24">
        <f>H42</f>
        <v>742.5</v>
      </c>
      <c r="I41" s="24">
        <f>I42</f>
        <v>0</v>
      </c>
    </row>
    <row r="42" spans="1:9" x14ac:dyDescent="0.25">
      <c r="A42" s="10" t="s">
        <v>51</v>
      </c>
      <c r="B42" s="11">
        <v>800</v>
      </c>
      <c r="C42" s="10" t="s">
        <v>24</v>
      </c>
      <c r="D42" s="10" t="s">
        <v>25</v>
      </c>
      <c r="E42" s="23" t="s">
        <v>26</v>
      </c>
      <c r="F42" s="24">
        <v>770.3</v>
      </c>
      <c r="G42" s="24">
        <v>751.1</v>
      </c>
      <c r="H42" s="24">
        <v>742.5</v>
      </c>
      <c r="I42" s="24"/>
    </row>
    <row r="43" spans="1:9" ht="47.25" x14ac:dyDescent="0.25">
      <c r="A43" s="10" t="s">
        <v>55</v>
      </c>
      <c r="B43" s="11"/>
      <c r="C43" s="10"/>
      <c r="D43" s="10"/>
      <c r="E43" s="23" t="s">
        <v>56</v>
      </c>
      <c r="F43" s="24">
        <f>F44+F46</f>
        <v>15608.7</v>
      </c>
      <c r="G43" s="24">
        <f>G44+G46</f>
        <v>15608.7</v>
      </c>
      <c r="H43" s="24">
        <f>H44+H46</f>
        <v>15608.7</v>
      </c>
      <c r="I43" s="24">
        <f>I44+I46</f>
        <v>0</v>
      </c>
    </row>
    <row r="44" spans="1:9" ht="31.5" x14ac:dyDescent="0.25">
      <c r="A44" s="10" t="s">
        <v>55</v>
      </c>
      <c r="B44" s="11" t="s">
        <v>53</v>
      </c>
      <c r="C44" s="10"/>
      <c r="D44" s="10"/>
      <c r="E44" s="23" t="s">
        <v>54</v>
      </c>
      <c r="F44" s="24">
        <f>F45</f>
        <v>250</v>
      </c>
      <c r="G44" s="24">
        <f>G45</f>
        <v>250</v>
      </c>
      <c r="H44" s="24">
        <f>H45</f>
        <v>250</v>
      </c>
      <c r="I44" s="24">
        <f>I45</f>
        <v>0</v>
      </c>
    </row>
    <row r="45" spans="1:9" x14ac:dyDescent="0.25">
      <c r="A45" s="10" t="s">
        <v>55</v>
      </c>
      <c r="B45" s="11">
        <v>200</v>
      </c>
      <c r="C45" s="10" t="s">
        <v>57</v>
      </c>
      <c r="D45" s="10" t="s">
        <v>24</v>
      </c>
      <c r="E45" s="23" t="s">
        <v>58</v>
      </c>
      <c r="F45" s="24">
        <v>250</v>
      </c>
      <c r="G45" s="24">
        <v>250</v>
      </c>
      <c r="H45" s="24">
        <v>250</v>
      </c>
      <c r="I45" s="24"/>
    </row>
    <row r="46" spans="1:9" ht="47.25" x14ac:dyDescent="0.25">
      <c r="A46" s="10" t="s">
        <v>55</v>
      </c>
      <c r="B46" s="11" t="s">
        <v>45</v>
      </c>
      <c r="C46" s="10"/>
      <c r="D46" s="10"/>
      <c r="E46" s="23" t="s">
        <v>46</v>
      </c>
      <c r="F46" s="24">
        <f>F47+F48+F49+F50</f>
        <v>15358.7</v>
      </c>
      <c r="G46" s="24">
        <f>G47+G48+G49+G50</f>
        <v>15358.7</v>
      </c>
      <c r="H46" s="24">
        <f>H47+H48+H49+H50</f>
        <v>15358.7</v>
      </c>
      <c r="I46" s="24">
        <f>I47+I48+I49+I50</f>
        <v>0</v>
      </c>
    </row>
    <row r="47" spans="1:9" x14ac:dyDescent="0.25">
      <c r="A47" s="10" t="s">
        <v>55</v>
      </c>
      <c r="B47" s="11">
        <v>600</v>
      </c>
      <c r="C47" s="10" t="s">
        <v>24</v>
      </c>
      <c r="D47" s="10" t="s">
        <v>25</v>
      </c>
      <c r="E47" s="23" t="s">
        <v>26</v>
      </c>
      <c r="F47" s="24">
        <v>9925.7000000000007</v>
      </c>
      <c r="G47" s="24">
        <v>9925.7000000000007</v>
      </c>
      <c r="H47" s="24">
        <v>9925.7000000000007</v>
      </c>
      <c r="I47" s="24"/>
    </row>
    <row r="48" spans="1:9" x14ac:dyDescent="0.25">
      <c r="A48" s="10" t="s">
        <v>55</v>
      </c>
      <c r="B48" s="11">
        <v>600</v>
      </c>
      <c r="C48" s="10" t="s">
        <v>59</v>
      </c>
      <c r="D48" s="10" t="s">
        <v>59</v>
      </c>
      <c r="E48" s="23" t="s">
        <v>60</v>
      </c>
      <c r="F48" s="24">
        <v>3350</v>
      </c>
      <c r="G48" s="24">
        <v>3350</v>
      </c>
      <c r="H48" s="24">
        <v>3350</v>
      </c>
      <c r="I48" s="24"/>
    </row>
    <row r="49" spans="1:9" x14ac:dyDescent="0.25">
      <c r="A49" s="10" t="s">
        <v>55</v>
      </c>
      <c r="B49" s="11">
        <v>600</v>
      </c>
      <c r="C49" s="10" t="s">
        <v>59</v>
      </c>
      <c r="D49" s="10" t="s">
        <v>61</v>
      </c>
      <c r="E49" s="23" t="s">
        <v>62</v>
      </c>
      <c r="F49" s="24">
        <v>200</v>
      </c>
      <c r="G49" s="24">
        <v>200</v>
      </c>
      <c r="H49" s="24">
        <v>200</v>
      </c>
      <c r="I49" s="24"/>
    </row>
    <row r="50" spans="1:9" x14ac:dyDescent="0.25">
      <c r="A50" s="10" t="s">
        <v>55</v>
      </c>
      <c r="B50" s="11">
        <v>600</v>
      </c>
      <c r="C50" s="10" t="s">
        <v>57</v>
      </c>
      <c r="D50" s="10" t="s">
        <v>24</v>
      </c>
      <c r="E50" s="23" t="s">
        <v>58</v>
      </c>
      <c r="F50" s="24">
        <v>1883</v>
      </c>
      <c r="G50" s="24">
        <v>1883</v>
      </c>
      <c r="H50" s="24">
        <v>1883</v>
      </c>
      <c r="I50" s="24"/>
    </row>
    <row r="51" spans="1:9" ht="47.25" x14ac:dyDescent="0.25">
      <c r="A51" s="10" t="s">
        <v>63</v>
      </c>
      <c r="B51" s="11"/>
      <c r="C51" s="10"/>
      <c r="D51" s="10"/>
      <c r="E51" s="23" t="s">
        <v>64</v>
      </c>
      <c r="F51" s="24">
        <f t="shared" ref="F51:F81" si="8">F52</f>
        <v>46855.6</v>
      </c>
      <c r="G51" s="24">
        <f t="shared" ref="G51:G81" si="9">G52</f>
        <v>46855.6</v>
      </c>
      <c r="H51" s="24">
        <f t="shared" ref="H51:H81" si="10">H52</f>
        <v>46855.6</v>
      </c>
      <c r="I51" s="24">
        <f t="shared" ref="I51:I81" si="11">I52</f>
        <v>0</v>
      </c>
    </row>
    <row r="52" spans="1:9" ht="47.25" x14ac:dyDescent="0.25">
      <c r="A52" s="10" t="s">
        <v>63</v>
      </c>
      <c r="B52" s="11" t="s">
        <v>45</v>
      </c>
      <c r="C52" s="10"/>
      <c r="D52" s="10"/>
      <c r="E52" s="23" t="s">
        <v>46</v>
      </c>
      <c r="F52" s="24">
        <f t="shared" si="8"/>
        <v>46855.6</v>
      </c>
      <c r="G52" s="24">
        <f t="shared" si="9"/>
        <v>46855.6</v>
      </c>
      <c r="H52" s="24">
        <f t="shared" si="10"/>
        <v>46855.6</v>
      </c>
      <c r="I52" s="24">
        <f t="shared" si="11"/>
        <v>0</v>
      </c>
    </row>
    <row r="53" spans="1:9" x14ac:dyDescent="0.25">
      <c r="A53" s="10" t="s">
        <v>63</v>
      </c>
      <c r="B53" s="11">
        <v>600</v>
      </c>
      <c r="C53" s="10" t="s">
        <v>24</v>
      </c>
      <c r="D53" s="10" t="s">
        <v>25</v>
      </c>
      <c r="E53" s="23" t="s">
        <v>26</v>
      </c>
      <c r="F53" s="24">
        <v>46855.6</v>
      </c>
      <c r="G53" s="24">
        <v>46855.6</v>
      </c>
      <c r="H53" s="24">
        <v>46855.6</v>
      </c>
      <c r="I53" s="24"/>
    </row>
    <row r="54" spans="1:9" ht="63" x14ac:dyDescent="0.25">
      <c r="A54" s="10" t="s">
        <v>65</v>
      </c>
      <c r="B54" s="11"/>
      <c r="C54" s="10"/>
      <c r="D54" s="10"/>
      <c r="E54" s="23" t="s">
        <v>66</v>
      </c>
      <c r="F54" s="24">
        <f t="shared" si="8"/>
        <v>6230.7000000000007</v>
      </c>
      <c r="G54" s="24">
        <f t="shared" si="9"/>
        <v>6230.7000000000007</v>
      </c>
      <c r="H54" s="24">
        <f t="shared" si="10"/>
        <v>6230.7000000000007</v>
      </c>
      <c r="I54" s="24">
        <f t="shared" si="11"/>
        <v>0</v>
      </c>
    </row>
    <row r="55" spans="1:9" ht="47.25" x14ac:dyDescent="0.25">
      <c r="A55" s="10" t="s">
        <v>65</v>
      </c>
      <c r="B55" s="11" t="s">
        <v>45</v>
      </c>
      <c r="C55" s="10"/>
      <c r="D55" s="10"/>
      <c r="E55" s="23" t="s">
        <v>46</v>
      </c>
      <c r="F55" s="24">
        <f t="shared" si="8"/>
        <v>6230.7000000000007</v>
      </c>
      <c r="G55" s="24">
        <f t="shared" si="9"/>
        <v>6230.7000000000007</v>
      </c>
      <c r="H55" s="24">
        <f t="shared" si="10"/>
        <v>6230.7000000000007</v>
      </c>
      <c r="I55" s="24">
        <f t="shared" si="11"/>
        <v>0</v>
      </c>
    </row>
    <row r="56" spans="1:9" x14ac:dyDescent="0.25">
      <c r="A56" s="10" t="s">
        <v>65</v>
      </c>
      <c r="B56" s="11">
        <v>600</v>
      </c>
      <c r="C56" s="10" t="s">
        <v>24</v>
      </c>
      <c r="D56" s="10" t="s">
        <v>25</v>
      </c>
      <c r="E56" s="23" t="s">
        <v>26</v>
      </c>
      <c r="F56" s="24">
        <f>13549.7-7319</f>
        <v>6230.7000000000007</v>
      </c>
      <c r="G56" s="24">
        <f>13549.7-7319</f>
        <v>6230.7000000000007</v>
      </c>
      <c r="H56" s="24">
        <f>13549.7-7319</f>
        <v>6230.7000000000007</v>
      </c>
      <c r="I56" s="24"/>
    </row>
    <row r="57" spans="1:9" ht="63" x14ac:dyDescent="0.25">
      <c r="A57" s="10" t="s">
        <v>67</v>
      </c>
      <c r="B57" s="11"/>
      <c r="C57" s="10"/>
      <c r="D57" s="10"/>
      <c r="E57" s="23" t="s">
        <v>68</v>
      </c>
      <c r="F57" s="24">
        <f t="shared" ref="F57:F79" si="12">F58</f>
        <v>718.4</v>
      </c>
      <c r="G57" s="24">
        <f t="shared" ref="G57:G79" si="13">G58</f>
        <v>718.4</v>
      </c>
      <c r="H57" s="24">
        <f t="shared" ref="H57:H79" si="14">H58</f>
        <v>718.4</v>
      </c>
      <c r="I57" s="24">
        <f t="shared" si="11"/>
        <v>0</v>
      </c>
    </row>
    <row r="58" spans="1:9" ht="47.25" x14ac:dyDescent="0.25">
      <c r="A58" s="10" t="s">
        <v>67</v>
      </c>
      <c r="B58" s="11" t="s">
        <v>45</v>
      </c>
      <c r="C58" s="10"/>
      <c r="D58" s="10"/>
      <c r="E58" s="23" t="s">
        <v>46</v>
      </c>
      <c r="F58" s="24">
        <f t="shared" si="12"/>
        <v>718.4</v>
      </c>
      <c r="G58" s="24">
        <f t="shared" si="13"/>
        <v>718.4</v>
      </c>
      <c r="H58" s="24">
        <f t="shared" si="14"/>
        <v>718.4</v>
      </c>
      <c r="I58" s="24">
        <f t="shared" si="11"/>
        <v>0</v>
      </c>
    </row>
    <row r="59" spans="1:9" x14ac:dyDescent="0.25">
      <c r="A59" s="10" t="s">
        <v>67</v>
      </c>
      <c r="B59" s="11">
        <v>600</v>
      </c>
      <c r="C59" s="10" t="s">
        <v>24</v>
      </c>
      <c r="D59" s="10" t="s">
        <v>25</v>
      </c>
      <c r="E59" s="23" t="s">
        <v>26</v>
      </c>
      <c r="F59" s="24">
        <v>718.4</v>
      </c>
      <c r="G59" s="24">
        <v>718.4</v>
      </c>
      <c r="H59" s="24">
        <v>718.4</v>
      </c>
      <c r="I59" s="24"/>
    </row>
    <row r="60" spans="1:9" ht="63" x14ac:dyDescent="0.25">
      <c r="A60" s="10" t="s">
        <v>69</v>
      </c>
      <c r="B60" s="11"/>
      <c r="C60" s="10"/>
      <c r="D60" s="10"/>
      <c r="E60" s="23" t="s">
        <v>70</v>
      </c>
      <c r="F60" s="24">
        <f t="shared" si="12"/>
        <v>1105.2</v>
      </c>
      <c r="G60" s="24">
        <f t="shared" si="13"/>
        <v>1105.2</v>
      </c>
      <c r="H60" s="24">
        <f t="shared" si="14"/>
        <v>1105.2</v>
      </c>
      <c r="I60" s="24">
        <f t="shared" si="11"/>
        <v>0</v>
      </c>
    </row>
    <row r="61" spans="1:9" ht="47.25" x14ac:dyDescent="0.25">
      <c r="A61" s="10" t="s">
        <v>69</v>
      </c>
      <c r="B61" s="11" t="s">
        <v>45</v>
      </c>
      <c r="C61" s="10"/>
      <c r="D61" s="10"/>
      <c r="E61" s="23" t="s">
        <v>46</v>
      </c>
      <c r="F61" s="24">
        <f t="shared" si="12"/>
        <v>1105.2</v>
      </c>
      <c r="G61" s="24">
        <f t="shared" si="13"/>
        <v>1105.2</v>
      </c>
      <c r="H61" s="24">
        <f t="shared" si="14"/>
        <v>1105.2</v>
      </c>
      <c r="I61" s="24">
        <f t="shared" si="11"/>
        <v>0</v>
      </c>
    </row>
    <row r="62" spans="1:9" x14ac:dyDescent="0.25">
      <c r="A62" s="10" t="s">
        <v>69</v>
      </c>
      <c r="B62" s="11">
        <v>600</v>
      </c>
      <c r="C62" s="10" t="s">
        <v>24</v>
      </c>
      <c r="D62" s="10" t="s">
        <v>25</v>
      </c>
      <c r="E62" s="23" t="s">
        <v>26</v>
      </c>
      <c r="F62" s="24">
        <v>1105.2</v>
      </c>
      <c r="G62" s="24">
        <v>1105.2</v>
      </c>
      <c r="H62" s="24">
        <v>1105.2</v>
      </c>
      <c r="I62" s="24"/>
    </row>
    <row r="63" spans="1:9" ht="63" x14ac:dyDescent="0.25">
      <c r="A63" s="10" t="s">
        <v>71</v>
      </c>
      <c r="B63" s="11"/>
      <c r="C63" s="10"/>
      <c r="D63" s="10"/>
      <c r="E63" s="23" t="s">
        <v>72</v>
      </c>
      <c r="F63" s="24">
        <f t="shared" si="12"/>
        <v>1105.2</v>
      </c>
      <c r="G63" s="24">
        <f t="shared" si="13"/>
        <v>1105.2</v>
      </c>
      <c r="H63" s="24">
        <f t="shared" si="14"/>
        <v>1105.2</v>
      </c>
      <c r="I63" s="24">
        <f t="shared" si="11"/>
        <v>0</v>
      </c>
    </row>
    <row r="64" spans="1:9" ht="47.25" x14ac:dyDescent="0.25">
      <c r="A64" s="10" t="s">
        <v>71</v>
      </c>
      <c r="B64" s="11" t="s">
        <v>45</v>
      </c>
      <c r="C64" s="10"/>
      <c r="D64" s="10"/>
      <c r="E64" s="23" t="s">
        <v>46</v>
      </c>
      <c r="F64" s="24">
        <f t="shared" si="12"/>
        <v>1105.2</v>
      </c>
      <c r="G64" s="24">
        <f t="shared" si="13"/>
        <v>1105.2</v>
      </c>
      <c r="H64" s="24">
        <f t="shared" si="14"/>
        <v>1105.2</v>
      </c>
      <c r="I64" s="24">
        <f t="shared" si="11"/>
        <v>0</v>
      </c>
    </row>
    <row r="65" spans="1:9" x14ac:dyDescent="0.25">
      <c r="A65" s="10" t="s">
        <v>71</v>
      </c>
      <c r="B65" s="11">
        <v>600</v>
      </c>
      <c r="C65" s="10" t="s">
        <v>24</v>
      </c>
      <c r="D65" s="10" t="s">
        <v>25</v>
      </c>
      <c r="E65" s="23" t="s">
        <v>26</v>
      </c>
      <c r="F65" s="24">
        <v>1105.2</v>
      </c>
      <c r="G65" s="24">
        <v>1105.2</v>
      </c>
      <c r="H65" s="24">
        <v>1105.2</v>
      </c>
      <c r="I65" s="24"/>
    </row>
    <row r="66" spans="1:9" ht="63" x14ac:dyDescent="0.25">
      <c r="A66" s="10" t="s">
        <v>73</v>
      </c>
      <c r="B66" s="11"/>
      <c r="C66" s="10"/>
      <c r="D66" s="10"/>
      <c r="E66" s="23" t="s">
        <v>74</v>
      </c>
      <c r="F66" s="24">
        <f t="shared" si="12"/>
        <v>1050</v>
      </c>
      <c r="G66" s="24">
        <f t="shared" si="13"/>
        <v>1050</v>
      </c>
      <c r="H66" s="24">
        <f t="shared" si="14"/>
        <v>1050</v>
      </c>
      <c r="I66" s="24">
        <f t="shared" si="11"/>
        <v>0</v>
      </c>
    </row>
    <row r="67" spans="1:9" ht="47.25" x14ac:dyDescent="0.25">
      <c r="A67" s="10" t="s">
        <v>73</v>
      </c>
      <c r="B67" s="11" t="s">
        <v>45</v>
      </c>
      <c r="C67" s="10"/>
      <c r="D67" s="10"/>
      <c r="E67" s="23" t="s">
        <v>46</v>
      </c>
      <c r="F67" s="24">
        <f t="shared" si="12"/>
        <v>1050</v>
      </c>
      <c r="G67" s="24">
        <f t="shared" si="13"/>
        <v>1050</v>
      </c>
      <c r="H67" s="24">
        <f t="shared" si="14"/>
        <v>1050</v>
      </c>
      <c r="I67" s="24">
        <f t="shared" si="11"/>
        <v>0</v>
      </c>
    </row>
    <row r="68" spans="1:9" x14ac:dyDescent="0.25">
      <c r="A68" s="10" t="s">
        <v>73</v>
      </c>
      <c r="B68" s="11">
        <v>600</v>
      </c>
      <c r="C68" s="10" t="s">
        <v>24</v>
      </c>
      <c r="D68" s="10" t="s">
        <v>25</v>
      </c>
      <c r="E68" s="23" t="s">
        <v>26</v>
      </c>
      <c r="F68" s="24">
        <v>1050</v>
      </c>
      <c r="G68" s="24">
        <v>1050</v>
      </c>
      <c r="H68" s="24">
        <v>1050</v>
      </c>
      <c r="I68" s="24"/>
    </row>
    <row r="69" spans="1:9" ht="63" x14ac:dyDescent="0.25">
      <c r="A69" s="10" t="s">
        <v>75</v>
      </c>
      <c r="B69" s="11"/>
      <c r="C69" s="10"/>
      <c r="D69" s="10"/>
      <c r="E69" s="23" t="s">
        <v>76</v>
      </c>
      <c r="F69" s="24">
        <f t="shared" si="12"/>
        <v>1050</v>
      </c>
      <c r="G69" s="24">
        <f t="shared" si="13"/>
        <v>1050</v>
      </c>
      <c r="H69" s="24">
        <f t="shared" si="14"/>
        <v>1050</v>
      </c>
      <c r="I69" s="24">
        <f t="shared" si="11"/>
        <v>0</v>
      </c>
    </row>
    <row r="70" spans="1:9" ht="47.25" x14ac:dyDescent="0.25">
      <c r="A70" s="10" t="s">
        <v>75</v>
      </c>
      <c r="B70" s="11" t="s">
        <v>45</v>
      </c>
      <c r="C70" s="10"/>
      <c r="D70" s="10"/>
      <c r="E70" s="23" t="s">
        <v>46</v>
      </c>
      <c r="F70" s="24">
        <f t="shared" si="12"/>
        <v>1050</v>
      </c>
      <c r="G70" s="24">
        <f t="shared" si="13"/>
        <v>1050</v>
      </c>
      <c r="H70" s="24">
        <f t="shared" si="14"/>
        <v>1050</v>
      </c>
      <c r="I70" s="24">
        <f t="shared" si="11"/>
        <v>0</v>
      </c>
    </row>
    <row r="71" spans="1:9" x14ac:dyDescent="0.25">
      <c r="A71" s="10" t="s">
        <v>75</v>
      </c>
      <c r="B71" s="11">
        <v>600</v>
      </c>
      <c r="C71" s="10" t="s">
        <v>24</v>
      </c>
      <c r="D71" s="10" t="s">
        <v>25</v>
      </c>
      <c r="E71" s="23" t="s">
        <v>26</v>
      </c>
      <c r="F71" s="24">
        <v>1050</v>
      </c>
      <c r="G71" s="24">
        <v>1050</v>
      </c>
      <c r="H71" s="24">
        <v>1050</v>
      </c>
      <c r="I71" s="24"/>
    </row>
    <row r="72" spans="1:9" ht="63" x14ac:dyDescent="0.25">
      <c r="A72" s="10" t="s">
        <v>77</v>
      </c>
      <c r="B72" s="11"/>
      <c r="C72" s="10"/>
      <c r="D72" s="10"/>
      <c r="E72" s="23" t="s">
        <v>78</v>
      </c>
      <c r="F72" s="24">
        <f t="shared" si="12"/>
        <v>991.6</v>
      </c>
      <c r="G72" s="24">
        <f t="shared" si="13"/>
        <v>991.6</v>
      </c>
      <c r="H72" s="24">
        <f t="shared" si="14"/>
        <v>991.6</v>
      </c>
      <c r="I72" s="24">
        <f t="shared" si="11"/>
        <v>0</v>
      </c>
    </row>
    <row r="73" spans="1:9" ht="47.25" x14ac:dyDescent="0.25">
      <c r="A73" s="10" t="s">
        <v>77</v>
      </c>
      <c r="B73" s="11" t="s">
        <v>45</v>
      </c>
      <c r="C73" s="10"/>
      <c r="D73" s="10"/>
      <c r="E73" s="23" t="s">
        <v>46</v>
      </c>
      <c r="F73" s="24">
        <f t="shared" si="12"/>
        <v>991.6</v>
      </c>
      <c r="G73" s="24">
        <f t="shared" si="13"/>
        <v>991.6</v>
      </c>
      <c r="H73" s="24">
        <f t="shared" si="14"/>
        <v>991.6</v>
      </c>
      <c r="I73" s="24">
        <f t="shared" si="11"/>
        <v>0</v>
      </c>
    </row>
    <row r="74" spans="1:9" x14ac:dyDescent="0.25">
      <c r="A74" s="10" t="s">
        <v>77</v>
      </c>
      <c r="B74" s="11">
        <v>600</v>
      </c>
      <c r="C74" s="10" t="s">
        <v>24</v>
      </c>
      <c r="D74" s="10" t="s">
        <v>25</v>
      </c>
      <c r="E74" s="23" t="s">
        <v>26</v>
      </c>
      <c r="F74" s="24">
        <v>991.6</v>
      </c>
      <c r="G74" s="24">
        <v>991.6</v>
      </c>
      <c r="H74" s="24">
        <v>991.6</v>
      </c>
      <c r="I74" s="24"/>
    </row>
    <row r="75" spans="1:9" ht="63" x14ac:dyDescent="0.25">
      <c r="A75" s="10" t="s">
        <v>79</v>
      </c>
      <c r="B75" s="11"/>
      <c r="C75" s="10"/>
      <c r="D75" s="10"/>
      <c r="E75" s="23" t="s">
        <v>80</v>
      </c>
      <c r="F75" s="24">
        <f t="shared" si="12"/>
        <v>991.6</v>
      </c>
      <c r="G75" s="24">
        <f t="shared" si="13"/>
        <v>991.6</v>
      </c>
      <c r="H75" s="24">
        <f t="shared" si="14"/>
        <v>991.6</v>
      </c>
      <c r="I75" s="24">
        <f t="shared" si="11"/>
        <v>0</v>
      </c>
    </row>
    <row r="76" spans="1:9" ht="47.25" x14ac:dyDescent="0.25">
      <c r="A76" s="10" t="s">
        <v>79</v>
      </c>
      <c r="B76" s="11" t="s">
        <v>45</v>
      </c>
      <c r="C76" s="10"/>
      <c r="D76" s="10"/>
      <c r="E76" s="23" t="s">
        <v>46</v>
      </c>
      <c r="F76" s="24">
        <f t="shared" si="12"/>
        <v>991.6</v>
      </c>
      <c r="G76" s="24">
        <f t="shared" si="13"/>
        <v>991.6</v>
      </c>
      <c r="H76" s="24">
        <f t="shared" si="14"/>
        <v>991.6</v>
      </c>
      <c r="I76" s="24">
        <f t="shared" si="11"/>
        <v>0</v>
      </c>
    </row>
    <row r="77" spans="1:9" x14ac:dyDescent="0.25">
      <c r="A77" s="10" t="s">
        <v>79</v>
      </c>
      <c r="B77" s="11">
        <v>600</v>
      </c>
      <c r="C77" s="10" t="s">
        <v>24</v>
      </c>
      <c r="D77" s="10" t="s">
        <v>25</v>
      </c>
      <c r="E77" s="23" t="s">
        <v>26</v>
      </c>
      <c r="F77" s="24">
        <v>991.6</v>
      </c>
      <c r="G77" s="24">
        <v>991.6</v>
      </c>
      <c r="H77" s="24">
        <v>991.6</v>
      </c>
      <c r="I77" s="24"/>
    </row>
    <row r="78" spans="1:9" ht="78.75" x14ac:dyDescent="0.25">
      <c r="A78" s="10" t="s">
        <v>81</v>
      </c>
      <c r="B78" s="11"/>
      <c r="C78" s="10"/>
      <c r="D78" s="10"/>
      <c r="E78" s="23" t="s">
        <v>82</v>
      </c>
      <c r="F78" s="24">
        <f t="shared" si="12"/>
        <v>307</v>
      </c>
      <c r="G78" s="24">
        <f t="shared" si="13"/>
        <v>307</v>
      </c>
      <c r="H78" s="24">
        <f t="shared" si="14"/>
        <v>307</v>
      </c>
      <c r="I78" s="24">
        <f t="shared" si="11"/>
        <v>0</v>
      </c>
    </row>
    <row r="79" spans="1:9" ht="47.25" x14ac:dyDescent="0.25">
      <c r="A79" s="10" t="s">
        <v>81</v>
      </c>
      <c r="B79" s="11" t="s">
        <v>45</v>
      </c>
      <c r="C79" s="10"/>
      <c r="D79" s="10"/>
      <c r="E79" s="23" t="s">
        <v>46</v>
      </c>
      <c r="F79" s="24">
        <f t="shared" si="12"/>
        <v>307</v>
      </c>
      <c r="G79" s="24">
        <f t="shared" si="13"/>
        <v>307</v>
      </c>
      <c r="H79" s="24">
        <f t="shared" si="14"/>
        <v>307</v>
      </c>
      <c r="I79" s="24">
        <f t="shared" si="11"/>
        <v>0</v>
      </c>
    </row>
    <row r="80" spans="1:9" x14ac:dyDescent="0.25">
      <c r="A80" s="10" t="s">
        <v>81</v>
      </c>
      <c r="B80" s="11">
        <v>600</v>
      </c>
      <c r="C80" s="10" t="s">
        <v>24</v>
      </c>
      <c r="D80" s="10" t="s">
        <v>25</v>
      </c>
      <c r="E80" s="23" t="s">
        <v>26</v>
      </c>
      <c r="F80" s="24">
        <v>307</v>
      </c>
      <c r="G80" s="24">
        <v>307</v>
      </c>
      <c r="H80" s="24">
        <v>307</v>
      </c>
      <c r="I80" s="24"/>
    </row>
    <row r="81" spans="1:9" ht="78.75" x14ac:dyDescent="0.25">
      <c r="A81" s="10" t="s">
        <v>83</v>
      </c>
      <c r="B81" s="11"/>
      <c r="C81" s="10"/>
      <c r="D81" s="10"/>
      <c r="E81" s="23" t="s">
        <v>84</v>
      </c>
      <c r="F81" s="24">
        <f t="shared" si="8"/>
        <v>17256</v>
      </c>
      <c r="G81" s="24">
        <f t="shared" si="9"/>
        <v>12406</v>
      </c>
      <c r="H81" s="24">
        <f t="shared" si="10"/>
        <v>12656</v>
      </c>
      <c r="I81" s="24">
        <f t="shared" si="11"/>
        <v>0</v>
      </c>
    </row>
    <row r="82" spans="1:9" ht="47.25" x14ac:dyDescent="0.25">
      <c r="A82" s="10" t="s">
        <v>83</v>
      </c>
      <c r="B82" s="11" t="s">
        <v>45</v>
      </c>
      <c r="C82" s="10"/>
      <c r="D82" s="10"/>
      <c r="E82" s="23" t="s">
        <v>46</v>
      </c>
      <c r="F82" s="24">
        <f>F83+F84+F85</f>
        <v>17256</v>
      </c>
      <c r="G82" s="24">
        <f>G83+G84+G85</f>
        <v>12406</v>
      </c>
      <c r="H82" s="24">
        <f>H83+H84+H85</f>
        <v>12656</v>
      </c>
      <c r="I82" s="24">
        <f>I83+I84+I85</f>
        <v>0</v>
      </c>
    </row>
    <row r="83" spans="1:9" x14ac:dyDescent="0.25">
      <c r="A83" s="10" t="s">
        <v>83</v>
      </c>
      <c r="B83" s="11">
        <v>600</v>
      </c>
      <c r="C83" s="10" t="s">
        <v>24</v>
      </c>
      <c r="D83" s="10" t="s">
        <v>25</v>
      </c>
      <c r="E83" s="23" t="s">
        <v>26</v>
      </c>
      <c r="F83" s="24">
        <v>15686</v>
      </c>
      <c r="G83" s="24">
        <v>10836</v>
      </c>
      <c r="H83" s="24">
        <v>11086</v>
      </c>
      <c r="I83" s="24"/>
    </row>
    <row r="84" spans="1:9" x14ac:dyDescent="0.25">
      <c r="A84" s="10" t="s">
        <v>83</v>
      </c>
      <c r="B84" s="11">
        <v>600</v>
      </c>
      <c r="C84" s="10" t="s">
        <v>59</v>
      </c>
      <c r="D84" s="10" t="s">
        <v>59</v>
      </c>
      <c r="E84" s="23" t="s">
        <v>60</v>
      </c>
      <c r="F84" s="24">
        <v>1010</v>
      </c>
      <c r="G84" s="24">
        <v>1010</v>
      </c>
      <c r="H84" s="24">
        <v>1010</v>
      </c>
      <c r="I84" s="24"/>
    </row>
    <row r="85" spans="1:9" x14ac:dyDescent="0.25">
      <c r="A85" s="10" t="s">
        <v>83</v>
      </c>
      <c r="B85" s="11">
        <v>600</v>
      </c>
      <c r="C85" s="10" t="s">
        <v>57</v>
      </c>
      <c r="D85" s="10" t="s">
        <v>24</v>
      </c>
      <c r="E85" s="23" t="s">
        <v>58</v>
      </c>
      <c r="F85" s="24">
        <v>560</v>
      </c>
      <c r="G85" s="24">
        <v>560</v>
      </c>
      <c r="H85" s="24">
        <v>560</v>
      </c>
      <c r="I85" s="24"/>
    </row>
    <row r="86" spans="1:9" s="13" customFormat="1" ht="31.5" x14ac:dyDescent="0.25">
      <c r="A86" s="14" t="s">
        <v>85</v>
      </c>
      <c r="B86" s="15"/>
      <c r="C86" s="14"/>
      <c r="D86" s="14"/>
      <c r="E86" s="16" t="s">
        <v>86</v>
      </c>
      <c r="F86" s="17">
        <f>F87+F132</f>
        <v>363767.9</v>
      </c>
      <c r="G86" s="17">
        <f>G87+G132</f>
        <v>517374.80000000005</v>
      </c>
      <c r="H86" s="17">
        <f>H87+H132</f>
        <v>354467.9</v>
      </c>
      <c r="I86" s="17">
        <f>I87+I132</f>
        <v>0</v>
      </c>
    </row>
    <row r="87" spans="1:9" s="18" customFormat="1" x14ac:dyDescent="0.25">
      <c r="A87" s="19" t="s">
        <v>87</v>
      </c>
      <c r="B87" s="20"/>
      <c r="C87" s="19"/>
      <c r="D87" s="19"/>
      <c r="E87" s="21" t="s">
        <v>17</v>
      </c>
      <c r="F87" s="22">
        <f>F88+F128</f>
        <v>56273.3</v>
      </c>
      <c r="G87" s="22">
        <f>G88+G128</f>
        <v>25127.499999999993</v>
      </c>
      <c r="H87" s="22">
        <f>H88+H128</f>
        <v>57799.700000000004</v>
      </c>
      <c r="I87" s="22">
        <f>I88+I128</f>
        <v>0</v>
      </c>
    </row>
    <row r="88" spans="1:9" ht="31.5" x14ac:dyDescent="0.25">
      <c r="A88" s="10" t="s">
        <v>88</v>
      </c>
      <c r="B88" s="11"/>
      <c r="C88" s="10"/>
      <c r="D88" s="10"/>
      <c r="E88" s="23" t="s">
        <v>89</v>
      </c>
      <c r="F88" s="24">
        <f>F89+F92+F95+F98+F101+F104+F107+F110+F113+F116+F119+F122+F125</f>
        <v>20724.3</v>
      </c>
      <c r="G88" s="24">
        <f>G89+G92+G95+G98+G101+G104+G107+G110+G113+G116+G119+G122+G125</f>
        <v>25127.499999999993</v>
      </c>
      <c r="H88" s="24">
        <f>H89+H92+H95+H98+H101+H104+H107+H110+H113+H116+H119+H122+H125</f>
        <v>57799.700000000004</v>
      </c>
      <c r="I88" s="24">
        <f>I89+I92+I95+I98+I101+I104+I107+I110+I113+I116+I119+I122+I125</f>
        <v>0</v>
      </c>
    </row>
    <row r="89" spans="1:9" ht="47.25" x14ac:dyDescent="0.25">
      <c r="A89" s="10" t="s">
        <v>90</v>
      </c>
      <c r="B89" s="11"/>
      <c r="C89" s="10"/>
      <c r="D89" s="10"/>
      <c r="E89" s="23" t="s">
        <v>91</v>
      </c>
      <c r="F89" s="24">
        <f t="shared" ref="F89:F120" si="15">F90</f>
        <v>832.9</v>
      </c>
      <c r="G89" s="24">
        <f t="shared" ref="G89:G120" si="16">G90</f>
        <v>10371</v>
      </c>
      <c r="H89" s="24">
        <f t="shared" ref="H89:H120" si="17">H90</f>
        <v>0</v>
      </c>
      <c r="I89" s="24">
        <f t="shared" ref="I89:I95" si="18">I90</f>
        <v>0</v>
      </c>
    </row>
    <row r="90" spans="1:9" ht="47.25" x14ac:dyDescent="0.25">
      <c r="A90" s="10" t="s">
        <v>90</v>
      </c>
      <c r="B90" s="11" t="s">
        <v>22</v>
      </c>
      <c r="C90" s="10"/>
      <c r="D90" s="10"/>
      <c r="E90" s="23" t="s">
        <v>23</v>
      </c>
      <c r="F90" s="24">
        <f t="shared" si="15"/>
        <v>832.9</v>
      </c>
      <c r="G90" s="24">
        <f t="shared" si="16"/>
        <v>10371</v>
      </c>
      <c r="H90" s="24">
        <f t="shared" si="17"/>
        <v>0</v>
      </c>
      <c r="I90" s="24">
        <f t="shared" si="18"/>
        <v>0</v>
      </c>
    </row>
    <row r="91" spans="1:9" ht="63" x14ac:dyDescent="0.25">
      <c r="A91" s="10" t="s">
        <v>90</v>
      </c>
      <c r="B91" s="11" t="s">
        <v>22</v>
      </c>
      <c r="C91" s="10" t="s">
        <v>92</v>
      </c>
      <c r="D91" s="10" t="s">
        <v>93</v>
      </c>
      <c r="E91" s="23" t="s">
        <v>94</v>
      </c>
      <c r="F91" s="24">
        <v>832.9</v>
      </c>
      <c r="G91" s="24">
        <v>10371</v>
      </c>
      <c r="H91" s="24">
        <v>0</v>
      </c>
      <c r="I91" s="24"/>
    </row>
    <row r="92" spans="1:9" ht="47.25" x14ac:dyDescent="0.25">
      <c r="A92" s="10" t="s">
        <v>95</v>
      </c>
      <c r="B92" s="11"/>
      <c r="C92" s="10"/>
      <c r="D92" s="10"/>
      <c r="E92" s="23" t="s">
        <v>96</v>
      </c>
      <c r="F92" s="24">
        <f t="shared" si="15"/>
        <v>832.9</v>
      </c>
      <c r="G92" s="24">
        <f t="shared" si="16"/>
        <v>10371</v>
      </c>
      <c r="H92" s="24">
        <f t="shared" si="17"/>
        <v>0</v>
      </c>
      <c r="I92" s="24">
        <f t="shared" si="18"/>
        <v>0</v>
      </c>
    </row>
    <row r="93" spans="1:9" ht="47.25" x14ac:dyDescent="0.25">
      <c r="A93" s="10" t="s">
        <v>95</v>
      </c>
      <c r="B93" s="11" t="s">
        <v>22</v>
      </c>
      <c r="C93" s="10"/>
      <c r="D93" s="10"/>
      <c r="E93" s="23" t="s">
        <v>23</v>
      </c>
      <c r="F93" s="24">
        <f t="shared" si="15"/>
        <v>832.9</v>
      </c>
      <c r="G93" s="24">
        <f t="shared" si="16"/>
        <v>10371</v>
      </c>
      <c r="H93" s="24">
        <f t="shared" si="17"/>
        <v>0</v>
      </c>
      <c r="I93" s="24">
        <f t="shared" si="18"/>
        <v>0</v>
      </c>
    </row>
    <row r="94" spans="1:9" ht="63" x14ac:dyDescent="0.25">
      <c r="A94" s="10" t="s">
        <v>95</v>
      </c>
      <c r="B94" s="11" t="s">
        <v>22</v>
      </c>
      <c r="C94" s="10" t="s">
        <v>92</v>
      </c>
      <c r="D94" s="10" t="s">
        <v>93</v>
      </c>
      <c r="E94" s="23" t="s">
        <v>94</v>
      </c>
      <c r="F94" s="24">
        <v>832.9</v>
      </c>
      <c r="G94" s="24">
        <v>10371</v>
      </c>
      <c r="H94" s="24">
        <v>0</v>
      </c>
      <c r="I94" s="24"/>
    </row>
    <row r="95" spans="1:9" ht="47.25" x14ac:dyDescent="0.25">
      <c r="A95" s="10" t="s">
        <v>97</v>
      </c>
      <c r="B95" s="11"/>
      <c r="C95" s="10"/>
      <c r="D95" s="10"/>
      <c r="E95" s="23" t="s">
        <v>98</v>
      </c>
      <c r="F95" s="24">
        <f t="shared" si="15"/>
        <v>0</v>
      </c>
      <c r="G95" s="24">
        <f t="shared" si="16"/>
        <v>877.1</v>
      </c>
      <c r="H95" s="24">
        <f t="shared" si="17"/>
        <v>10827.4</v>
      </c>
      <c r="I95" s="24">
        <f t="shared" si="18"/>
        <v>0</v>
      </c>
    </row>
    <row r="96" spans="1:9" ht="47.25" x14ac:dyDescent="0.25">
      <c r="A96" s="10" t="s">
        <v>97</v>
      </c>
      <c r="B96" s="11" t="s">
        <v>22</v>
      </c>
      <c r="C96" s="10"/>
      <c r="D96" s="10"/>
      <c r="E96" s="23" t="s">
        <v>23</v>
      </c>
      <c r="F96" s="24">
        <f t="shared" si="15"/>
        <v>0</v>
      </c>
      <c r="G96" s="24">
        <f t="shared" si="16"/>
        <v>877.1</v>
      </c>
      <c r="H96" s="24">
        <f t="shared" si="17"/>
        <v>10827.4</v>
      </c>
      <c r="I96" s="24">
        <f>I97</f>
        <v>0</v>
      </c>
    </row>
    <row r="97" spans="1:9" ht="63" x14ac:dyDescent="0.25">
      <c r="A97" s="10" t="s">
        <v>97</v>
      </c>
      <c r="B97" s="11" t="s">
        <v>22</v>
      </c>
      <c r="C97" s="10" t="s">
        <v>92</v>
      </c>
      <c r="D97" s="10" t="s">
        <v>93</v>
      </c>
      <c r="E97" s="23" t="s">
        <v>94</v>
      </c>
      <c r="F97" s="24">
        <v>0</v>
      </c>
      <c r="G97" s="24">
        <v>877.1</v>
      </c>
      <c r="H97" s="24">
        <v>10827.4</v>
      </c>
      <c r="I97" s="24"/>
    </row>
    <row r="98" spans="1:9" ht="47.25" x14ac:dyDescent="0.25">
      <c r="A98" s="10" t="s">
        <v>99</v>
      </c>
      <c r="B98" s="11"/>
      <c r="C98" s="10"/>
      <c r="D98" s="10"/>
      <c r="E98" s="23" t="s">
        <v>100</v>
      </c>
      <c r="F98" s="24">
        <f t="shared" si="15"/>
        <v>0</v>
      </c>
      <c r="G98" s="24">
        <f t="shared" si="16"/>
        <v>877.1</v>
      </c>
      <c r="H98" s="24">
        <f t="shared" si="17"/>
        <v>10827.4</v>
      </c>
      <c r="I98" s="24">
        <f t="shared" ref="I98:I130" si="19">I99</f>
        <v>0</v>
      </c>
    </row>
    <row r="99" spans="1:9" ht="47.25" x14ac:dyDescent="0.25">
      <c r="A99" s="10" t="s">
        <v>99</v>
      </c>
      <c r="B99" s="11" t="s">
        <v>22</v>
      </c>
      <c r="C99" s="10"/>
      <c r="D99" s="10"/>
      <c r="E99" s="23" t="s">
        <v>23</v>
      </c>
      <c r="F99" s="24">
        <f t="shared" si="15"/>
        <v>0</v>
      </c>
      <c r="G99" s="24">
        <f t="shared" si="16"/>
        <v>877.1</v>
      </c>
      <c r="H99" s="24">
        <f t="shared" si="17"/>
        <v>10827.4</v>
      </c>
      <c r="I99" s="24">
        <f t="shared" si="19"/>
        <v>0</v>
      </c>
    </row>
    <row r="100" spans="1:9" ht="63" x14ac:dyDescent="0.25">
      <c r="A100" s="10" t="s">
        <v>99</v>
      </c>
      <c r="B100" s="11" t="s">
        <v>22</v>
      </c>
      <c r="C100" s="10" t="s">
        <v>92</v>
      </c>
      <c r="D100" s="10" t="s">
        <v>93</v>
      </c>
      <c r="E100" s="23" t="s">
        <v>94</v>
      </c>
      <c r="F100" s="24">
        <v>0</v>
      </c>
      <c r="G100" s="24">
        <v>877.1</v>
      </c>
      <c r="H100" s="24">
        <v>10827.4</v>
      </c>
      <c r="I100" s="24"/>
    </row>
    <row r="101" spans="1:9" ht="47.25" x14ac:dyDescent="0.25">
      <c r="A101" s="10" t="s">
        <v>101</v>
      </c>
      <c r="B101" s="11"/>
      <c r="C101" s="10"/>
      <c r="D101" s="10"/>
      <c r="E101" s="23" t="s">
        <v>102</v>
      </c>
      <c r="F101" s="24">
        <f t="shared" si="15"/>
        <v>0</v>
      </c>
      <c r="G101" s="24">
        <f t="shared" si="16"/>
        <v>0</v>
      </c>
      <c r="H101" s="24">
        <f t="shared" si="17"/>
        <v>915.7</v>
      </c>
      <c r="I101" s="24">
        <f t="shared" si="19"/>
        <v>0</v>
      </c>
    </row>
    <row r="102" spans="1:9" ht="47.25" x14ac:dyDescent="0.25">
      <c r="A102" s="10" t="s">
        <v>101</v>
      </c>
      <c r="B102" s="11" t="s">
        <v>22</v>
      </c>
      <c r="C102" s="10"/>
      <c r="D102" s="10"/>
      <c r="E102" s="23" t="s">
        <v>23</v>
      </c>
      <c r="F102" s="24">
        <f t="shared" si="15"/>
        <v>0</v>
      </c>
      <c r="G102" s="24">
        <f t="shared" si="16"/>
        <v>0</v>
      </c>
      <c r="H102" s="24">
        <f t="shared" si="17"/>
        <v>915.7</v>
      </c>
      <c r="I102" s="24">
        <f t="shared" si="19"/>
        <v>0</v>
      </c>
    </row>
    <row r="103" spans="1:9" ht="63" x14ac:dyDescent="0.25">
      <c r="A103" s="10" t="s">
        <v>101</v>
      </c>
      <c r="B103" s="11" t="s">
        <v>22</v>
      </c>
      <c r="C103" s="10" t="s">
        <v>92</v>
      </c>
      <c r="D103" s="10" t="s">
        <v>93</v>
      </c>
      <c r="E103" s="23" t="s">
        <v>94</v>
      </c>
      <c r="F103" s="24">
        <v>0</v>
      </c>
      <c r="G103" s="24">
        <v>0</v>
      </c>
      <c r="H103" s="24">
        <v>915.7</v>
      </c>
      <c r="I103" s="24"/>
    </row>
    <row r="104" spans="1:9" ht="63" x14ac:dyDescent="0.25">
      <c r="A104" s="10" t="s">
        <v>103</v>
      </c>
      <c r="B104" s="11"/>
      <c r="C104" s="10"/>
      <c r="D104" s="10"/>
      <c r="E104" s="23" t="s">
        <v>104</v>
      </c>
      <c r="F104" s="24">
        <f t="shared" si="15"/>
        <v>0</v>
      </c>
      <c r="G104" s="24">
        <f t="shared" si="16"/>
        <v>0</v>
      </c>
      <c r="H104" s="24">
        <f t="shared" si="17"/>
        <v>915.7</v>
      </c>
      <c r="I104" s="24">
        <f t="shared" si="19"/>
        <v>0</v>
      </c>
    </row>
    <row r="105" spans="1:9" ht="47.25" x14ac:dyDescent="0.25">
      <c r="A105" s="10" t="s">
        <v>103</v>
      </c>
      <c r="B105" s="11" t="s">
        <v>22</v>
      </c>
      <c r="C105" s="10"/>
      <c r="D105" s="10"/>
      <c r="E105" s="23" t="s">
        <v>23</v>
      </c>
      <c r="F105" s="24">
        <f t="shared" si="15"/>
        <v>0</v>
      </c>
      <c r="G105" s="24">
        <f t="shared" si="16"/>
        <v>0</v>
      </c>
      <c r="H105" s="24">
        <f t="shared" si="17"/>
        <v>915.7</v>
      </c>
      <c r="I105" s="24">
        <f t="shared" si="19"/>
        <v>0</v>
      </c>
    </row>
    <row r="106" spans="1:9" ht="63" x14ac:dyDescent="0.25">
      <c r="A106" s="10" t="s">
        <v>103</v>
      </c>
      <c r="B106" s="11" t="s">
        <v>22</v>
      </c>
      <c r="C106" s="10" t="s">
        <v>92</v>
      </c>
      <c r="D106" s="10" t="s">
        <v>93</v>
      </c>
      <c r="E106" s="23" t="s">
        <v>94</v>
      </c>
      <c r="F106" s="24">
        <v>0</v>
      </c>
      <c r="G106" s="24">
        <v>0</v>
      </c>
      <c r="H106" s="24">
        <v>915.7</v>
      </c>
      <c r="I106" s="24"/>
    </row>
    <row r="107" spans="1:9" ht="47.25" x14ac:dyDescent="0.25">
      <c r="A107" s="10" t="s">
        <v>105</v>
      </c>
      <c r="B107" s="11"/>
      <c r="C107" s="10"/>
      <c r="D107" s="10"/>
      <c r="E107" s="23" t="s">
        <v>106</v>
      </c>
      <c r="F107" s="24">
        <f t="shared" si="15"/>
        <v>0</v>
      </c>
      <c r="G107" s="24">
        <f t="shared" si="16"/>
        <v>0</v>
      </c>
      <c r="H107" s="24">
        <f t="shared" si="17"/>
        <v>915.6</v>
      </c>
      <c r="I107" s="24">
        <f t="shared" si="19"/>
        <v>0</v>
      </c>
    </row>
    <row r="108" spans="1:9" ht="47.25" x14ac:dyDescent="0.25">
      <c r="A108" s="10" t="s">
        <v>105</v>
      </c>
      <c r="B108" s="11" t="s">
        <v>22</v>
      </c>
      <c r="C108" s="10"/>
      <c r="D108" s="10"/>
      <c r="E108" s="23" t="s">
        <v>23</v>
      </c>
      <c r="F108" s="24">
        <f t="shared" si="15"/>
        <v>0</v>
      </c>
      <c r="G108" s="24">
        <f t="shared" si="16"/>
        <v>0</v>
      </c>
      <c r="H108" s="24">
        <f t="shared" si="17"/>
        <v>915.6</v>
      </c>
      <c r="I108" s="24">
        <f t="shared" si="19"/>
        <v>0</v>
      </c>
    </row>
    <row r="109" spans="1:9" ht="63" x14ac:dyDescent="0.25">
      <c r="A109" s="10" t="s">
        <v>105</v>
      </c>
      <c r="B109" s="11" t="s">
        <v>22</v>
      </c>
      <c r="C109" s="10" t="s">
        <v>92</v>
      </c>
      <c r="D109" s="10" t="s">
        <v>93</v>
      </c>
      <c r="E109" s="23" t="s">
        <v>94</v>
      </c>
      <c r="F109" s="24">
        <v>0</v>
      </c>
      <c r="G109" s="24">
        <v>0</v>
      </c>
      <c r="H109" s="24">
        <v>915.6</v>
      </c>
      <c r="I109" s="24"/>
    </row>
    <row r="110" spans="1:9" ht="47.25" x14ac:dyDescent="0.25">
      <c r="A110" s="10" t="s">
        <v>107</v>
      </c>
      <c r="B110" s="11"/>
      <c r="C110" s="10"/>
      <c r="D110" s="10"/>
      <c r="E110" s="23" t="s">
        <v>108</v>
      </c>
      <c r="F110" s="24">
        <f t="shared" si="15"/>
        <v>0</v>
      </c>
      <c r="G110" s="24">
        <f t="shared" si="16"/>
        <v>0</v>
      </c>
      <c r="H110" s="24">
        <f t="shared" si="17"/>
        <v>915.7</v>
      </c>
      <c r="I110" s="24">
        <f t="shared" si="19"/>
        <v>0</v>
      </c>
    </row>
    <row r="111" spans="1:9" ht="47.25" x14ac:dyDescent="0.25">
      <c r="A111" s="10" t="s">
        <v>107</v>
      </c>
      <c r="B111" s="11" t="s">
        <v>22</v>
      </c>
      <c r="C111" s="10"/>
      <c r="D111" s="10"/>
      <c r="E111" s="23" t="s">
        <v>23</v>
      </c>
      <c r="F111" s="24">
        <f t="shared" si="15"/>
        <v>0</v>
      </c>
      <c r="G111" s="24">
        <f t="shared" si="16"/>
        <v>0</v>
      </c>
      <c r="H111" s="24">
        <f t="shared" si="17"/>
        <v>915.7</v>
      </c>
      <c r="I111" s="24">
        <f t="shared" si="19"/>
        <v>0</v>
      </c>
    </row>
    <row r="112" spans="1:9" ht="63" x14ac:dyDescent="0.25">
      <c r="A112" s="10" t="s">
        <v>107</v>
      </c>
      <c r="B112" s="11" t="s">
        <v>22</v>
      </c>
      <c r="C112" s="10" t="s">
        <v>92</v>
      </c>
      <c r="D112" s="10" t="s">
        <v>93</v>
      </c>
      <c r="E112" s="23" t="s">
        <v>94</v>
      </c>
      <c r="F112" s="24">
        <v>0</v>
      </c>
      <c r="G112" s="24">
        <v>0</v>
      </c>
      <c r="H112" s="24">
        <v>915.7</v>
      </c>
      <c r="I112" s="24"/>
    </row>
    <row r="113" spans="1:9" ht="63" x14ac:dyDescent="0.25">
      <c r="A113" s="10" t="s">
        <v>109</v>
      </c>
      <c r="B113" s="11"/>
      <c r="C113" s="10"/>
      <c r="D113" s="10"/>
      <c r="E113" s="23" t="s">
        <v>110</v>
      </c>
      <c r="F113" s="24">
        <f t="shared" si="15"/>
        <v>9209.2999999999993</v>
      </c>
      <c r="G113" s="24">
        <f t="shared" si="16"/>
        <v>0</v>
      </c>
      <c r="H113" s="24">
        <f t="shared" si="17"/>
        <v>0</v>
      </c>
      <c r="I113" s="24">
        <f t="shared" si="19"/>
        <v>0</v>
      </c>
    </row>
    <row r="114" spans="1:9" ht="47.25" x14ac:dyDescent="0.25">
      <c r="A114" s="10" t="s">
        <v>109</v>
      </c>
      <c r="B114" s="11" t="s">
        <v>22</v>
      </c>
      <c r="C114" s="10"/>
      <c r="D114" s="10"/>
      <c r="E114" s="23" t="s">
        <v>23</v>
      </c>
      <c r="F114" s="24">
        <f t="shared" si="15"/>
        <v>9209.2999999999993</v>
      </c>
      <c r="G114" s="24">
        <f t="shared" si="16"/>
        <v>0</v>
      </c>
      <c r="H114" s="24">
        <f t="shared" si="17"/>
        <v>0</v>
      </c>
      <c r="I114" s="24">
        <f t="shared" si="19"/>
        <v>0</v>
      </c>
    </row>
    <row r="115" spans="1:9" ht="63" x14ac:dyDescent="0.25">
      <c r="A115" s="10" t="s">
        <v>109</v>
      </c>
      <c r="B115" s="11" t="s">
        <v>22</v>
      </c>
      <c r="C115" s="10" t="s">
        <v>92</v>
      </c>
      <c r="D115" s="10" t="s">
        <v>93</v>
      </c>
      <c r="E115" s="23" t="s">
        <v>94</v>
      </c>
      <c r="F115" s="24">
        <v>9209.2999999999993</v>
      </c>
      <c r="G115" s="24">
        <v>0</v>
      </c>
      <c r="H115" s="24">
        <v>0</v>
      </c>
      <c r="I115" s="24"/>
    </row>
    <row r="116" spans="1:9" ht="47.25" x14ac:dyDescent="0.25">
      <c r="A116" s="10" t="s">
        <v>111</v>
      </c>
      <c r="B116" s="11"/>
      <c r="C116" s="10"/>
      <c r="D116" s="10"/>
      <c r="E116" s="23" t="s">
        <v>112</v>
      </c>
      <c r="F116" s="24">
        <f t="shared" si="15"/>
        <v>9849.2000000000007</v>
      </c>
      <c r="G116" s="24">
        <f t="shared" si="16"/>
        <v>0</v>
      </c>
      <c r="H116" s="24">
        <f t="shared" si="17"/>
        <v>0</v>
      </c>
      <c r="I116" s="24">
        <f t="shared" si="19"/>
        <v>0</v>
      </c>
    </row>
    <row r="117" spans="1:9" ht="47.25" x14ac:dyDescent="0.25">
      <c r="A117" s="10" t="s">
        <v>111</v>
      </c>
      <c r="B117" s="11" t="s">
        <v>22</v>
      </c>
      <c r="C117" s="10"/>
      <c r="D117" s="10"/>
      <c r="E117" s="23" t="s">
        <v>23</v>
      </c>
      <c r="F117" s="24">
        <f t="shared" si="15"/>
        <v>9849.2000000000007</v>
      </c>
      <c r="G117" s="24">
        <f t="shared" si="16"/>
        <v>0</v>
      </c>
      <c r="H117" s="24">
        <f t="shared" si="17"/>
        <v>0</v>
      </c>
      <c r="I117" s="24">
        <f t="shared" si="19"/>
        <v>0</v>
      </c>
    </row>
    <row r="118" spans="1:9" ht="63" x14ac:dyDescent="0.25">
      <c r="A118" s="10" t="s">
        <v>111</v>
      </c>
      <c r="B118" s="11" t="s">
        <v>22</v>
      </c>
      <c r="C118" s="10" t="s">
        <v>92</v>
      </c>
      <c r="D118" s="10" t="s">
        <v>93</v>
      </c>
      <c r="E118" s="23" t="s">
        <v>94</v>
      </c>
      <c r="F118" s="24">
        <v>9849.2000000000007</v>
      </c>
      <c r="G118" s="24">
        <v>0</v>
      </c>
      <c r="H118" s="24">
        <v>0</v>
      </c>
      <c r="I118" s="24"/>
    </row>
    <row r="119" spans="1:9" ht="63" x14ac:dyDescent="0.25">
      <c r="A119" s="10" t="s">
        <v>113</v>
      </c>
      <c r="B119" s="11"/>
      <c r="C119" s="10"/>
      <c r="D119" s="10"/>
      <c r="E119" s="23" t="s">
        <v>114</v>
      </c>
      <c r="F119" s="24">
        <f t="shared" si="15"/>
        <v>0</v>
      </c>
      <c r="G119" s="24">
        <f t="shared" si="16"/>
        <v>877.1</v>
      </c>
      <c r="H119" s="24">
        <f t="shared" si="17"/>
        <v>10827.4</v>
      </c>
      <c r="I119" s="24">
        <f t="shared" si="19"/>
        <v>0</v>
      </c>
    </row>
    <row r="120" spans="1:9" ht="47.25" x14ac:dyDescent="0.25">
      <c r="A120" s="10" t="s">
        <v>113</v>
      </c>
      <c r="B120" s="11" t="s">
        <v>22</v>
      </c>
      <c r="C120" s="10"/>
      <c r="D120" s="10"/>
      <c r="E120" s="23" t="s">
        <v>23</v>
      </c>
      <c r="F120" s="24">
        <f t="shared" si="15"/>
        <v>0</v>
      </c>
      <c r="G120" s="24">
        <f t="shared" si="16"/>
        <v>877.1</v>
      </c>
      <c r="H120" s="24">
        <f t="shared" si="17"/>
        <v>10827.4</v>
      </c>
      <c r="I120" s="24">
        <f t="shared" si="19"/>
        <v>0</v>
      </c>
    </row>
    <row r="121" spans="1:9" ht="63" x14ac:dyDescent="0.25">
      <c r="A121" s="10" t="s">
        <v>113</v>
      </c>
      <c r="B121" s="11" t="s">
        <v>22</v>
      </c>
      <c r="C121" s="10" t="s">
        <v>92</v>
      </c>
      <c r="D121" s="10" t="s">
        <v>93</v>
      </c>
      <c r="E121" s="23" t="s">
        <v>94</v>
      </c>
      <c r="F121" s="24">
        <v>0</v>
      </c>
      <c r="G121" s="24">
        <v>877.1</v>
      </c>
      <c r="H121" s="24">
        <v>10827.4</v>
      </c>
      <c r="I121" s="24"/>
    </row>
    <row r="122" spans="1:9" ht="47.25" x14ac:dyDescent="0.25">
      <c r="A122" s="10" t="s">
        <v>115</v>
      </c>
      <c r="B122" s="11"/>
      <c r="C122" s="10"/>
      <c r="D122" s="10"/>
      <c r="E122" s="23" t="s">
        <v>116</v>
      </c>
      <c r="F122" s="24">
        <f t="shared" ref="F122:F130" si="20">F123</f>
        <v>0</v>
      </c>
      <c r="G122" s="24">
        <f t="shared" ref="G122:G130" si="21">G123</f>
        <v>877.1</v>
      </c>
      <c r="H122" s="24">
        <f t="shared" ref="H122:H130" si="22">H123</f>
        <v>10827.4</v>
      </c>
      <c r="I122" s="24">
        <f t="shared" si="19"/>
        <v>0</v>
      </c>
    </row>
    <row r="123" spans="1:9" ht="47.25" x14ac:dyDescent="0.25">
      <c r="A123" s="10" t="s">
        <v>115</v>
      </c>
      <c r="B123" s="11" t="s">
        <v>22</v>
      </c>
      <c r="C123" s="10"/>
      <c r="D123" s="10"/>
      <c r="E123" s="23" t="s">
        <v>23</v>
      </c>
      <c r="F123" s="24">
        <f t="shared" si="20"/>
        <v>0</v>
      </c>
      <c r="G123" s="24">
        <f t="shared" si="21"/>
        <v>877.1</v>
      </c>
      <c r="H123" s="24">
        <f t="shared" si="22"/>
        <v>10827.4</v>
      </c>
      <c r="I123" s="24">
        <f t="shared" si="19"/>
        <v>0</v>
      </c>
    </row>
    <row r="124" spans="1:9" ht="63" x14ac:dyDescent="0.25">
      <c r="A124" s="10" t="s">
        <v>115</v>
      </c>
      <c r="B124" s="11" t="s">
        <v>22</v>
      </c>
      <c r="C124" s="10" t="s">
        <v>92</v>
      </c>
      <c r="D124" s="10" t="s">
        <v>93</v>
      </c>
      <c r="E124" s="23" t="s">
        <v>94</v>
      </c>
      <c r="F124" s="24">
        <v>0</v>
      </c>
      <c r="G124" s="24">
        <v>877.1</v>
      </c>
      <c r="H124" s="24">
        <v>10827.4</v>
      </c>
      <c r="I124" s="24"/>
    </row>
    <row r="125" spans="1:9" ht="47.25" x14ac:dyDescent="0.25">
      <c r="A125" s="10" t="s">
        <v>117</v>
      </c>
      <c r="B125" s="11"/>
      <c r="C125" s="10"/>
      <c r="D125" s="10"/>
      <c r="E125" s="23" t="s">
        <v>118</v>
      </c>
      <c r="F125" s="24">
        <f t="shared" si="20"/>
        <v>0</v>
      </c>
      <c r="G125" s="24">
        <f t="shared" si="21"/>
        <v>877.1</v>
      </c>
      <c r="H125" s="24">
        <f t="shared" si="22"/>
        <v>10827.4</v>
      </c>
      <c r="I125" s="24">
        <f t="shared" si="19"/>
        <v>0</v>
      </c>
    </row>
    <row r="126" spans="1:9" ht="47.25" x14ac:dyDescent="0.25">
      <c r="A126" s="10" t="s">
        <v>117</v>
      </c>
      <c r="B126" s="11" t="s">
        <v>22</v>
      </c>
      <c r="C126" s="10"/>
      <c r="D126" s="10"/>
      <c r="E126" s="23" t="s">
        <v>23</v>
      </c>
      <c r="F126" s="24">
        <f t="shared" si="20"/>
        <v>0</v>
      </c>
      <c r="G126" s="24">
        <f t="shared" si="21"/>
        <v>877.1</v>
      </c>
      <c r="H126" s="24">
        <f t="shared" si="22"/>
        <v>10827.4</v>
      </c>
      <c r="I126" s="24">
        <f t="shared" si="19"/>
        <v>0</v>
      </c>
    </row>
    <row r="127" spans="1:9" ht="63" x14ac:dyDescent="0.25">
      <c r="A127" s="10" t="s">
        <v>117</v>
      </c>
      <c r="B127" s="11" t="s">
        <v>22</v>
      </c>
      <c r="C127" s="10" t="s">
        <v>92</v>
      </c>
      <c r="D127" s="10" t="s">
        <v>93</v>
      </c>
      <c r="E127" s="23" t="s">
        <v>94</v>
      </c>
      <c r="F127" s="24">
        <v>0</v>
      </c>
      <c r="G127" s="24">
        <v>877.1</v>
      </c>
      <c r="H127" s="24">
        <v>10827.4</v>
      </c>
      <c r="I127" s="24"/>
    </row>
    <row r="128" spans="1:9" ht="47.25" x14ac:dyDescent="0.25">
      <c r="A128" s="10" t="s">
        <v>119</v>
      </c>
      <c r="B128" s="11"/>
      <c r="C128" s="10"/>
      <c r="D128" s="10"/>
      <c r="E128" s="23" t="s">
        <v>120</v>
      </c>
      <c r="F128" s="24">
        <f t="shared" si="20"/>
        <v>35549</v>
      </c>
      <c r="G128" s="24">
        <f t="shared" si="21"/>
        <v>0</v>
      </c>
      <c r="H128" s="24">
        <f t="shared" si="22"/>
        <v>0</v>
      </c>
      <c r="I128" s="24">
        <f t="shared" si="19"/>
        <v>0</v>
      </c>
    </row>
    <row r="129" spans="1:9" ht="63" x14ac:dyDescent="0.25">
      <c r="A129" s="10" t="s">
        <v>121</v>
      </c>
      <c r="B129" s="11"/>
      <c r="C129" s="10"/>
      <c r="D129" s="10"/>
      <c r="E129" s="23" t="s">
        <v>122</v>
      </c>
      <c r="F129" s="24">
        <f t="shared" si="20"/>
        <v>35549</v>
      </c>
      <c r="G129" s="24">
        <f t="shared" si="21"/>
        <v>0</v>
      </c>
      <c r="H129" s="24">
        <f t="shared" si="22"/>
        <v>0</v>
      </c>
      <c r="I129" s="24">
        <f t="shared" si="19"/>
        <v>0</v>
      </c>
    </row>
    <row r="130" spans="1:9" ht="47.25" x14ac:dyDescent="0.25">
      <c r="A130" s="10" t="s">
        <v>121</v>
      </c>
      <c r="B130" s="11" t="s">
        <v>22</v>
      </c>
      <c r="C130" s="10"/>
      <c r="D130" s="10"/>
      <c r="E130" s="23" t="s">
        <v>23</v>
      </c>
      <c r="F130" s="24">
        <f t="shared" si="20"/>
        <v>35549</v>
      </c>
      <c r="G130" s="24">
        <f t="shared" si="21"/>
        <v>0</v>
      </c>
      <c r="H130" s="24">
        <f t="shared" si="22"/>
        <v>0</v>
      </c>
      <c r="I130" s="24">
        <f t="shared" si="19"/>
        <v>0</v>
      </c>
    </row>
    <row r="131" spans="1:9" ht="63" x14ac:dyDescent="0.25">
      <c r="A131" s="10" t="s">
        <v>121</v>
      </c>
      <c r="B131" s="11" t="s">
        <v>22</v>
      </c>
      <c r="C131" s="10" t="s">
        <v>92</v>
      </c>
      <c r="D131" s="10" t="s">
        <v>93</v>
      </c>
      <c r="E131" s="23" t="s">
        <v>94</v>
      </c>
      <c r="F131" s="24">
        <v>35549</v>
      </c>
      <c r="G131" s="24">
        <v>0</v>
      </c>
      <c r="H131" s="24">
        <v>0</v>
      </c>
      <c r="I131" s="24"/>
    </row>
    <row r="132" spans="1:9" s="18" customFormat="1" x14ac:dyDescent="0.25">
      <c r="A132" s="19" t="s">
        <v>123</v>
      </c>
      <c r="B132" s="20"/>
      <c r="C132" s="19"/>
      <c r="D132" s="19"/>
      <c r="E132" s="21" t="s">
        <v>48</v>
      </c>
      <c r="F132" s="22">
        <f>F133+F166+F177</f>
        <v>307494.60000000003</v>
      </c>
      <c r="G132" s="22">
        <f>G133+G166+G177</f>
        <v>492247.30000000005</v>
      </c>
      <c r="H132" s="22">
        <f>H133+H166+H177</f>
        <v>296668.2</v>
      </c>
      <c r="I132" s="22">
        <f>I133+I166+I177</f>
        <v>0</v>
      </c>
    </row>
    <row r="133" spans="1:9" ht="110.25" x14ac:dyDescent="0.25">
      <c r="A133" s="10" t="s">
        <v>124</v>
      </c>
      <c r="B133" s="11"/>
      <c r="C133" s="10"/>
      <c r="D133" s="10"/>
      <c r="E133" s="23" t="s">
        <v>125</v>
      </c>
      <c r="F133" s="24">
        <f>F134+F144+F147+F152+F155+F160+F163</f>
        <v>272415.10000000003</v>
      </c>
      <c r="G133" s="24">
        <f>G134+G144+G147+G152+G155+G160+G163</f>
        <v>456624.80000000005</v>
      </c>
      <c r="H133" s="24">
        <f>H134+H144+H147+H152+H155+H160+H163</f>
        <v>261045.69999999998</v>
      </c>
      <c r="I133" s="24">
        <f>I134+I144+I147+I152+I155+I160+I163</f>
        <v>0</v>
      </c>
    </row>
    <row r="134" spans="1:9" ht="47.25" x14ac:dyDescent="0.25">
      <c r="A134" s="10" t="s">
        <v>126</v>
      </c>
      <c r="B134" s="11"/>
      <c r="C134" s="10"/>
      <c r="D134" s="10"/>
      <c r="E134" s="23" t="s">
        <v>127</v>
      </c>
      <c r="F134" s="24">
        <f>F135+F138+F141</f>
        <v>224053.40000000002</v>
      </c>
      <c r="G134" s="24">
        <f>G135+G138+G141</f>
        <v>229242.80000000002</v>
      </c>
      <c r="H134" s="24">
        <f>H135+H138+H141</f>
        <v>229242.8</v>
      </c>
      <c r="I134" s="24">
        <f>I135+I138+I141</f>
        <v>0</v>
      </c>
    </row>
    <row r="135" spans="1:9" ht="94.5" x14ac:dyDescent="0.25">
      <c r="A135" s="10" t="s">
        <v>126</v>
      </c>
      <c r="B135" s="11" t="s">
        <v>128</v>
      </c>
      <c r="C135" s="10"/>
      <c r="D135" s="10"/>
      <c r="E135" s="23" t="s">
        <v>129</v>
      </c>
      <c r="F135" s="24">
        <f>F136+F137</f>
        <v>194952.7</v>
      </c>
      <c r="G135" s="24">
        <f>G136+G137</f>
        <v>203478.7</v>
      </c>
      <c r="H135" s="24">
        <f>H136+H137</f>
        <v>203478.69999999998</v>
      </c>
      <c r="I135" s="24">
        <f>I136+I137</f>
        <v>0</v>
      </c>
    </row>
    <row r="136" spans="1:9" x14ac:dyDescent="0.25">
      <c r="A136" s="10" t="s">
        <v>126</v>
      </c>
      <c r="B136" s="11" t="s">
        <v>128</v>
      </c>
      <c r="C136" s="10" t="s">
        <v>92</v>
      </c>
      <c r="D136" s="10" t="s">
        <v>61</v>
      </c>
      <c r="E136" s="23" t="s">
        <v>130</v>
      </c>
      <c r="F136" s="24">
        <v>60037.7</v>
      </c>
      <c r="G136" s="24">
        <v>61782.8</v>
      </c>
      <c r="H136" s="24">
        <v>61782.799999999996</v>
      </c>
      <c r="I136" s="24"/>
    </row>
    <row r="137" spans="1:9" ht="63" x14ac:dyDescent="0.25">
      <c r="A137" s="10" t="s">
        <v>126</v>
      </c>
      <c r="B137" s="11" t="s">
        <v>128</v>
      </c>
      <c r="C137" s="10" t="s">
        <v>92</v>
      </c>
      <c r="D137" s="10" t="s">
        <v>93</v>
      </c>
      <c r="E137" s="23" t="s">
        <v>94</v>
      </c>
      <c r="F137" s="24">
        <f>134936.6-21.6</f>
        <v>134915</v>
      </c>
      <c r="G137" s="24">
        <f>141717.5-21.6</f>
        <v>141695.9</v>
      </c>
      <c r="H137" s="24">
        <f>141717.5-21.6</f>
        <v>141695.9</v>
      </c>
      <c r="I137" s="24"/>
    </row>
    <row r="138" spans="1:9" ht="31.5" x14ac:dyDescent="0.25">
      <c r="A138" s="10" t="s">
        <v>126</v>
      </c>
      <c r="B138" s="11" t="s">
        <v>53</v>
      </c>
      <c r="C138" s="10"/>
      <c r="D138" s="10"/>
      <c r="E138" s="23" t="s">
        <v>54</v>
      </c>
      <c r="F138" s="24">
        <f>F139+F140</f>
        <v>25803</v>
      </c>
      <c r="G138" s="24">
        <f>G139+G140</f>
        <v>22622</v>
      </c>
      <c r="H138" s="24">
        <f>H139+H140</f>
        <v>22776.9</v>
      </c>
      <c r="I138" s="24">
        <f>I139+I140</f>
        <v>0</v>
      </c>
    </row>
    <row r="139" spans="1:9" x14ac:dyDescent="0.25">
      <c r="A139" s="10" t="s">
        <v>126</v>
      </c>
      <c r="B139" s="11" t="s">
        <v>53</v>
      </c>
      <c r="C139" s="10" t="s">
        <v>92</v>
      </c>
      <c r="D139" s="10" t="s">
        <v>61</v>
      </c>
      <c r="E139" s="23" t="s">
        <v>130</v>
      </c>
      <c r="F139" s="24">
        <v>8255</v>
      </c>
      <c r="G139" s="24">
        <v>7153.0999999999995</v>
      </c>
      <c r="H139" s="24">
        <v>7153.0999999999995</v>
      </c>
      <c r="I139" s="24"/>
    </row>
    <row r="140" spans="1:9" ht="63" x14ac:dyDescent="0.25">
      <c r="A140" s="10" t="s">
        <v>126</v>
      </c>
      <c r="B140" s="11" t="s">
        <v>53</v>
      </c>
      <c r="C140" s="10" t="s">
        <v>92</v>
      </c>
      <c r="D140" s="10" t="s">
        <v>93</v>
      </c>
      <c r="E140" s="23" t="s">
        <v>94</v>
      </c>
      <c r="F140" s="24">
        <f>17526.4+21.6</f>
        <v>17548</v>
      </c>
      <c r="G140" s="24">
        <f>15447.3+21.6</f>
        <v>15468.9</v>
      </c>
      <c r="H140" s="24">
        <f>15602.2+21.6</f>
        <v>15623.800000000001</v>
      </c>
      <c r="I140" s="24"/>
    </row>
    <row r="141" spans="1:9" x14ac:dyDescent="0.25">
      <c r="A141" s="10" t="s">
        <v>126</v>
      </c>
      <c r="B141" s="11" t="s">
        <v>39</v>
      </c>
      <c r="C141" s="10"/>
      <c r="D141" s="10"/>
      <c r="E141" s="23" t="s">
        <v>40</v>
      </c>
      <c r="F141" s="24">
        <f>F142+F143</f>
        <v>3297.7</v>
      </c>
      <c r="G141" s="24">
        <f>G142+G143</f>
        <v>3142.1</v>
      </c>
      <c r="H141" s="24">
        <f>H142+H143</f>
        <v>2987.2</v>
      </c>
      <c r="I141" s="24">
        <f>I142+I143</f>
        <v>0</v>
      </c>
    </row>
    <row r="142" spans="1:9" x14ac:dyDescent="0.25">
      <c r="A142" s="10" t="s">
        <v>126</v>
      </c>
      <c r="B142" s="11" t="s">
        <v>39</v>
      </c>
      <c r="C142" s="10" t="s">
        <v>92</v>
      </c>
      <c r="D142" s="10" t="s">
        <v>61</v>
      </c>
      <c r="E142" s="23" t="s">
        <v>130</v>
      </c>
      <c r="F142" s="24">
        <v>33.200000000000003</v>
      </c>
      <c r="G142" s="24">
        <v>33.200000000000003</v>
      </c>
      <c r="H142" s="24">
        <v>33.200000000000003</v>
      </c>
      <c r="I142" s="24"/>
    </row>
    <row r="143" spans="1:9" ht="63" x14ac:dyDescent="0.25">
      <c r="A143" s="10" t="s">
        <v>126</v>
      </c>
      <c r="B143" s="11" t="s">
        <v>39</v>
      </c>
      <c r="C143" s="10" t="s">
        <v>92</v>
      </c>
      <c r="D143" s="10" t="s">
        <v>93</v>
      </c>
      <c r="E143" s="23" t="s">
        <v>94</v>
      </c>
      <c r="F143" s="24">
        <v>3264.5</v>
      </c>
      <c r="G143" s="24">
        <v>3108.9</v>
      </c>
      <c r="H143" s="24">
        <v>2954</v>
      </c>
      <c r="I143" s="24"/>
    </row>
    <row r="144" spans="1:9" ht="78.75" x14ac:dyDescent="0.25">
      <c r="A144" s="10" t="s">
        <v>131</v>
      </c>
      <c r="B144" s="11"/>
      <c r="C144" s="10"/>
      <c r="D144" s="10"/>
      <c r="E144" s="23" t="s">
        <v>132</v>
      </c>
      <c r="F144" s="24">
        <f t="shared" ref="F144:F145" si="23">F145</f>
        <v>14080.3</v>
      </c>
      <c r="G144" s="24">
        <f t="shared" ref="G144:G145" si="24">G145</f>
        <v>195572.5</v>
      </c>
      <c r="H144" s="24">
        <f t="shared" ref="H144:H145" si="25">H145</f>
        <v>0</v>
      </c>
      <c r="I144" s="24">
        <f t="shared" ref="I144:I145" si="26">I145</f>
        <v>0</v>
      </c>
    </row>
    <row r="145" spans="1:9" ht="31.5" x14ac:dyDescent="0.25">
      <c r="A145" s="10" t="s">
        <v>131</v>
      </c>
      <c r="B145" s="11" t="s">
        <v>53</v>
      </c>
      <c r="C145" s="10"/>
      <c r="D145" s="10"/>
      <c r="E145" s="23" t="s">
        <v>54</v>
      </c>
      <c r="F145" s="24">
        <f t="shared" si="23"/>
        <v>14080.3</v>
      </c>
      <c r="G145" s="24">
        <f t="shared" si="24"/>
        <v>195572.5</v>
      </c>
      <c r="H145" s="24">
        <f t="shared" si="25"/>
        <v>0</v>
      </c>
      <c r="I145" s="24">
        <f t="shared" si="26"/>
        <v>0</v>
      </c>
    </row>
    <row r="146" spans="1:9" ht="63" x14ac:dyDescent="0.25">
      <c r="A146" s="10" t="s">
        <v>131</v>
      </c>
      <c r="B146" s="11" t="s">
        <v>53</v>
      </c>
      <c r="C146" s="10" t="s">
        <v>92</v>
      </c>
      <c r="D146" s="10" t="s">
        <v>93</v>
      </c>
      <c r="E146" s="23" t="s">
        <v>94</v>
      </c>
      <c r="F146" s="24">
        <v>14080.3</v>
      </c>
      <c r="G146" s="24">
        <v>195572.5</v>
      </c>
      <c r="H146" s="24">
        <v>0</v>
      </c>
      <c r="I146" s="24"/>
    </row>
    <row r="147" spans="1:9" ht="47.25" x14ac:dyDescent="0.25">
      <c r="A147" s="10" t="s">
        <v>133</v>
      </c>
      <c r="B147" s="11"/>
      <c r="C147" s="10"/>
      <c r="D147" s="10"/>
      <c r="E147" s="23" t="s">
        <v>134</v>
      </c>
      <c r="F147" s="24">
        <f>F148+F150</f>
        <v>11838</v>
      </c>
      <c r="G147" s="24">
        <f>G148+G150</f>
        <v>12017.7</v>
      </c>
      <c r="H147" s="24">
        <f>H148+H150</f>
        <v>12017.7</v>
      </c>
      <c r="I147" s="24">
        <f>I148+I150</f>
        <v>0</v>
      </c>
    </row>
    <row r="148" spans="1:9" ht="94.5" x14ac:dyDescent="0.25">
      <c r="A148" s="10" t="s">
        <v>133</v>
      </c>
      <c r="B148" s="11" t="s">
        <v>128</v>
      </c>
      <c r="C148" s="10"/>
      <c r="D148" s="10"/>
      <c r="E148" s="23" t="s">
        <v>129</v>
      </c>
      <c r="F148" s="24">
        <f>F149</f>
        <v>10723.3</v>
      </c>
      <c r="G148" s="24">
        <f>G149</f>
        <v>10903</v>
      </c>
      <c r="H148" s="24">
        <f>H149</f>
        <v>10903</v>
      </c>
      <c r="I148" s="24">
        <f>I149</f>
        <v>0</v>
      </c>
    </row>
    <row r="149" spans="1:9" ht="63" x14ac:dyDescent="0.25">
      <c r="A149" s="10" t="s">
        <v>133</v>
      </c>
      <c r="B149" s="11" t="s">
        <v>128</v>
      </c>
      <c r="C149" s="10" t="s">
        <v>92</v>
      </c>
      <c r="D149" s="10" t="s">
        <v>93</v>
      </c>
      <c r="E149" s="23" t="s">
        <v>94</v>
      </c>
      <c r="F149" s="24">
        <v>10723.3</v>
      </c>
      <c r="G149" s="24">
        <v>10903</v>
      </c>
      <c r="H149" s="24">
        <v>10903</v>
      </c>
      <c r="I149" s="24"/>
    </row>
    <row r="150" spans="1:9" ht="31.5" x14ac:dyDescent="0.25">
      <c r="A150" s="10" t="s">
        <v>133</v>
      </c>
      <c r="B150" s="11" t="s">
        <v>53</v>
      </c>
      <c r="C150" s="10"/>
      <c r="D150" s="10"/>
      <c r="E150" s="23" t="s">
        <v>54</v>
      </c>
      <c r="F150" s="24">
        <f>F151</f>
        <v>1114.7</v>
      </c>
      <c r="G150" s="24">
        <f>G151</f>
        <v>1114.7</v>
      </c>
      <c r="H150" s="24">
        <f>H151</f>
        <v>1114.7</v>
      </c>
      <c r="I150" s="24">
        <f>I151</f>
        <v>0</v>
      </c>
    </row>
    <row r="151" spans="1:9" ht="63" x14ac:dyDescent="0.25">
      <c r="A151" s="10" t="s">
        <v>133</v>
      </c>
      <c r="B151" s="11" t="s">
        <v>53</v>
      </c>
      <c r="C151" s="10" t="s">
        <v>92</v>
      </c>
      <c r="D151" s="10" t="s">
        <v>93</v>
      </c>
      <c r="E151" s="23" t="s">
        <v>94</v>
      </c>
      <c r="F151" s="24">
        <v>1114.7</v>
      </c>
      <c r="G151" s="24">
        <v>1114.7</v>
      </c>
      <c r="H151" s="24">
        <v>1114.7</v>
      </c>
      <c r="I151" s="24"/>
    </row>
    <row r="152" spans="1:9" ht="63" x14ac:dyDescent="0.25">
      <c r="A152" s="10" t="s">
        <v>135</v>
      </c>
      <c r="B152" s="11"/>
      <c r="C152" s="10"/>
      <c r="D152" s="10"/>
      <c r="E152" s="23" t="s">
        <v>136</v>
      </c>
      <c r="F152" s="24">
        <f t="shared" ref="F152:F153" si="27">F153</f>
        <v>5654.6</v>
      </c>
      <c r="G152" s="24">
        <f t="shared" ref="G152:G153" si="28">G153</f>
        <v>3061.3</v>
      </c>
      <c r="H152" s="24">
        <f t="shared" ref="H152:H153" si="29">H153</f>
        <v>3061.3</v>
      </c>
      <c r="I152" s="24">
        <f t="shared" ref="I152:I153" si="30">I153</f>
        <v>0</v>
      </c>
    </row>
    <row r="153" spans="1:9" ht="31.5" x14ac:dyDescent="0.25">
      <c r="A153" s="10" t="s">
        <v>135</v>
      </c>
      <c r="B153" s="11" t="s">
        <v>53</v>
      </c>
      <c r="C153" s="10"/>
      <c r="D153" s="10"/>
      <c r="E153" s="23" t="s">
        <v>54</v>
      </c>
      <c r="F153" s="24">
        <f t="shared" si="27"/>
        <v>5654.6</v>
      </c>
      <c r="G153" s="24">
        <f t="shared" si="28"/>
        <v>3061.3</v>
      </c>
      <c r="H153" s="24">
        <f t="shared" si="29"/>
        <v>3061.3</v>
      </c>
      <c r="I153" s="24">
        <f t="shared" si="30"/>
        <v>0</v>
      </c>
    </row>
    <row r="154" spans="1:9" x14ac:dyDescent="0.25">
      <c r="A154" s="10" t="s">
        <v>135</v>
      </c>
      <c r="B154" s="11" t="s">
        <v>53</v>
      </c>
      <c r="C154" s="10" t="s">
        <v>92</v>
      </c>
      <c r="D154" s="10" t="s">
        <v>61</v>
      </c>
      <c r="E154" s="23" t="s">
        <v>130</v>
      </c>
      <c r="F154" s="24">
        <v>5654.6</v>
      </c>
      <c r="G154" s="24">
        <v>3061.3</v>
      </c>
      <c r="H154" s="24">
        <v>3061.3</v>
      </c>
      <c r="I154" s="24"/>
    </row>
    <row r="155" spans="1:9" ht="47.25" x14ac:dyDescent="0.25">
      <c r="A155" s="10" t="s">
        <v>137</v>
      </c>
      <c r="B155" s="11"/>
      <c r="C155" s="10"/>
      <c r="D155" s="10"/>
      <c r="E155" s="23" t="s">
        <v>138</v>
      </c>
      <c r="F155" s="24">
        <f>F156+F158</f>
        <v>10795.300000000001</v>
      </c>
      <c r="G155" s="24">
        <f>G156+G158</f>
        <v>10737</v>
      </c>
      <c r="H155" s="24">
        <f>H156+H158</f>
        <v>10730.400000000001</v>
      </c>
      <c r="I155" s="24">
        <f>I156+I158</f>
        <v>0</v>
      </c>
    </row>
    <row r="156" spans="1:9" ht="31.5" x14ac:dyDescent="0.25">
      <c r="A156" s="10" t="s">
        <v>137</v>
      </c>
      <c r="B156" s="11" t="s">
        <v>53</v>
      </c>
      <c r="C156" s="10"/>
      <c r="D156" s="10"/>
      <c r="E156" s="23" t="s">
        <v>54</v>
      </c>
      <c r="F156" s="24">
        <f>F157</f>
        <v>9727.6</v>
      </c>
      <c r="G156" s="24">
        <f>G157</f>
        <v>9694.6</v>
      </c>
      <c r="H156" s="24">
        <f>H157</f>
        <v>9713.1000000000022</v>
      </c>
      <c r="I156" s="24">
        <f>I157</f>
        <v>0</v>
      </c>
    </row>
    <row r="157" spans="1:9" ht="63" x14ac:dyDescent="0.25">
      <c r="A157" s="10" t="s">
        <v>137</v>
      </c>
      <c r="B157" s="11" t="s">
        <v>53</v>
      </c>
      <c r="C157" s="10" t="s">
        <v>92</v>
      </c>
      <c r="D157" s="10" t="s">
        <v>93</v>
      </c>
      <c r="E157" s="23" t="s">
        <v>94</v>
      </c>
      <c r="F157" s="24">
        <v>9727.6</v>
      </c>
      <c r="G157" s="24">
        <v>9694.6</v>
      </c>
      <c r="H157" s="24">
        <v>9713.1000000000022</v>
      </c>
      <c r="I157" s="24"/>
    </row>
    <row r="158" spans="1:9" x14ac:dyDescent="0.25">
      <c r="A158" s="10" t="s">
        <v>137</v>
      </c>
      <c r="B158" s="11" t="s">
        <v>39</v>
      </c>
      <c r="C158" s="10"/>
      <c r="D158" s="10"/>
      <c r="E158" s="23" t="s">
        <v>40</v>
      </c>
      <c r="F158" s="24">
        <f>F159</f>
        <v>1067.7</v>
      </c>
      <c r="G158" s="24">
        <f>G159</f>
        <v>1042.4000000000001</v>
      </c>
      <c r="H158" s="24">
        <f>H159</f>
        <v>1017.3</v>
      </c>
      <c r="I158" s="24">
        <f>I159</f>
        <v>0</v>
      </c>
    </row>
    <row r="159" spans="1:9" ht="63" x14ac:dyDescent="0.25">
      <c r="A159" s="10" t="s">
        <v>137</v>
      </c>
      <c r="B159" s="11" t="s">
        <v>39</v>
      </c>
      <c r="C159" s="10" t="s">
        <v>92</v>
      </c>
      <c r="D159" s="10" t="s">
        <v>93</v>
      </c>
      <c r="E159" s="23" t="s">
        <v>94</v>
      </c>
      <c r="F159" s="24">
        <v>1067.7</v>
      </c>
      <c r="G159" s="24">
        <v>1042.4000000000001</v>
      </c>
      <c r="H159" s="24">
        <v>1017.3</v>
      </c>
      <c r="I159" s="24"/>
    </row>
    <row r="160" spans="1:9" ht="47.25" x14ac:dyDescent="0.25">
      <c r="A160" s="10" t="s">
        <v>139</v>
      </c>
      <c r="B160" s="11"/>
      <c r="C160" s="10"/>
      <c r="D160" s="10"/>
      <c r="E160" s="23" t="s">
        <v>140</v>
      </c>
      <c r="F160" s="24">
        <f t="shared" ref="F160:F164" si="31">F161</f>
        <v>5441.9</v>
      </c>
      <c r="G160" s="24">
        <f t="shared" ref="G160:G164" si="32">G161</f>
        <v>5441.9</v>
      </c>
      <c r="H160" s="24">
        <f t="shared" ref="H160:H164" si="33">H161</f>
        <v>5441.9</v>
      </c>
      <c r="I160" s="24">
        <f t="shared" ref="I160:I164" si="34">I161</f>
        <v>0</v>
      </c>
    </row>
    <row r="161" spans="1:9" ht="31.5" x14ac:dyDescent="0.25">
      <c r="A161" s="10" t="s">
        <v>139</v>
      </c>
      <c r="B161" s="11" t="s">
        <v>53</v>
      </c>
      <c r="C161" s="10"/>
      <c r="D161" s="10"/>
      <c r="E161" s="23" t="s">
        <v>54</v>
      </c>
      <c r="F161" s="24">
        <f t="shared" si="31"/>
        <v>5441.9</v>
      </c>
      <c r="G161" s="24">
        <f t="shared" si="32"/>
        <v>5441.9</v>
      </c>
      <c r="H161" s="24">
        <f t="shared" si="33"/>
        <v>5441.9</v>
      </c>
      <c r="I161" s="24">
        <f t="shared" si="34"/>
        <v>0</v>
      </c>
    </row>
    <row r="162" spans="1:9" x14ac:dyDescent="0.25">
      <c r="A162" s="10" t="s">
        <v>139</v>
      </c>
      <c r="B162" s="11" t="s">
        <v>53</v>
      </c>
      <c r="C162" s="10" t="s">
        <v>92</v>
      </c>
      <c r="D162" s="10" t="s">
        <v>61</v>
      </c>
      <c r="E162" s="23" t="s">
        <v>130</v>
      </c>
      <c r="F162" s="24">
        <v>5441.9</v>
      </c>
      <c r="G162" s="24">
        <v>5441.9</v>
      </c>
      <c r="H162" s="24">
        <v>5441.9</v>
      </c>
      <c r="I162" s="24"/>
    </row>
    <row r="163" spans="1:9" ht="78.75" x14ac:dyDescent="0.25">
      <c r="A163" s="10" t="s">
        <v>141</v>
      </c>
      <c r="B163" s="11"/>
      <c r="C163" s="10"/>
      <c r="D163" s="10"/>
      <c r="E163" s="23" t="s">
        <v>142</v>
      </c>
      <c r="F163" s="24">
        <f t="shared" si="31"/>
        <v>551.6</v>
      </c>
      <c r="G163" s="24">
        <f t="shared" si="32"/>
        <v>551.6</v>
      </c>
      <c r="H163" s="24">
        <f t="shared" si="33"/>
        <v>551.6</v>
      </c>
      <c r="I163" s="24">
        <f t="shared" si="34"/>
        <v>0</v>
      </c>
    </row>
    <row r="164" spans="1:9" ht="47.25" x14ac:dyDescent="0.25">
      <c r="A164" s="10" t="s">
        <v>141</v>
      </c>
      <c r="B164" s="11" t="s">
        <v>45</v>
      </c>
      <c r="C164" s="10"/>
      <c r="D164" s="10"/>
      <c r="E164" s="23" t="s">
        <v>46</v>
      </c>
      <c r="F164" s="24">
        <f t="shared" si="31"/>
        <v>551.6</v>
      </c>
      <c r="G164" s="24">
        <f t="shared" si="32"/>
        <v>551.6</v>
      </c>
      <c r="H164" s="24">
        <f t="shared" si="33"/>
        <v>551.6</v>
      </c>
      <c r="I164" s="24">
        <f t="shared" si="34"/>
        <v>0</v>
      </c>
    </row>
    <row r="165" spans="1:9" ht="63" x14ac:dyDescent="0.25">
      <c r="A165" s="10" t="s">
        <v>141</v>
      </c>
      <c r="B165" s="11" t="s">
        <v>45</v>
      </c>
      <c r="C165" s="10" t="s">
        <v>92</v>
      </c>
      <c r="D165" s="10" t="s">
        <v>93</v>
      </c>
      <c r="E165" s="23" t="s">
        <v>94</v>
      </c>
      <c r="F165" s="24">
        <v>551.6</v>
      </c>
      <c r="G165" s="24">
        <v>551.6</v>
      </c>
      <c r="H165" s="24">
        <v>551.6</v>
      </c>
      <c r="I165" s="24"/>
    </row>
    <row r="166" spans="1:9" ht="63" x14ac:dyDescent="0.25">
      <c r="A166" s="10" t="s">
        <v>143</v>
      </c>
      <c r="B166" s="11"/>
      <c r="C166" s="10"/>
      <c r="D166" s="10"/>
      <c r="E166" s="23" t="s">
        <v>144</v>
      </c>
      <c r="F166" s="24">
        <f>F167+F171+F174</f>
        <v>16231.6</v>
      </c>
      <c r="G166" s="24">
        <f>G167+G171+G174</f>
        <v>16231.6</v>
      </c>
      <c r="H166" s="24">
        <f>H167+H171+H174</f>
        <v>16231.6</v>
      </c>
      <c r="I166" s="24">
        <f>I167+I171+I174</f>
        <v>0</v>
      </c>
    </row>
    <row r="167" spans="1:9" ht="47.25" x14ac:dyDescent="0.25">
      <c r="A167" s="10" t="s">
        <v>145</v>
      </c>
      <c r="B167" s="11"/>
      <c r="C167" s="10"/>
      <c r="D167" s="10"/>
      <c r="E167" s="23" t="s">
        <v>146</v>
      </c>
      <c r="F167" s="24">
        <f>F168</f>
        <v>10005.799999999999</v>
      </c>
      <c r="G167" s="24">
        <f>G168</f>
        <v>10005.799999999999</v>
      </c>
      <c r="H167" s="24">
        <f>H168</f>
        <v>10005.799999999999</v>
      </c>
      <c r="I167" s="24">
        <f>I168</f>
        <v>0</v>
      </c>
    </row>
    <row r="168" spans="1:9" ht="47.25" x14ac:dyDescent="0.25">
      <c r="A168" s="10" t="s">
        <v>145</v>
      </c>
      <c r="B168" s="11" t="s">
        <v>45</v>
      </c>
      <c r="C168" s="10"/>
      <c r="D168" s="10"/>
      <c r="E168" s="23" t="s">
        <v>46</v>
      </c>
      <c r="F168" s="24">
        <f>F169+F170</f>
        <v>10005.799999999999</v>
      </c>
      <c r="G168" s="24">
        <f>G169+G170</f>
        <v>10005.799999999999</v>
      </c>
      <c r="H168" s="24">
        <f>H169+H170</f>
        <v>10005.799999999999</v>
      </c>
      <c r="I168" s="24">
        <f>I169+I170</f>
        <v>0</v>
      </c>
    </row>
    <row r="169" spans="1:9" x14ac:dyDescent="0.25">
      <c r="A169" s="10" t="s">
        <v>145</v>
      </c>
      <c r="B169" s="11" t="s">
        <v>45</v>
      </c>
      <c r="C169" s="10" t="s">
        <v>59</v>
      </c>
      <c r="D169" s="10" t="s">
        <v>59</v>
      </c>
      <c r="E169" s="23" t="s">
        <v>60</v>
      </c>
      <c r="F169" s="24">
        <v>5434.3</v>
      </c>
      <c r="G169" s="24">
        <v>5434.3</v>
      </c>
      <c r="H169" s="24">
        <v>5434.3</v>
      </c>
      <c r="I169" s="24"/>
    </row>
    <row r="170" spans="1:9" x14ac:dyDescent="0.25">
      <c r="A170" s="10" t="s">
        <v>145</v>
      </c>
      <c r="B170" s="11" t="s">
        <v>45</v>
      </c>
      <c r="C170" s="10" t="s">
        <v>59</v>
      </c>
      <c r="D170" s="10" t="s">
        <v>61</v>
      </c>
      <c r="E170" s="23" t="s">
        <v>62</v>
      </c>
      <c r="F170" s="24">
        <v>4571.5</v>
      </c>
      <c r="G170" s="24">
        <v>4571.5</v>
      </c>
      <c r="H170" s="24">
        <v>4571.5</v>
      </c>
      <c r="I170" s="24"/>
    </row>
    <row r="171" spans="1:9" ht="31.5" x14ac:dyDescent="0.25">
      <c r="A171" s="10" t="s">
        <v>147</v>
      </c>
      <c r="B171" s="11"/>
      <c r="C171" s="10"/>
      <c r="D171" s="10"/>
      <c r="E171" s="23" t="s">
        <v>148</v>
      </c>
      <c r="F171" s="24">
        <f t="shared" ref="F171:F177" si="35">F172</f>
        <v>105.2</v>
      </c>
      <c r="G171" s="24">
        <f t="shared" ref="G171:G177" si="36">G172</f>
        <v>105.2</v>
      </c>
      <c r="H171" s="24">
        <f t="shared" ref="H171:H177" si="37">H172</f>
        <v>105.2</v>
      </c>
      <c r="I171" s="24">
        <f t="shared" ref="I171:I177" si="38">I172</f>
        <v>0</v>
      </c>
    </row>
    <row r="172" spans="1:9" ht="31.5" x14ac:dyDescent="0.25">
      <c r="A172" s="10" t="s">
        <v>147</v>
      </c>
      <c r="B172" s="11" t="s">
        <v>53</v>
      </c>
      <c r="C172" s="10"/>
      <c r="D172" s="10"/>
      <c r="E172" s="23" t="s">
        <v>54</v>
      </c>
      <c r="F172" s="24">
        <f t="shared" si="35"/>
        <v>105.2</v>
      </c>
      <c r="G172" s="24">
        <f t="shared" si="36"/>
        <v>105.2</v>
      </c>
      <c r="H172" s="24">
        <f t="shared" si="37"/>
        <v>105.2</v>
      </c>
      <c r="I172" s="24">
        <f t="shared" si="38"/>
        <v>0</v>
      </c>
    </row>
    <row r="173" spans="1:9" ht="47.25" x14ac:dyDescent="0.25">
      <c r="A173" s="10" t="s">
        <v>147</v>
      </c>
      <c r="B173" s="11" t="s">
        <v>53</v>
      </c>
      <c r="C173" s="10" t="s">
        <v>92</v>
      </c>
      <c r="D173" s="10" t="s">
        <v>149</v>
      </c>
      <c r="E173" s="23" t="s">
        <v>150</v>
      </c>
      <c r="F173" s="24">
        <v>105.2</v>
      </c>
      <c r="G173" s="24">
        <v>105.2</v>
      </c>
      <c r="H173" s="24">
        <v>105.2</v>
      </c>
      <c r="I173" s="24"/>
    </row>
    <row r="174" spans="1:9" ht="47.25" x14ac:dyDescent="0.25">
      <c r="A174" s="10" t="s">
        <v>151</v>
      </c>
      <c r="B174" s="11"/>
      <c r="C174" s="10"/>
      <c r="D174" s="10"/>
      <c r="E174" s="23" t="s">
        <v>152</v>
      </c>
      <c r="F174" s="24">
        <f t="shared" si="35"/>
        <v>6120.6</v>
      </c>
      <c r="G174" s="24">
        <f t="shared" si="36"/>
        <v>6120.6</v>
      </c>
      <c r="H174" s="24">
        <f t="shared" si="37"/>
        <v>6120.6</v>
      </c>
      <c r="I174" s="24">
        <f t="shared" si="38"/>
        <v>0</v>
      </c>
    </row>
    <row r="175" spans="1:9" ht="47.25" x14ac:dyDescent="0.25">
      <c r="A175" s="10" t="s">
        <v>151</v>
      </c>
      <c r="B175" s="11" t="s">
        <v>45</v>
      </c>
      <c r="C175" s="10"/>
      <c r="D175" s="10"/>
      <c r="E175" s="23" t="s">
        <v>46</v>
      </c>
      <c r="F175" s="24">
        <f t="shared" si="35"/>
        <v>6120.6</v>
      </c>
      <c r="G175" s="24">
        <f t="shared" si="36"/>
        <v>6120.6</v>
      </c>
      <c r="H175" s="24">
        <f t="shared" si="37"/>
        <v>6120.6</v>
      </c>
      <c r="I175" s="24">
        <f t="shared" si="38"/>
        <v>0</v>
      </c>
    </row>
    <row r="176" spans="1:9" ht="47.25" x14ac:dyDescent="0.25">
      <c r="A176" s="10" t="s">
        <v>151</v>
      </c>
      <c r="B176" s="11">
        <v>600</v>
      </c>
      <c r="C176" s="10" t="s">
        <v>92</v>
      </c>
      <c r="D176" s="10" t="s">
        <v>149</v>
      </c>
      <c r="E176" s="23" t="s">
        <v>150</v>
      </c>
      <c r="F176" s="24">
        <v>6120.6</v>
      </c>
      <c r="G176" s="24">
        <v>6120.6</v>
      </c>
      <c r="H176" s="24">
        <v>6120.6</v>
      </c>
      <c r="I176" s="24"/>
    </row>
    <row r="177" spans="1:9" ht="63" x14ac:dyDescent="0.25">
      <c r="A177" s="10" t="s">
        <v>153</v>
      </c>
      <c r="B177" s="11"/>
      <c r="C177" s="10"/>
      <c r="D177" s="10"/>
      <c r="E177" s="23" t="s">
        <v>154</v>
      </c>
      <c r="F177" s="24">
        <f t="shared" si="35"/>
        <v>18847.899999999998</v>
      </c>
      <c r="G177" s="24">
        <f t="shared" si="36"/>
        <v>19390.900000000001</v>
      </c>
      <c r="H177" s="24">
        <f t="shared" si="37"/>
        <v>19390.900000000001</v>
      </c>
      <c r="I177" s="24">
        <f t="shared" si="38"/>
        <v>0</v>
      </c>
    </row>
    <row r="178" spans="1:9" ht="31.5" x14ac:dyDescent="0.25">
      <c r="A178" s="10" t="s">
        <v>155</v>
      </c>
      <c r="B178" s="11"/>
      <c r="C178" s="10"/>
      <c r="D178" s="10"/>
      <c r="E178" s="23" t="s">
        <v>156</v>
      </c>
      <c r="F178" s="24">
        <f>F179+F181</f>
        <v>18847.899999999998</v>
      </c>
      <c r="G178" s="24">
        <f>G179+G181</f>
        <v>19390.900000000001</v>
      </c>
      <c r="H178" s="24">
        <f>H179+H181</f>
        <v>19390.900000000001</v>
      </c>
      <c r="I178" s="24">
        <f>I179+I181</f>
        <v>0</v>
      </c>
    </row>
    <row r="179" spans="1:9" ht="94.5" x14ac:dyDescent="0.25">
      <c r="A179" s="10" t="s">
        <v>155</v>
      </c>
      <c r="B179" s="11" t="s">
        <v>128</v>
      </c>
      <c r="C179" s="10"/>
      <c r="D179" s="10"/>
      <c r="E179" s="23" t="s">
        <v>129</v>
      </c>
      <c r="F179" s="24">
        <f>F180</f>
        <v>17652.899999999998</v>
      </c>
      <c r="G179" s="24">
        <f>G180</f>
        <v>18195.900000000001</v>
      </c>
      <c r="H179" s="24">
        <f>H180</f>
        <v>18195.900000000001</v>
      </c>
      <c r="I179" s="24">
        <f>I180</f>
        <v>0</v>
      </c>
    </row>
    <row r="180" spans="1:9" ht="47.25" x14ac:dyDescent="0.25">
      <c r="A180" s="10" t="s">
        <v>155</v>
      </c>
      <c r="B180" s="11">
        <v>100</v>
      </c>
      <c r="C180" s="10" t="s">
        <v>92</v>
      </c>
      <c r="D180" s="10" t="s">
        <v>149</v>
      </c>
      <c r="E180" s="23" t="s">
        <v>150</v>
      </c>
      <c r="F180" s="24">
        <v>17652.899999999998</v>
      </c>
      <c r="G180" s="24">
        <v>18195.900000000001</v>
      </c>
      <c r="H180" s="24">
        <v>18195.900000000001</v>
      </c>
      <c r="I180" s="24"/>
    </row>
    <row r="181" spans="1:9" ht="31.5" x14ac:dyDescent="0.25">
      <c r="A181" s="10" t="s">
        <v>155</v>
      </c>
      <c r="B181" s="11" t="s">
        <v>53</v>
      </c>
      <c r="C181" s="10"/>
      <c r="D181" s="10"/>
      <c r="E181" s="23" t="s">
        <v>54</v>
      </c>
      <c r="F181" s="24">
        <f>F182</f>
        <v>1195</v>
      </c>
      <c r="G181" s="24">
        <f>G182</f>
        <v>1195</v>
      </c>
      <c r="H181" s="24">
        <f>H182</f>
        <v>1195</v>
      </c>
      <c r="I181" s="24">
        <f>I182</f>
        <v>0</v>
      </c>
    </row>
    <row r="182" spans="1:9" ht="47.25" x14ac:dyDescent="0.25">
      <c r="A182" s="10" t="s">
        <v>155</v>
      </c>
      <c r="B182" s="11">
        <v>200</v>
      </c>
      <c r="C182" s="10" t="s">
        <v>92</v>
      </c>
      <c r="D182" s="10" t="s">
        <v>149</v>
      </c>
      <c r="E182" s="23" t="s">
        <v>150</v>
      </c>
      <c r="F182" s="24">
        <v>1195</v>
      </c>
      <c r="G182" s="24">
        <v>1195</v>
      </c>
      <c r="H182" s="24">
        <v>1195</v>
      </c>
      <c r="I182" s="24"/>
    </row>
    <row r="183" spans="1:9" s="13" customFormat="1" ht="31.5" x14ac:dyDescent="0.25">
      <c r="A183" s="14" t="s">
        <v>157</v>
      </c>
      <c r="B183" s="15"/>
      <c r="C183" s="14"/>
      <c r="D183" s="14"/>
      <c r="E183" s="16" t="s">
        <v>158</v>
      </c>
      <c r="F183" s="17">
        <f>F184+F189</f>
        <v>2861158.8</v>
      </c>
      <c r="G183" s="17">
        <f>G184+G189</f>
        <v>2698739.5</v>
      </c>
      <c r="H183" s="17">
        <f>H184+H189</f>
        <v>2790567</v>
      </c>
      <c r="I183" s="17">
        <f>I184+I189</f>
        <v>0</v>
      </c>
    </row>
    <row r="184" spans="1:9" s="18" customFormat="1" x14ac:dyDescent="0.25">
      <c r="A184" s="19" t="s">
        <v>159</v>
      </c>
      <c r="B184" s="20"/>
      <c r="C184" s="19"/>
      <c r="D184" s="19"/>
      <c r="E184" s="21" t="s">
        <v>17</v>
      </c>
      <c r="F184" s="22">
        <f t="shared" ref="F184:F187" si="39">F185</f>
        <v>260000</v>
      </c>
      <c r="G184" s="22">
        <f t="shared" ref="G184:G187" si="40">G185</f>
        <v>0</v>
      </c>
      <c r="H184" s="22">
        <f t="shared" ref="H184:H187" si="41">H185</f>
        <v>0</v>
      </c>
      <c r="I184" s="22">
        <f t="shared" ref="I184:I187" si="42">I185</f>
        <v>0</v>
      </c>
    </row>
    <row r="185" spans="1:9" ht="63" x14ac:dyDescent="0.25">
      <c r="A185" s="10" t="s">
        <v>160</v>
      </c>
      <c r="B185" s="11"/>
      <c r="C185" s="10"/>
      <c r="D185" s="10"/>
      <c r="E185" s="23" t="s">
        <v>161</v>
      </c>
      <c r="F185" s="24">
        <f t="shared" si="39"/>
        <v>260000</v>
      </c>
      <c r="G185" s="24">
        <f t="shared" si="40"/>
        <v>0</v>
      </c>
      <c r="H185" s="24">
        <f t="shared" si="41"/>
        <v>0</v>
      </c>
      <c r="I185" s="24">
        <f t="shared" si="42"/>
        <v>0</v>
      </c>
    </row>
    <row r="186" spans="1:9" ht="47.25" x14ac:dyDescent="0.25">
      <c r="A186" s="10" t="s">
        <v>162</v>
      </c>
      <c r="B186" s="11"/>
      <c r="C186" s="10"/>
      <c r="D186" s="10"/>
      <c r="E186" s="23" t="s">
        <v>163</v>
      </c>
      <c r="F186" s="24">
        <f t="shared" si="39"/>
        <v>260000</v>
      </c>
      <c r="G186" s="24">
        <f t="shared" si="40"/>
        <v>0</v>
      </c>
      <c r="H186" s="24">
        <f t="shared" si="41"/>
        <v>0</v>
      </c>
      <c r="I186" s="24">
        <f t="shared" si="42"/>
        <v>0</v>
      </c>
    </row>
    <row r="187" spans="1:9" ht="47.25" x14ac:dyDescent="0.25">
      <c r="A187" s="10" t="s">
        <v>162</v>
      </c>
      <c r="B187" s="11" t="s">
        <v>22</v>
      </c>
      <c r="C187" s="10"/>
      <c r="D187" s="10"/>
      <c r="E187" s="23" t="s">
        <v>23</v>
      </c>
      <c r="F187" s="24">
        <f t="shared" si="39"/>
        <v>260000</v>
      </c>
      <c r="G187" s="24">
        <f t="shared" si="40"/>
        <v>0</v>
      </c>
      <c r="H187" s="24">
        <f t="shared" si="41"/>
        <v>0</v>
      </c>
      <c r="I187" s="24">
        <f t="shared" si="42"/>
        <v>0</v>
      </c>
    </row>
    <row r="188" spans="1:9" x14ac:dyDescent="0.25">
      <c r="A188" s="10" t="s">
        <v>162</v>
      </c>
      <c r="B188" s="11">
        <v>400</v>
      </c>
      <c r="C188" s="10" t="s">
        <v>57</v>
      </c>
      <c r="D188" s="10" t="s">
        <v>24</v>
      </c>
      <c r="E188" s="23" t="s">
        <v>58</v>
      </c>
      <c r="F188" s="24">
        <v>260000</v>
      </c>
      <c r="G188" s="24">
        <v>0</v>
      </c>
      <c r="H188" s="24">
        <v>0</v>
      </c>
      <c r="I188" s="24"/>
    </row>
    <row r="189" spans="1:9" s="18" customFormat="1" x14ac:dyDescent="0.25">
      <c r="A189" s="19" t="s">
        <v>164</v>
      </c>
      <c r="B189" s="20"/>
      <c r="C189" s="19"/>
      <c r="D189" s="19"/>
      <c r="E189" s="21" t="s">
        <v>48</v>
      </c>
      <c r="F189" s="22">
        <f>F190+F204+F217+F229+F251+F274</f>
        <v>2601158.7999999998</v>
      </c>
      <c r="G189" s="22">
        <f>G190+G204+G217+G229+G251+G274</f>
        <v>2698739.5</v>
      </c>
      <c r="H189" s="22">
        <f>H190+H204+H217+H229+H251+H274</f>
        <v>2790567</v>
      </c>
      <c r="I189" s="22">
        <f>I190+I204+I217+I229+I251+I274</f>
        <v>0</v>
      </c>
    </row>
    <row r="190" spans="1:9" ht="47.25" x14ac:dyDescent="0.25">
      <c r="A190" s="10" t="s">
        <v>165</v>
      </c>
      <c r="B190" s="11"/>
      <c r="C190" s="10"/>
      <c r="D190" s="10"/>
      <c r="E190" s="23" t="s">
        <v>166</v>
      </c>
      <c r="F190" s="24">
        <f>F191+F194+F201</f>
        <v>391137.8</v>
      </c>
      <c r="G190" s="24">
        <f>G191+G194+G201</f>
        <v>320562.50000000006</v>
      </c>
      <c r="H190" s="24">
        <f>H191+H194+H201</f>
        <v>346134.10000000003</v>
      </c>
      <c r="I190" s="24">
        <f>I191+I194+I201</f>
        <v>0</v>
      </c>
    </row>
    <row r="191" spans="1:9" ht="47.25" x14ac:dyDescent="0.25">
      <c r="A191" s="10" t="s">
        <v>167</v>
      </c>
      <c r="B191" s="11"/>
      <c r="C191" s="10"/>
      <c r="D191" s="10"/>
      <c r="E191" s="23" t="s">
        <v>127</v>
      </c>
      <c r="F191" s="24">
        <f t="shared" ref="F191:F192" si="43">F192</f>
        <v>126440</v>
      </c>
      <c r="G191" s="24">
        <f t="shared" ref="G191:G192" si="44">G192</f>
        <v>126440</v>
      </c>
      <c r="H191" s="24">
        <f t="shared" ref="H191:H192" si="45">H192</f>
        <v>126440</v>
      </c>
      <c r="I191" s="24">
        <f t="shared" ref="I191:I192" si="46">I192</f>
        <v>0</v>
      </c>
    </row>
    <row r="192" spans="1:9" ht="47.25" x14ac:dyDescent="0.25">
      <c r="A192" s="10" t="s">
        <v>167</v>
      </c>
      <c r="B192" s="11" t="s">
        <v>45</v>
      </c>
      <c r="C192" s="10"/>
      <c r="D192" s="10"/>
      <c r="E192" s="23" t="s">
        <v>46</v>
      </c>
      <c r="F192" s="24">
        <f t="shared" si="43"/>
        <v>126440</v>
      </c>
      <c r="G192" s="24">
        <f t="shared" si="44"/>
        <v>126440</v>
      </c>
      <c r="H192" s="24">
        <f t="shared" si="45"/>
        <v>126440</v>
      </c>
      <c r="I192" s="24">
        <f t="shared" si="46"/>
        <v>0</v>
      </c>
    </row>
    <row r="193" spans="1:9" x14ac:dyDescent="0.25">
      <c r="A193" s="10" t="s">
        <v>167</v>
      </c>
      <c r="B193" s="11">
        <v>600</v>
      </c>
      <c r="C193" s="10" t="s">
        <v>57</v>
      </c>
      <c r="D193" s="10" t="s">
        <v>24</v>
      </c>
      <c r="E193" s="23" t="s">
        <v>58</v>
      </c>
      <c r="F193" s="24">
        <v>126440</v>
      </c>
      <c r="G193" s="24">
        <v>126440</v>
      </c>
      <c r="H193" s="24">
        <v>126440</v>
      </c>
      <c r="I193" s="24"/>
    </row>
    <row r="194" spans="1:9" ht="47.25" x14ac:dyDescent="0.25">
      <c r="A194" s="10" t="s">
        <v>168</v>
      </c>
      <c r="B194" s="11"/>
      <c r="C194" s="10"/>
      <c r="D194" s="10"/>
      <c r="E194" s="23" t="s">
        <v>169</v>
      </c>
      <c r="F194" s="24">
        <f>F195+F197+F199</f>
        <v>248040.6</v>
      </c>
      <c r="G194" s="24">
        <f>G195+G197+G199</f>
        <v>170958.80000000002</v>
      </c>
      <c r="H194" s="24">
        <f>H195+H197+H199</f>
        <v>203036.90000000002</v>
      </c>
      <c r="I194" s="24">
        <f>I195+I197+I199</f>
        <v>0</v>
      </c>
    </row>
    <row r="195" spans="1:9" ht="31.5" x14ac:dyDescent="0.25">
      <c r="A195" s="10" t="s">
        <v>168</v>
      </c>
      <c r="B195" s="11" t="s">
        <v>53</v>
      </c>
      <c r="C195" s="10"/>
      <c r="D195" s="10"/>
      <c r="E195" s="23" t="s">
        <v>54</v>
      </c>
      <c r="F195" s="24">
        <f>F196</f>
        <v>14216.900000000001</v>
      </c>
      <c r="G195" s="24">
        <f>G196</f>
        <v>17135.100000000002</v>
      </c>
      <c r="H195" s="24">
        <f>H196</f>
        <v>14213.2</v>
      </c>
      <c r="I195" s="24">
        <f>I196</f>
        <v>0</v>
      </c>
    </row>
    <row r="196" spans="1:9" x14ac:dyDescent="0.25">
      <c r="A196" s="10" t="s">
        <v>168</v>
      </c>
      <c r="B196" s="11">
        <v>200</v>
      </c>
      <c r="C196" s="10" t="s">
        <v>57</v>
      </c>
      <c r="D196" s="10" t="s">
        <v>24</v>
      </c>
      <c r="E196" s="23" t="s">
        <v>58</v>
      </c>
      <c r="F196" s="24">
        <v>14216.900000000001</v>
      </c>
      <c r="G196" s="24">
        <v>17135.100000000002</v>
      </c>
      <c r="H196" s="24">
        <v>14213.2</v>
      </c>
      <c r="I196" s="24"/>
    </row>
    <row r="197" spans="1:9" ht="31.5" x14ac:dyDescent="0.25">
      <c r="A197" s="10" t="s">
        <v>168</v>
      </c>
      <c r="B197" s="11" t="s">
        <v>170</v>
      </c>
      <c r="C197" s="10"/>
      <c r="D197" s="10"/>
      <c r="E197" s="23" t="s">
        <v>171</v>
      </c>
      <c r="F197" s="24">
        <f>F198</f>
        <v>1034.5</v>
      </c>
      <c r="G197" s="24">
        <f>G198</f>
        <v>1034.5</v>
      </c>
      <c r="H197" s="24">
        <f>H198</f>
        <v>1034.5</v>
      </c>
      <c r="I197" s="24">
        <f>I198</f>
        <v>0</v>
      </c>
    </row>
    <row r="198" spans="1:9" x14ac:dyDescent="0.25">
      <c r="A198" s="10" t="s">
        <v>168</v>
      </c>
      <c r="B198" s="11">
        <v>300</v>
      </c>
      <c r="C198" s="10" t="s">
        <v>57</v>
      </c>
      <c r="D198" s="10" t="s">
        <v>24</v>
      </c>
      <c r="E198" s="23" t="s">
        <v>58</v>
      </c>
      <c r="F198" s="24">
        <v>1034.5</v>
      </c>
      <c r="G198" s="24">
        <v>1034.5</v>
      </c>
      <c r="H198" s="24">
        <v>1034.5</v>
      </c>
      <c r="I198" s="24"/>
    </row>
    <row r="199" spans="1:9" ht="47.25" x14ac:dyDescent="0.25">
      <c r="A199" s="10" t="s">
        <v>168</v>
      </c>
      <c r="B199" s="11" t="s">
        <v>45</v>
      </c>
      <c r="C199" s="10"/>
      <c r="D199" s="10"/>
      <c r="E199" s="23" t="s">
        <v>46</v>
      </c>
      <c r="F199" s="24">
        <f>F200</f>
        <v>232789.2</v>
      </c>
      <c r="G199" s="24">
        <f>G200</f>
        <v>152789.20000000001</v>
      </c>
      <c r="H199" s="24">
        <f>H200</f>
        <v>187789.2</v>
      </c>
      <c r="I199" s="24">
        <f>I200</f>
        <v>0</v>
      </c>
    </row>
    <row r="200" spans="1:9" x14ac:dyDescent="0.25">
      <c r="A200" s="10" t="s">
        <v>168</v>
      </c>
      <c r="B200" s="11">
        <v>600</v>
      </c>
      <c r="C200" s="10" t="s">
        <v>57</v>
      </c>
      <c r="D200" s="10" t="s">
        <v>24</v>
      </c>
      <c r="E200" s="23" t="s">
        <v>58</v>
      </c>
      <c r="F200" s="24">
        <v>232789.2</v>
      </c>
      <c r="G200" s="24">
        <v>152789.20000000001</v>
      </c>
      <c r="H200" s="24">
        <v>187789.2</v>
      </c>
      <c r="I200" s="24"/>
    </row>
    <row r="201" spans="1:9" ht="31.5" x14ac:dyDescent="0.25">
      <c r="A201" s="10" t="s">
        <v>172</v>
      </c>
      <c r="B201" s="11"/>
      <c r="C201" s="10"/>
      <c r="D201" s="10"/>
      <c r="E201" s="23" t="s">
        <v>173</v>
      </c>
      <c r="F201" s="24">
        <f t="shared" ref="F201:F202" si="47">F202</f>
        <v>16657.2</v>
      </c>
      <c r="G201" s="24">
        <f t="shared" ref="G201:G202" si="48">G202</f>
        <v>23163.7</v>
      </c>
      <c r="H201" s="24">
        <f t="shared" ref="H201:H202" si="49">H202</f>
        <v>16657.2</v>
      </c>
      <c r="I201" s="24">
        <f t="shared" ref="I201:I202" si="50">I202</f>
        <v>0</v>
      </c>
    </row>
    <row r="202" spans="1:9" ht="47.25" x14ac:dyDescent="0.25">
      <c r="A202" s="10" t="s">
        <v>172</v>
      </c>
      <c r="B202" s="11" t="s">
        <v>45</v>
      </c>
      <c r="C202" s="10"/>
      <c r="D202" s="10"/>
      <c r="E202" s="23" t="s">
        <v>46</v>
      </c>
      <c r="F202" s="24">
        <f t="shared" si="47"/>
        <v>16657.2</v>
      </c>
      <c r="G202" s="24">
        <f t="shared" si="48"/>
        <v>23163.7</v>
      </c>
      <c r="H202" s="24">
        <f t="shared" si="49"/>
        <v>16657.2</v>
      </c>
      <c r="I202" s="24">
        <f t="shared" si="50"/>
        <v>0</v>
      </c>
    </row>
    <row r="203" spans="1:9" x14ac:dyDescent="0.25">
      <c r="A203" s="10" t="s">
        <v>172</v>
      </c>
      <c r="B203" s="11">
        <v>600</v>
      </c>
      <c r="C203" s="10" t="s">
        <v>57</v>
      </c>
      <c r="D203" s="10" t="s">
        <v>24</v>
      </c>
      <c r="E203" s="23" t="s">
        <v>58</v>
      </c>
      <c r="F203" s="24">
        <v>16657.2</v>
      </c>
      <c r="G203" s="24">
        <v>23163.7</v>
      </c>
      <c r="H203" s="24">
        <v>16657.2</v>
      </c>
      <c r="I203" s="24"/>
    </row>
    <row r="204" spans="1:9" ht="47.25" x14ac:dyDescent="0.25">
      <c r="A204" s="10" t="s">
        <v>174</v>
      </c>
      <c r="B204" s="11"/>
      <c r="C204" s="10"/>
      <c r="D204" s="10"/>
      <c r="E204" s="23" t="s">
        <v>175</v>
      </c>
      <c r="F204" s="24">
        <f>F205+F208+F211+F214</f>
        <v>1017117.7999999998</v>
      </c>
      <c r="G204" s="24">
        <f>G205+G208+G211+G214</f>
        <v>1017111.2999999998</v>
      </c>
      <c r="H204" s="24">
        <f>H205+H208+H211+H214</f>
        <v>1027153.5</v>
      </c>
      <c r="I204" s="24">
        <f>I205+I208+I211+I214</f>
        <v>0</v>
      </c>
    </row>
    <row r="205" spans="1:9" ht="47.25" x14ac:dyDescent="0.25">
      <c r="A205" s="10" t="s">
        <v>176</v>
      </c>
      <c r="B205" s="11"/>
      <c r="C205" s="10"/>
      <c r="D205" s="10"/>
      <c r="E205" s="23" t="s">
        <v>127</v>
      </c>
      <c r="F205" s="24">
        <f t="shared" ref="F205:F215" si="51">F206</f>
        <v>690001.39999999991</v>
      </c>
      <c r="G205" s="24">
        <f t="shared" ref="G205:G215" si="52">G206</f>
        <v>690001.39999999991</v>
      </c>
      <c r="H205" s="24">
        <f t="shared" ref="H205:H215" si="53">H206</f>
        <v>699944.5</v>
      </c>
      <c r="I205" s="24">
        <f t="shared" ref="I205:I215" si="54">I206</f>
        <v>0</v>
      </c>
    </row>
    <row r="206" spans="1:9" ht="47.25" x14ac:dyDescent="0.25">
      <c r="A206" s="10" t="s">
        <v>176</v>
      </c>
      <c r="B206" s="11" t="s">
        <v>45</v>
      </c>
      <c r="C206" s="10"/>
      <c r="D206" s="10"/>
      <c r="E206" s="23" t="s">
        <v>46</v>
      </c>
      <c r="F206" s="24">
        <f t="shared" si="51"/>
        <v>690001.39999999991</v>
      </c>
      <c r="G206" s="24">
        <f t="shared" si="52"/>
        <v>690001.39999999991</v>
      </c>
      <c r="H206" s="24">
        <f t="shared" si="53"/>
        <v>699944.5</v>
      </c>
      <c r="I206" s="24">
        <f t="shared" si="54"/>
        <v>0</v>
      </c>
    </row>
    <row r="207" spans="1:9" x14ac:dyDescent="0.25">
      <c r="A207" s="10" t="s">
        <v>176</v>
      </c>
      <c r="B207" s="11">
        <v>600</v>
      </c>
      <c r="C207" s="10" t="s">
        <v>57</v>
      </c>
      <c r="D207" s="10" t="s">
        <v>24</v>
      </c>
      <c r="E207" s="23" t="s">
        <v>58</v>
      </c>
      <c r="F207" s="24">
        <v>690001.39999999991</v>
      </c>
      <c r="G207" s="24">
        <v>690001.39999999991</v>
      </c>
      <c r="H207" s="24">
        <v>699944.5</v>
      </c>
      <c r="I207" s="24"/>
    </row>
    <row r="208" spans="1:9" ht="47.25" x14ac:dyDescent="0.25">
      <c r="A208" s="10" t="s">
        <v>177</v>
      </c>
      <c r="B208" s="11"/>
      <c r="C208" s="10"/>
      <c r="D208" s="10"/>
      <c r="E208" s="23" t="s">
        <v>178</v>
      </c>
      <c r="F208" s="24">
        <f t="shared" si="51"/>
        <v>16003</v>
      </c>
      <c r="G208" s="24">
        <f t="shared" si="52"/>
        <v>15996.5</v>
      </c>
      <c r="H208" s="24">
        <f t="shared" si="53"/>
        <v>16095.599999999999</v>
      </c>
      <c r="I208" s="24">
        <f t="shared" si="54"/>
        <v>0</v>
      </c>
    </row>
    <row r="209" spans="1:9" ht="47.25" x14ac:dyDescent="0.25">
      <c r="A209" s="10" t="s">
        <v>177</v>
      </c>
      <c r="B209" s="11" t="s">
        <v>45</v>
      </c>
      <c r="C209" s="10"/>
      <c r="D209" s="10"/>
      <c r="E209" s="23" t="s">
        <v>46</v>
      </c>
      <c r="F209" s="24">
        <f t="shared" si="51"/>
        <v>16003</v>
      </c>
      <c r="G209" s="24">
        <f t="shared" si="52"/>
        <v>15996.5</v>
      </c>
      <c r="H209" s="24">
        <f t="shared" si="53"/>
        <v>16095.599999999999</v>
      </c>
      <c r="I209" s="24">
        <f t="shared" si="54"/>
        <v>0</v>
      </c>
    </row>
    <row r="210" spans="1:9" x14ac:dyDescent="0.25">
      <c r="A210" s="10" t="s">
        <v>177</v>
      </c>
      <c r="B210" s="11">
        <v>600</v>
      </c>
      <c r="C210" s="10" t="s">
        <v>57</v>
      </c>
      <c r="D210" s="10" t="s">
        <v>24</v>
      </c>
      <c r="E210" s="23" t="s">
        <v>58</v>
      </c>
      <c r="F210" s="24">
        <v>16003</v>
      </c>
      <c r="G210" s="24">
        <v>15996.5</v>
      </c>
      <c r="H210" s="24">
        <v>16095.599999999999</v>
      </c>
      <c r="I210" s="24"/>
    </row>
    <row r="211" spans="1:9" x14ac:dyDescent="0.25">
      <c r="A211" s="10" t="s">
        <v>179</v>
      </c>
      <c r="B211" s="11"/>
      <c r="C211" s="10"/>
      <c r="D211" s="10"/>
      <c r="E211" s="23" t="s">
        <v>180</v>
      </c>
      <c r="F211" s="24">
        <f t="shared" si="51"/>
        <v>294521.7</v>
      </c>
      <c r="G211" s="24">
        <f t="shared" si="52"/>
        <v>294521.7</v>
      </c>
      <c r="H211" s="24">
        <f t="shared" si="53"/>
        <v>294521.7</v>
      </c>
      <c r="I211" s="24">
        <f t="shared" si="54"/>
        <v>0</v>
      </c>
    </row>
    <row r="212" spans="1:9" ht="47.25" x14ac:dyDescent="0.25">
      <c r="A212" s="10" t="s">
        <v>179</v>
      </c>
      <c r="B212" s="11" t="s">
        <v>45</v>
      </c>
      <c r="C212" s="10"/>
      <c r="D212" s="10"/>
      <c r="E212" s="23" t="s">
        <v>46</v>
      </c>
      <c r="F212" s="24">
        <f t="shared" si="51"/>
        <v>294521.7</v>
      </c>
      <c r="G212" s="24">
        <f t="shared" si="52"/>
        <v>294521.7</v>
      </c>
      <c r="H212" s="24">
        <f t="shared" si="53"/>
        <v>294521.7</v>
      </c>
      <c r="I212" s="24">
        <f t="shared" si="54"/>
        <v>0</v>
      </c>
    </row>
    <row r="213" spans="1:9" x14ac:dyDescent="0.25">
      <c r="A213" s="10" t="s">
        <v>179</v>
      </c>
      <c r="B213" s="11">
        <v>600</v>
      </c>
      <c r="C213" s="10" t="s">
        <v>57</v>
      </c>
      <c r="D213" s="10" t="s">
        <v>24</v>
      </c>
      <c r="E213" s="23" t="s">
        <v>58</v>
      </c>
      <c r="F213" s="24">
        <v>294521.7</v>
      </c>
      <c r="G213" s="24">
        <v>294521.7</v>
      </c>
      <c r="H213" s="24">
        <v>294521.7</v>
      </c>
      <c r="I213" s="24"/>
    </row>
    <row r="214" spans="1:9" ht="63" x14ac:dyDescent="0.25">
      <c r="A214" s="10" t="s">
        <v>181</v>
      </c>
      <c r="B214" s="11"/>
      <c r="C214" s="10"/>
      <c r="D214" s="10"/>
      <c r="E214" s="23" t="s">
        <v>182</v>
      </c>
      <c r="F214" s="24">
        <f t="shared" si="51"/>
        <v>16591.7</v>
      </c>
      <c r="G214" s="24">
        <f t="shared" si="52"/>
        <v>16591.7</v>
      </c>
      <c r="H214" s="24">
        <f t="shared" si="53"/>
        <v>16591.7</v>
      </c>
      <c r="I214" s="24">
        <f t="shared" si="54"/>
        <v>0</v>
      </c>
    </row>
    <row r="215" spans="1:9" ht="47.25" x14ac:dyDescent="0.25">
      <c r="A215" s="10" t="s">
        <v>181</v>
      </c>
      <c r="B215" s="11" t="s">
        <v>45</v>
      </c>
      <c r="C215" s="10"/>
      <c r="D215" s="10"/>
      <c r="E215" s="23" t="s">
        <v>46</v>
      </c>
      <c r="F215" s="24">
        <f t="shared" si="51"/>
        <v>16591.7</v>
      </c>
      <c r="G215" s="24">
        <f t="shared" si="52"/>
        <v>16591.7</v>
      </c>
      <c r="H215" s="24">
        <f t="shared" si="53"/>
        <v>16591.7</v>
      </c>
      <c r="I215" s="24">
        <f t="shared" si="54"/>
        <v>0</v>
      </c>
    </row>
    <row r="216" spans="1:9" x14ac:dyDescent="0.25">
      <c r="A216" s="10" t="s">
        <v>181</v>
      </c>
      <c r="B216" s="11">
        <v>600</v>
      </c>
      <c r="C216" s="10" t="s">
        <v>57</v>
      </c>
      <c r="D216" s="10" t="s">
        <v>24</v>
      </c>
      <c r="E216" s="23" t="s">
        <v>58</v>
      </c>
      <c r="F216" s="24">
        <v>16591.7</v>
      </c>
      <c r="G216" s="24">
        <v>16591.7</v>
      </c>
      <c r="H216" s="24">
        <v>16591.7</v>
      </c>
      <c r="I216" s="24"/>
    </row>
    <row r="217" spans="1:9" ht="47.25" x14ac:dyDescent="0.25">
      <c r="A217" s="10" t="s">
        <v>183</v>
      </c>
      <c r="B217" s="11"/>
      <c r="C217" s="10"/>
      <c r="D217" s="10"/>
      <c r="E217" s="23" t="s">
        <v>184</v>
      </c>
      <c r="F217" s="24">
        <f>F218+F221+F225</f>
        <v>227431</v>
      </c>
      <c r="G217" s="24">
        <f>G218+G221+G225</f>
        <v>385115.2</v>
      </c>
      <c r="H217" s="24">
        <f>H218+H221+H225</f>
        <v>441328.9</v>
      </c>
      <c r="I217" s="24">
        <f>I218+I221+I225</f>
        <v>0</v>
      </c>
    </row>
    <row r="218" spans="1:9" x14ac:dyDescent="0.25">
      <c r="A218" s="10" t="s">
        <v>185</v>
      </c>
      <c r="B218" s="11"/>
      <c r="C218" s="10"/>
      <c r="D218" s="10"/>
      <c r="E218" s="23" t="s">
        <v>186</v>
      </c>
      <c r="F218" s="24">
        <f t="shared" ref="F218:F221" si="55">F219</f>
        <v>23378.799999999999</v>
      </c>
      <c r="G218" s="24">
        <f t="shared" ref="G218:G221" si="56">G219</f>
        <v>2317</v>
      </c>
      <c r="H218" s="24">
        <f t="shared" ref="H218:H221" si="57">H219</f>
        <v>2317</v>
      </c>
      <c r="I218" s="24">
        <f t="shared" ref="I218:I221" si="58">I219</f>
        <v>0</v>
      </c>
    </row>
    <row r="219" spans="1:9" ht="47.25" x14ac:dyDescent="0.25">
      <c r="A219" s="10" t="s">
        <v>185</v>
      </c>
      <c r="B219" s="11" t="s">
        <v>45</v>
      </c>
      <c r="C219" s="10"/>
      <c r="D219" s="10"/>
      <c r="E219" s="23" t="s">
        <v>46</v>
      </c>
      <c r="F219" s="24">
        <f t="shared" si="55"/>
        <v>23378.799999999999</v>
      </c>
      <c r="G219" s="24">
        <f t="shared" si="56"/>
        <v>2317</v>
      </c>
      <c r="H219" s="24">
        <f t="shared" si="57"/>
        <v>2317</v>
      </c>
      <c r="I219" s="24">
        <f t="shared" si="58"/>
        <v>0</v>
      </c>
    </row>
    <row r="220" spans="1:9" x14ac:dyDescent="0.25">
      <c r="A220" s="10" t="s">
        <v>185</v>
      </c>
      <c r="B220" s="11">
        <v>600</v>
      </c>
      <c r="C220" s="10" t="s">
        <v>57</v>
      </c>
      <c r="D220" s="10" t="s">
        <v>24</v>
      </c>
      <c r="E220" s="23" t="s">
        <v>58</v>
      </c>
      <c r="F220" s="24">
        <v>23378.799999999999</v>
      </c>
      <c r="G220" s="24">
        <v>2317</v>
      </c>
      <c r="H220" s="24">
        <v>2317</v>
      </c>
      <c r="I220" s="24"/>
    </row>
    <row r="221" spans="1:9" ht="31.5" x14ac:dyDescent="0.25">
      <c r="A221" s="10" t="s">
        <v>187</v>
      </c>
      <c r="B221" s="11"/>
      <c r="C221" s="10"/>
      <c r="D221" s="10"/>
      <c r="E221" s="23" t="s">
        <v>188</v>
      </c>
      <c r="F221" s="24">
        <f t="shared" si="55"/>
        <v>1779.1999999999998</v>
      </c>
      <c r="G221" s="24">
        <f t="shared" si="56"/>
        <v>1779.1999999999998</v>
      </c>
      <c r="H221" s="24">
        <f t="shared" si="57"/>
        <v>1779.1999999999998</v>
      </c>
      <c r="I221" s="24">
        <f t="shared" si="58"/>
        <v>0</v>
      </c>
    </row>
    <row r="222" spans="1:9" ht="47.25" x14ac:dyDescent="0.25">
      <c r="A222" s="10" t="s">
        <v>187</v>
      </c>
      <c r="B222" s="11" t="s">
        <v>45</v>
      </c>
      <c r="C222" s="10"/>
      <c r="D222" s="10"/>
      <c r="E222" s="23" t="s">
        <v>46</v>
      </c>
      <c r="F222" s="24">
        <f>F223+F224</f>
        <v>1779.1999999999998</v>
      </c>
      <c r="G222" s="24">
        <f>G223+G224</f>
        <v>1779.1999999999998</v>
      </c>
      <c r="H222" s="24">
        <f>H223+H224</f>
        <v>1779.1999999999998</v>
      </c>
      <c r="I222" s="24">
        <f>I223+I224</f>
        <v>0</v>
      </c>
    </row>
    <row r="223" spans="1:9" x14ac:dyDescent="0.25">
      <c r="A223" s="10" t="s">
        <v>187</v>
      </c>
      <c r="B223" s="11">
        <v>600</v>
      </c>
      <c r="C223" s="10" t="s">
        <v>59</v>
      </c>
      <c r="D223" s="10" t="s">
        <v>92</v>
      </c>
      <c r="E223" s="23" t="s">
        <v>189</v>
      </c>
      <c r="F223" s="24">
        <v>474.4</v>
      </c>
      <c r="G223" s="24">
        <v>474.4</v>
      </c>
      <c r="H223" s="24">
        <v>474.4</v>
      </c>
      <c r="I223" s="24"/>
    </row>
    <row r="224" spans="1:9" x14ac:dyDescent="0.25">
      <c r="A224" s="10" t="s">
        <v>187</v>
      </c>
      <c r="B224" s="11">
        <v>600</v>
      </c>
      <c r="C224" s="10" t="s">
        <v>57</v>
      </c>
      <c r="D224" s="10" t="s">
        <v>24</v>
      </c>
      <c r="E224" s="23" t="s">
        <v>58</v>
      </c>
      <c r="F224" s="24">
        <v>1304.8</v>
      </c>
      <c r="G224" s="24">
        <v>1304.8</v>
      </c>
      <c r="H224" s="24">
        <v>1304.8</v>
      </c>
      <c r="I224" s="24"/>
    </row>
    <row r="225" spans="1:9" ht="63" x14ac:dyDescent="0.25">
      <c r="A225" s="10" t="s">
        <v>190</v>
      </c>
      <c r="B225" s="11"/>
      <c r="C225" s="10"/>
      <c r="D225" s="10"/>
      <c r="E225" s="23" t="s">
        <v>191</v>
      </c>
      <c r="F225" s="24">
        <f>F226</f>
        <v>202273</v>
      </c>
      <c r="G225" s="24">
        <f>G226</f>
        <v>381019</v>
      </c>
      <c r="H225" s="24">
        <f>H226</f>
        <v>437232.7</v>
      </c>
      <c r="I225" s="24">
        <f>I226</f>
        <v>0</v>
      </c>
    </row>
    <row r="226" spans="1:9" ht="47.25" x14ac:dyDescent="0.25">
      <c r="A226" s="10" t="s">
        <v>190</v>
      </c>
      <c r="B226" s="11" t="s">
        <v>45</v>
      </c>
      <c r="C226" s="10"/>
      <c r="D226" s="10"/>
      <c r="E226" s="23" t="s">
        <v>46</v>
      </c>
      <c r="F226" s="24">
        <f>F227+F228</f>
        <v>202273</v>
      </c>
      <c r="G226" s="24">
        <f>G227+G228</f>
        <v>381019</v>
      </c>
      <c r="H226" s="24">
        <f>H227+H228</f>
        <v>437232.7</v>
      </c>
      <c r="I226" s="24">
        <f>I227+I228</f>
        <v>0</v>
      </c>
    </row>
    <row r="227" spans="1:9" x14ac:dyDescent="0.25">
      <c r="A227" s="10" t="s">
        <v>190</v>
      </c>
      <c r="B227" s="11">
        <v>600</v>
      </c>
      <c r="C227" s="10" t="s">
        <v>59</v>
      </c>
      <c r="D227" s="10" t="s">
        <v>92</v>
      </c>
      <c r="E227" s="23" t="s">
        <v>189</v>
      </c>
      <c r="F227" s="24">
        <v>116825.7</v>
      </c>
      <c r="G227" s="24">
        <v>118097.1</v>
      </c>
      <c r="H227" s="24">
        <v>93032.2</v>
      </c>
      <c r="I227" s="24"/>
    </row>
    <row r="228" spans="1:9" x14ac:dyDescent="0.25">
      <c r="A228" s="10" t="s">
        <v>190</v>
      </c>
      <c r="B228" s="11">
        <v>600</v>
      </c>
      <c r="C228" s="10" t="s">
        <v>57</v>
      </c>
      <c r="D228" s="10" t="s">
        <v>24</v>
      </c>
      <c r="E228" s="23" t="s">
        <v>58</v>
      </c>
      <c r="F228" s="24">
        <v>85447.3</v>
      </c>
      <c r="G228" s="24">
        <v>262921.90000000002</v>
      </c>
      <c r="H228" s="24">
        <v>344200.5</v>
      </c>
      <c r="I228" s="24"/>
    </row>
    <row r="229" spans="1:9" ht="31.5" x14ac:dyDescent="0.25">
      <c r="A229" s="10" t="s">
        <v>192</v>
      </c>
      <c r="B229" s="11"/>
      <c r="C229" s="10"/>
      <c r="D229" s="10"/>
      <c r="E229" s="23" t="s">
        <v>193</v>
      </c>
      <c r="F229" s="24">
        <f>F230+F233+F241+F244+F248</f>
        <v>744378.20000000007</v>
      </c>
      <c r="G229" s="24">
        <f>G230+G233+G241+G244+G248</f>
        <v>750117.3</v>
      </c>
      <c r="H229" s="24">
        <f>H230+H233+H241+H244+H248</f>
        <v>750117.3</v>
      </c>
      <c r="I229" s="24">
        <f>I230+I233+I241+I244+I248</f>
        <v>0</v>
      </c>
    </row>
    <row r="230" spans="1:9" ht="47.25" x14ac:dyDescent="0.25">
      <c r="A230" s="10" t="s">
        <v>194</v>
      </c>
      <c r="B230" s="11"/>
      <c r="C230" s="10"/>
      <c r="D230" s="10"/>
      <c r="E230" s="23" t="s">
        <v>127</v>
      </c>
      <c r="F230" s="24">
        <f t="shared" ref="F230:F231" si="59">F231</f>
        <v>710071.4</v>
      </c>
      <c r="G230" s="24">
        <f t="shared" ref="G230:G231" si="60">G231</f>
        <v>723261.8</v>
      </c>
      <c r="H230" s="24">
        <f t="shared" ref="H230:H231" si="61">H231</f>
        <v>723261.8</v>
      </c>
      <c r="I230" s="24">
        <f t="shared" ref="I230:I231" si="62">I231</f>
        <v>0</v>
      </c>
    </row>
    <row r="231" spans="1:9" ht="47.25" x14ac:dyDescent="0.25">
      <c r="A231" s="10" t="s">
        <v>194</v>
      </c>
      <c r="B231" s="11" t="s">
        <v>45</v>
      </c>
      <c r="C231" s="10"/>
      <c r="D231" s="10"/>
      <c r="E231" s="23" t="s">
        <v>46</v>
      </c>
      <c r="F231" s="24">
        <f t="shared" si="59"/>
        <v>710071.4</v>
      </c>
      <c r="G231" s="24">
        <f t="shared" si="60"/>
        <v>723261.8</v>
      </c>
      <c r="H231" s="24">
        <f t="shared" si="61"/>
        <v>723261.8</v>
      </c>
      <c r="I231" s="24">
        <f t="shared" si="62"/>
        <v>0</v>
      </c>
    </row>
    <row r="232" spans="1:9" x14ac:dyDescent="0.25">
      <c r="A232" s="10" t="s">
        <v>194</v>
      </c>
      <c r="B232" s="11">
        <v>600</v>
      </c>
      <c r="C232" s="10" t="s">
        <v>59</v>
      </c>
      <c r="D232" s="10" t="s">
        <v>92</v>
      </c>
      <c r="E232" s="23" t="s">
        <v>189</v>
      </c>
      <c r="F232" s="24">
        <v>710071.4</v>
      </c>
      <c r="G232" s="24">
        <v>723261.8</v>
      </c>
      <c r="H232" s="24">
        <v>723261.8</v>
      </c>
      <c r="I232" s="24"/>
    </row>
    <row r="233" spans="1:9" ht="31.5" x14ac:dyDescent="0.25">
      <c r="A233" s="10" t="s">
        <v>195</v>
      </c>
      <c r="B233" s="11"/>
      <c r="C233" s="10"/>
      <c r="D233" s="10"/>
      <c r="E233" s="23" t="s">
        <v>196</v>
      </c>
      <c r="F233" s="24">
        <f>F234+F236+F238</f>
        <v>4985</v>
      </c>
      <c r="G233" s="24">
        <f>G234+G236+G238</f>
        <v>4985</v>
      </c>
      <c r="H233" s="24">
        <f>H234+H236+H238</f>
        <v>4985</v>
      </c>
      <c r="I233" s="24">
        <f>I234+I236+I238</f>
        <v>0</v>
      </c>
    </row>
    <row r="234" spans="1:9" ht="31.5" x14ac:dyDescent="0.25">
      <c r="A234" s="10" t="s">
        <v>195</v>
      </c>
      <c r="B234" s="11" t="s">
        <v>53</v>
      </c>
      <c r="C234" s="10"/>
      <c r="D234" s="10"/>
      <c r="E234" s="23" t="s">
        <v>54</v>
      </c>
      <c r="F234" s="24">
        <f>F235</f>
        <v>5.3</v>
      </c>
      <c r="G234" s="24">
        <f>G235</f>
        <v>5.3</v>
      </c>
      <c r="H234" s="24">
        <f>H235</f>
        <v>5.3</v>
      </c>
      <c r="I234" s="24">
        <f>I235</f>
        <v>0</v>
      </c>
    </row>
    <row r="235" spans="1:9" x14ac:dyDescent="0.25">
      <c r="A235" s="10" t="s">
        <v>195</v>
      </c>
      <c r="B235" s="11">
        <v>200</v>
      </c>
      <c r="C235" s="10" t="s">
        <v>59</v>
      </c>
      <c r="D235" s="10" t="s">
        <v>61</v>
      </c>
      <c r="E235" s="23" t="s">
        <v>62</v>
      </c>
      <c r="F235" s="24">
        <v>5.3</v>
      </c>
      <c r="G235" s="24">
        <v>5.3</v>
      </c>
      <c r="H235" s="24">
        <v>5.3</v>
      </c>
      <c r="I235" s="24"/>
    </row>
    <row r="236" spans="1:9" ht="31.5" x14ac:dyDescent="0.25">
      <c r="A236" s="10" t="s">
        <v>195</v>
      </c>
      <c r="B236" s="11" t="s">
        <v>170</v>
      </c>
      <c r="C236" s="10"/>
      <c r="D236" s="10"/>
      <c r="E236" s="23" t="s">
        <v>171</v>
      </c>
      <c r="F236" s="24">
        <f>F237</f>
        <v>220</v>
      </c>
      <c r="G236" s="24">
        <f>G237</f>
        <v>220</v>
      </c>
      <c r="H236" s="24">
        <f>H237</f>
        <v>220</v>
      </c>
      <c r="I236" s="24">
        <f>I237</f>
        <v>0</v>
      </c>
    </row>
    <row r="237" spans="1:9" x14ac:dyDescent="0.25">
      <c r="A237" s="10" t="s">
        <v>195</v>
      </c>
      <c r="B237" s="11">
        <v>300</v>
      </c>
      <c r="C237" s="10" t="s">
        <v>59</v>
      </c>
      <c r="D237" s="10" t="s">
        <v>61</v>
      </c>
      <c r="E237" s="23" t="s">
        <v>62</v>
      </c>
      <c r="F237" s="24">
        <v>220</v>
      </c>
      <c r="G237" s="24">
        <v>220</v>
      </c>
      <c r="H237" s="24">
        <v>220</v>
      </c>
      <c r="I237" s="24"/>
    </row>
    <row r="238" spans="1:9" ht="47.25" x14ac:dyDescent="0.25">
      <c r="A238" s="10" t="s">
        <v>195</v>
      </c>
      <c r="B238" s="11" t="s">
        <v>45</v>
      </c>
      <c r="C238" s="10"/>
      <c r="D238" s="10"/>
      <c r="E238" s="23" t="s">
        <v>46</v>
      </c>
      <c r="F238" s="24">
        <f>F239+F240</f>
        <v>4759.7</v>
      </c>
      <c r="G238" s="24">
        <f>G239+G240</f>
        <v>4759.7</v>
      </c>
      <c r="H238" s="24">
        <f>H239+H240</f>
        <v>4759.7</v>
      </c>
      <c r="I238" s="24">
        <f>I239+I240</f>
        <v>0</v>
      </c>
    </row>
    <row r="239" spans="1:9" x14ac:dyDescent="0.25">
      <c r="A239" s="10" t="s">
        <v>195</v>
      </c>
      <c r="B239" s="11">
        <v>600</v>
      </c>
      <c r="C239" s="10" t="s">
        <v>59</v>
      </c>
      <c r="D239" s="10" t="s">
        <v>92</v>
      </c>
      <c r="E239" s="23" t="s">
        <v>189</v>
      </c>
      <c r="F239" s="24">
        <v>2560</v>
      </c>
      <c r="G239" s="24">
        <v>2560</v>
      </c>
      <c r="H239" s="24">
        <v>2560</v>
      </c>
      <c r="I239" s="24"/>
    </row>
    <row r="240" spans="1:9" x14ac:dyDescent="0.25">
      <c r="A240" s="10" t="s">
        <v>195</v>
      </c>
      <c r="B240" s="11">
        <v>600</v>
      </c>
      <c r="C240" s="10" t="s">
        <v>59</v>
      </c>
      <c r="D240" s="10" t="s">
        <v>61</v>
      </c>
      <c r="E240" s="23" t="s">
        <v>62</v>
      </c>
      <c r="F240" s="24">
        <v>2199.6999999999998</v>
      </c>
      <c r="G240" s="24">
        <v>2199.6999999999998</v>
      </c>
      <c r="H240" s="24">
        <v>2199.6999999999998</v>
      </c>
      <c r="I240" s="24"/>
    </row>
    <row r="241" spans="1:9" x14ac:dyDescent="0.25">
      <c r="A241" s="10" t="s">
        <v>197</v>
      </c>
      <c r="B241" s="11"/>
      <c r="C241" s="10"/>
      <c r="D241" s="10"/>
      <c r="E241" s="23" t="s">
        <v>198</v>
      </c>
      <c r="F241" s="24">
        <f t="shared" ref="F241:F244" si="63">F242</f>
        <v>7451.3</v>
      </c>
      <c r="G241" s="24">
        <f t="shared" ref="G241:G244" si="64">G242</f>
        <v>0</v>
      </c>
      <c r="H241" s="24">
        <f t="shared" ref="H241:H244" si="65">H242</f>
        <v>0</v>
      </c>
      <c r="I241" s="24">
        <f t="shared" ref="I241:I244" si="66">I242</f>
        <v>0</v>
      </c>
    </row>
    <row r="242" spans="1:9" ht="47.25" x14ac:dyDescent="0.25">
      <c r="A242" s="10" t="s">
        <v>197</v>
      </c>
      <c r="B242" s="11" t="s">
        <v>45</v>
      </c>
      <c r="C242" s="10"/>
      <c r="D242" s="10"/>
      <c r="E242" s="23" t="s">
        <v>46</v>
      </c>
      <c r="F242" s="24">
        <f t="shared" si="63"/>
        <v>7451.3</v>
      </c>
      <c r="G242" s="24">
        <f t="shared" si="64"/>
        <v>0</v>
      </c>
      <c r="H242" s="24">
        <f t="shared" si="65"/>
        <v>0</v>
      </c>
      <c r="I242" s="24">
        <f t="shared" si="66"/>
        <v>0</v>
      </c>
    </row>
    <row r="243" spans="1:9" x14ac:dyDescent="0.25">
      <c r="A243" s="10" t="s">
        <v>197</v>
      </c>
      <c r="B243" s="11">
        <v>600</v>
      </c>
      <c r="C243" s="10" t="s">
        <v>59</v>
      </c>
      <c r="D243" s="10" t="s">
        <v>92</v>
      </c>
      <c r="E243" s="23" t="s">
        <v>189</v>
      </c>
      <c r="F243" s="24">
        <v>7451.3</v>
      </c>
      <c r="G243" s="24">
        <v>0</v>
      </c>
      <c r="H243" s="24">
        <v>0</v>
      </c>
      <c r="I243" s="24"/>
    </row>
    <row r="244" spans="1:9" ht="63" x14ac:dyDescent="0.25">
      <c r="A244" s="10" t="s">
        <v>199</v>
      </c>
      <c r="B244" s="11"/>
      <c r="C244" s="10"/>
      <c r="D244" s="10"/>
      <c r="E244" s="23" t="s">
        <v>200</v>
      </c>
      <c r="F244" s="24">
        <f t="shared" si="63"/>
        <v>21390.5</v>
      </c>
      <c r="G244" s="24">
        <f t="shared" si="64"/>
        <v>21390.5</v>
      </c>
      <c r="H244" s="24">
        <f t="shared" si="65"/>
        <v>21390.5</v>
      </c>
      <c r="I244" s="24">
        <f t="shared" si="66"/>
        <v>0</v>
      </c>
    </row>
    <row r="245" spans="1:9" ht="47.25" x14ac:dyDescent="0.25">
      <c r="A245" s="10" t="s">
        <v>199</v>
      </c>
      <c r="B245" s="11" t="s">
        <v>45</v>
      </c>
      <c r="C245" s="10"/>
      <c r="D245" s="10"/>
      <c r="E245" s="23" t="s">
        <v>46</v>
      </c>
      <c r="F245" s="24">
        <f>F246+F247</f>
        <v>21390.5</v>
      </c>
      <c r="G245" s="24">
        <f>G246+G247</f>
        <v>21390.5</v>
      </c>
      <c r="H245" s="24">
        <f>H246+H247</f>
        <v>21390.5</v>
      </c>
      <c r="I245" s="24">
        <f>I246+I247</f>
        <v>0</v>
      </c>
    </row>
    <row r="246" spans="1:9" x14ac:dyDescent="0.25">
      <c r="A246" s="10" t="s">
        <v>199</v>
      </c>
      <c r="B246" s="11">
        <v>600</v>
      </c>
      <c r="C246" s="10" t="s">
        <v>59</v>
      </c>
      <c r="D246" s="10" t="s">
        <v>92</v>
      </c>
      <c r="E246" s="23" t="s">
        <v>189</v>
      </c>
      <c r="F246" s="24">
        <v>21190.5</v>
      </c>
      <c r="G246" s="24">
        <v>21190.5</v>
      </c>
      <c r="H246" s="24">
        <v>21190.5</v>
      </c>
      <c r="I246" s="24"/>
    </row>
    <row r="247" spans="1:9" x14ac:dyDescent="0.25">
      <c r="A247" s="10" t="s">
        <v>199</v>
      </c>
      <c r="B247" s="11">
        <v>600</v>
      </c>
      <c r="C247" s="10" t="s">
        <v>93</v>
      </c>
      <c r="D247" s="10" t="s">
        <v>92</v>
      </c>
      <c r="E247" s="23" t="s">
        <v>201</v>
      </c>
      <c r="F247" s="24">
        <v>200</v>
      </c>
      <c r="G247" s="24">
        <v>200</v>
      </c>
      <c r="H247" s="24">
        <v>200</v>
      </c>
      <c r="I247" s="24"/>
    </row>
    <row r="248" spans="1:9" ht="63" x14ac:dyDescent="0.25">
      <c r="A248" s="10" t="s">
        <v>202</v>
      </c>
      <c r="B248" s="11"/>
      <c r="C248" s="10"/>
      <c r="D248" s="10"/>
      <c r="E248" s="23" t="s">
        <v>203</v>
      </c>
      <c r="F248" s="24">
        <f t="shared" ref="F248:F249" si="67">F249</f>
        <v>480</v>
      </c>
      <c r="G248" s="24">
        <f t="shared" ref="G248:G249" si="68">G249</f>
        <v>480</v>
      </c>
      <c r="H248" s="24">
        <f t="shared" ref="H248:H249" si="69">H249</f>
        <v>480</v>
      </c>
      <c r="I248" s="24">
        <f t="shared" ref="I248:I249" si="70">I249</f>
        <v>0</v>
      </c>
    </row>
    <row r="249" spans="1:9" ht="31.5" x14ac:dyDescent="0.25">
      <c r="A249" s="10" t="s">
        <v>202</v>
      </c>
      <c r="B249" s="11" t="s">
        <v>170</v>
      </c>
      <c r="C249" s="10"/>
      <c r="D249" s="10"/>
      <c r="E249" s="23" t="s">
        <v>171</v>
      </c>
      <c r="F249" s="24">
        <f t="shared" si="67"/>
        <v>480</v>
      </c>
      <c r="G249" s="24">
        <f t="shared" si="68"/>
        <v>480</v>
      </c>
      <c r="H249" s="24">
        <f t="shared" si="69"/>
        <v>480</v>
      </c>
      <c r="I249" s="24">
        <f t="shared" si="70"/>
        <v>0</v>
      </c>
    </row>
    <row r="250" spans="1:9" x14ac:dyDescent="0.25">
      <c r="A250" s="10" t="s">
        <v>202</v>
      </c>
      <c r="B250" s="11">
        <v>300</v>
      </c>
      <c r="C250" s="10" t="s">
        <v>59</v>
      </c>
      <c r="D250" s="10" t="s">
        <v>61</v>
      </c>
      <c r="E250" s="23" t="s">
        <v>62</v>
      </c>
      <c r="F250" s="24">
        <v>480</v>
      </c>
      <c r="G250" s="24">
        <v>480</v>
      </c>
      <c r="H250" s="24">
        <v>480</v>
      </c>
      <c r="I250" s="24"/>
    </row>
    <row r="251" spans="1:9" ht="47.25" x14ac:dyDescent="0.25">
      <c r="A251" s="10" t="s">
        <v>204</v>
      </c>
      <c r="B251" s="11"/>
      <c r="C251" s="10"/>
      <c r="D251" s="10"/>
      <c r="E251" s="23" t="s">
        <v>205</v>
      </c>
      <c r="F251" s="24">
        <f>F252+F255+F258+F261+F268+F271</f>
        <v>72587.599999999991</v>
      </c>
      <c r="G251" s="24">
        <f>G252+G255+G258+G261+G268+G271</f>
        <v>73218</v>
      </c>
      <c r="H251" s="24">
        <f>H252+H255+H258+H261+H268+H271</f>
        <v>73218</v>
      </c>
      <c r="I251" s="24">
        <f>I252+I255+I258+I261+I268+I271</f>
        <v>0</v>
      </c>
    </row>
    <row r="252" spans="1:9" ht="47.25" x14ac:dyDescent="0.25">
      <c r="A252" s="10" t="s">
        <v>206</v>
      </c>
      <c r="B252" s="11"/>
      <c r="C252" s="10"/>
      <c r="D252" s="10"/>
      <c r="E252" s="23" t="s">
        <v>127</v>
      </c>
      <c r="F252" s="24">
        <f t="shared" ref="F252:F259" si="71">F253</f>
        <v>32699.3</v>
      </c>
      <c r="G252" s="24">
        <f t="shared" ref="G252:G259" si="72">G253</f>
        <v>33956.5</v>
      </c>
      <c r="H252" s="24">
        <f t="shared" ref="H252:H259" si="73">H253</f>
        <v>33956.5</v>
      </c>
      <c r="I252" s="24">
        <f t="shared" ref="I252:I259" si="74">I253</f>
        <v>0</v>
      </c>
    </row>
    <row r="253" spans="1:9" ht="47.25" x14ac:dyDescent="0.25">
      <c r="A253" s="10" t="s">
        <v>206</v>
      </c>
      <c r="B253" s="11" t="s">
        <v>45</v>
      </c>
      <c r="C253" s="10"/>
      <c r="D253" s="10"/>
      <c r="E253" s="23" t="s">
        <v>46</v>
      </c>
      <c r="F253" s="24">
        <f t="shared" si="71"/>
        <v>32699.3</v>
      </c>
      <c r="G253" s="24">
        <f t="shared" si="72"/>
        <v>33956.5</v>
      </c>
      <c r="H253" s="24">
        <f t="shared" si="73"/>
        <v>33956.5</v>
      </c>
      <c r="I253" s="24">
        <f t="shared" si="74"/>
        <v>0</v>
      </c>
    </row>
    <row r="254" spans="1:9" x14ac:dyDescent="0.25">
      <c r="A254" s="10" t="s">
        <v>206</v>
      </c>
      <c r="B254" s="11">
        <v>600</v>
      </c>
      <c r="C254" s="10" t="s">
        <v>59</v>
      </c>
      <c r="D254" s="10" t="s">
        <v>59</v>
      </c>
      <c r="E254" s="23" t="s">
        <v>60</v>
      </c>
      <c r="F254" s="24">
        <v>32699.3</v>
      </c>
      <c r="G254" s="24">
        <v>33956.5</v>
      </c>
      <c r="H254" s="24">
        <v>33956.5</v>
      </c>
      <c r="I254" s="24"/>
    </row>
    <row r="255" spans="1:9" x14ac:dyDescent="0.25">
      <c r="A255" s="10" t="s">
        <v>207</v>
      </c>
      <c r="B255" s="11"/>
      <c r="C255" s="10"/>
      <c r="D255" s="10"/>
      <c r="E255" s="23" t="s">
        <v>208</v>
      </c>
      <c r="F255" s="24">
        <f t="shared" si="71"/>
        <v>6705.9</v>
      </c>
      <c r="G255" s="24">
        <f t="shared" si="72"/>
        <v>6705.9</v>
      </c>
      <c r="H255" s="24">
        <f t="shared" si="73"/>
        <v>6705.9</v>
      </c>
      <c r="I255" s="24">
        <f t="shared" si="74"/>
        <v>0</v>
      </c>
    </row>
    <row r="256" spans="1:9" ht="47.25" x14ac:dyDescent="0.25">
      <c r="A256" s="10" t="s">
        <v>207</v>
      </c>
      <c r="B256" s="11" t="s">
        <v>45</v>
      </c>
      <c r="C256" s="10"/>
      <c r="D256" s="10"/>
      <c r="E256" s="23" t="s">
        <v>46</v>
      </c>
      <c r="F256" s="24">
        <f t="shared" si="71"/>
        <v>6705.9</v>
      </c>
      <c r="G256" s="24">
        <f t="shared" si="72"/>
        <v>6705.9</v>
      </c>
      <c r="H256" s="24">
        <f t="shared" si="73"/>
        <v>6705.9</v>
      </c>
      <c r="I256" s="24">
        <f t="shared" si="74"/>
        <v>0</v>
      </c>
    </row>
    <row r="257" spans="1:9" x14ac:dyDescent="0.25">
      <c r="A257" s="10" t="s">
        <v>207</v>
      </c>
      <c r="B257" s="11">
        <v>600</v>
      </c>
      <c r="C257" s="10" t="s">
        <v>59</v>
      </c>
      <c r="D257" s="10" t="s">
        <v>59</v>
      </c>
      <c r="E257" s="23" t="s">
        <v>60</v>
      </c>
      <c r="F257" s="24">
        <v>6705.9</v>
      </c>
      <c r="G257" s="24">
        <v>6705.9</v>
      </c>
      <c r="H257" s="24">
        <v>6705.9</v>
      </c>
      <c r="I257" s="24"/>
    </row>
    <row r="258" spans="1:9" x14ac:dyDescent="0.25">
      <c r="A258" s="10" t="s">
        <v>209</v>
      </c>
      <c r="B258" s="11"/>
      <c r="C258" s="10"/>
      <c r="D258" s="10"/>
      <c r="E258" s="23" t="s">
        <v>198</v>
      </c>
      <c r="F258" s="24">
        <f t="shared" si="71"/>
        <v>720.5</v>
      </c>
      <c r="G258" s="24">
        <f t="shared" si="72"/>
        <v>0</v>
      </c>
      <c r="H258" s="24">
        <f t="shared" si="73"/>
        <v>0</v>
      </c>
      <c r="I258" s="24">
        <f t="shared" si="74"/>
        <v>0</v>
      </c>
    </row>
    <row r="259" spans="1:9" ht="47.25" x14ac:dyDescent="0.25">
      <c r="A259" s="10" t="s">
        <v>209</v>
      </c>
      <c r="B259" s="11" t="s">
        <v>45</v>
      </c>
      <c r="C259" s="10"/>
      <c r="D259" s="10"/>
      <c r="E259" s="23" t="s">
        <v>46</v>
      </c>
      <c r="F259" s="24">
        <f t="shared" si="71"/>
        <v>720.5</v>
      </c>
      <c r="G259" s="24">
        <f t="shared" si="72"/>
        <v>0</v>
      </c>
      <c r="H259" s="24">
        <f t="shared" si="73"/>
        <v>0</v>
      </c>
      <c r="I259" s="24">
        <f t="shared" si="74"/>
        <v>0</v>
      </c>
    </row>
    <row r="260" spans="1:9" x14ac:dyDescent="0.25">
      <c r="A260" s="10" t="s">
        <v>209</v>
      </c>
      <c r="B260" s="11">
        <v>600</v>
      </c>
      <c r="C260" s="10" t="s">
        <v>59</v>
      </c>
      <c r="D260" s="10" t="s">
        <v>59</v>
      </c>
      <c r="E260" s="23" t="s">
        <v>60</v>
      </c>
      <c r="F260" s="24">
        <v>720.5</v>
      </c>
      <c r="G260" s="24">
        <v>0</v>
      </c>
      <c r="H260" s="24">
        <v>0</v>
      </c>
      <c r="I260" s="24"/>
    </row>
    <row r="261" spans="1:9" ht="31.5" x14ac:dyDescent="0.25">
      <c r="A261" s="10" t="s">
        <v>210</v>
      </c>
      <c r="B261" s="11"/>
      <c r="C261" s="10"/>
      <c r="D261" s="10"/>
      <c r="E261" s="23" t="s">
        <v>211</v>
      </c>
      <c r="F261" s="24">
        <f>F262+F264+F266</f>
        <v>2249.6</v>
      </c>
      <c r="G261" s="24">
        <f>G262+G264+G266</f>
        <v>2249.6</v>
      </c>
      <c r="H261" s="24">
        <f>H262+H264+H266</f>
        <v>2249.6</v>
      </c>
      <c r="I261" s="24">
        <f>I262+I264+I266</f>
        <v>0</v>
      </c>
    </row>
    <row r="262" spans="1:9" ht="31.5" x14ac:dyDescent="0.25">
      <c r="A262" s="10" t="s">
        <v>210</v>
      </c>
      <c r="B262" s="11" t="s">
        <v>53</v>
      </c>
      <c r="C262" s="10"/>
      <c r="D262" s="10"/>
      <c r="E262" s="23" t="s">
        <v>54</v>
      </c>
      <c r="F262" s="24">
        <f>F263</f>
        <v>767.6</v>
      </c>
      <c r="G262" s="24">
        <f>G263</f>
        <v>767.6</v>
      </c>
      <c r="H262" s="24">
        <f>H263</f>
        <v>767.6</v>
      </c>
      <c r="I262" s="24">
        <f>I263</f>
        <v>0</v>
      </c>
    </row>
    <row r="263" spans="1:9" x14ac:dyDescent="0.25">
      <c r="A263" s="10" t="s">
        <v>210</v>
      </c>
      <c r="B263" s="11">
        <v>200</v>
      </c>
      <c r="C263" s="10" t="s">
        <v>59</v>
      </c>
      <c r="D263" s="10" t="s">
        <v>59</v>
      </c>
      <c r="E263" s="23" t="s">
        <v>60</v>
      </c>
      <c r="F263" s="24">
        <v>767.6</v>
      </c>
      <c r="G263" s="24">
        <v>767.6</v>
      </c>
      <c r="H263" s="24">
        <v>767.6</v>
      </c>
      <c r="I263" s="24"/>
    </row>
    <row r="264" spans="1:9" ht="31.5" x14ac:dyDescent="0.25">
      <c r="A264" s="10" t="s">
        <v>210</v>
      </c>
      <c r="B264" s="11" t="s">
        <v>170</v>
      </c>
      <c r="C264" s="10"/>
      <c r="D264" s="10"/>
      <c r="E264" s="23" t="s">
        <v>171</v>
      </c>
      <c r="F264" s="24">
        <f>F265</f>
        <v>400</v>
      </c>
      <c r="G264" s="24">
        <f>G265</f>
        <v>400</v>
      </c>
      <c r="H264" s="24">
        <f>H265</f>
        <v>400</v>
      </c>
      <c r="I264" s="24">
        <f>I265</f>
        <v>0</v>
      </c>
    </row>
    <row r="265" spans="1:9" x14ac:dyDescent="0.25">
      <c r="A265" s="10" t="s">
        <v>210</v>
      </c>
      <c r="B265" s="11">
        <v>300</v>
      </c>
      <c r="C265" s="10" t="s">
        <v>59</v>
      </c>
      <c r="D265" s="10" t="s">
        <v>59</v>
      </c>
      <c r="E265" s="23" t="s">
        <v>60</v>
      </c>
      <c r="F265" s="24">
        <v>400</v>
      </c>
      <c r="G265" s="24">
        <v>400</v>
      </c>
      <c r="H265" s="24">
        <v>400</v>
      </c>
      <c r="I265" s="24"/>
    </row>
    <row r="266" spans="1:9" ht="47.25" x14ac:dyDescent="0.25">
      <c r="A266" s="10" t="s">
        <v>210</v>
      </c>
      <c r="B266" s="11" t="s">
        <v>45</v>
      </c>
      <c r="C266" s="10"/>
      <c r="D266" s="10"/>
      <c r="E266" s="23" t="s">
        <v>46</v>
      </c>
      <c r="F266" s="24">
        <f>F267</f>
        <v>1082</v>
      </c>
      <c r="G266" s="24">
        <f>G267</f>
        <v>1082</v>
      </c>
      <c r="H266" s="24">
        <f>H267</f>
        <v>1082</v>
      </c>
      <c r="I266" s="24">
        <f>I267</f>
        <v>0</v>
      </c>
    </row>
    <row r="267" spans="1:9" x14ac:dyDescent="0.25">
      <c r="A267" s="10" t="s">
        <v>210</v>
      </c>
      <c r="B267" s="11">
        <v>600</v>
      </c>
      <c r="C267" s="10" t="s">
        <v>59</v>
      </c>
      <c r="D267" s="10" t="s">
        <v>59</v>
      </c>
      <c r="E267" s="23" t="s">
        <v>60</v>
      </c>
      <c r="F267" s="24">
        <v>1082</v>
      </c>
      <c r="G267" s="24">
        <v>1082</v>
      </c>
      <c r="H267" s="24">
        <v>1082</v>
      </c>
      <c r="I267" s="24"/>
    </row>
    <row r="268" spans="1:9" ht="78.75" x14ac:dyDescent="0.25">
      <c r="A268" s="10" t="s">
        <v>212</v>
      </c>
      <c r="B268" s="11"/>
      <c r="C268" s="10"/>
      <c r="D268" s="10"/>
      <c r="E268" s="23" t="s">
        <v>213</v>
      </c>
      <c r="F268" s="24">
        <f t="shared" ref="F268:F272" si="75">F269</f>
        <v>2333.1</v>
      </c>
      <c r="G268" s="24">
        <f t="shared" ref="G268:G272" si="76">G269</f>
        <v>2426.8000000000002</v>
      </c>
      <c r="H268" s="24">
        <f t="shared" ref="H268:H272" si="77">H269</f>
        <v>2426.8000000000002</v>
      </c>
      <c r="I268" s="24">
        <f t="shared" ref="I268:I272" si="78">I269</f>
        <v>0</v>
      </c>
    </row>
    <row r="269" spans="1:9" ht="47.25" x14ac:dyDescent="0.25">
      <c r="A269" s="10" t="s">
        <v>212</v>
      </c>
      <c r="B269" s="11" t="s">
        <v>45</v>
      </c>
      <c r="C269" s="10"/>
      <c r="D269" s="10"/>
      <c r="E269" s="23" t="s">
        <v>46</v>
      </c>
      <c r="F269" s="24">
        <f t="shared" si="75"/>
        <v>2333.1</v>
      </c>
      <c r="G269" s="24">
        <f t="shared" si="76"/>
        <v>2426.8000000000002</v>
      </c>
      <c r="H269" s="24">
        <f t="shared" si="77"/>
        <v>2426.8000000000002</v>
      </c>
      <c r="I269" s="24">
        <f t="shared" si="78"/>
        <v>0</v>
      </c>
    </row>
    <row r="270" spans="1:9" x14ac:dyDescent="0.25">
      <c r="A270" s="10" t="s">
        <v>212</v>
      </c>
      <c r="B270" s="11">
        <v>600</v>
      </c>
      <c r="C270" s="10" t="s">
        <v>59</v>
      </c>
      <c r="D270" s="10" t="s">
        <v>59</v>
      </c>
      <c r="E270" s="23" t="s">
        <v>60</v>
      </c>
      <c r="F270" s="24">
        <v>2333.1</v>
      </c>
      <c r="G270" s="24">
        <v>2426.8000000000002</v>
      </c>
      <c r="H270" s="24">
        <v>2426.8000000000002</v>
      </c>
      <c r="I270" s="24"/>
    </row>
    <row r="271" spans="1:9" ht="78.75" x14ac:dyDescent="0.25">
      <c r="A271" s="10" t="s">
        <v>214</v>
      </c>
      <c r="B271" s="11"/>
      <c r="C271" s="10"/>
      <c r="D271" s="10"/>
      <c r="E271" s="23" t="s">
        <v>215</v>
      </c>
      <c r="F271" s="24">
        <f t="shared" si="75"/>
        <v>27879.200000000001</v>
      </c>
      <c r="G271" s="24">
        <f t="shared" si="76"/>
        <v>27879.200000000001</v>
      </c>
      <c r="H271" s="24">
        <f t="shared" si="77"/>
        <v>27879.200000000001</v>
      </c>
      <c r="I271" s="24">
        <f t="shared" si="78"/>
        <v>0</v>
      </c>
    </row>
    <row r="272" spans="1:9" ht="47.25" x14ac:dyDescent="0.25">
      <c r="A272" s="10" t="s">
        <v>214</v>
      </c>
      <c r="B272" s="11" t="s">
        <v>45</v>
      </c>
      <c r="C272" s="10"/>
      <c r="D272" s="10"/>
      <c r="E272" s="23" t="s">
        <v>46</v>
      </c>
      <c r="F272" s="24">
        <f t="shared" si="75"/>
        <v>27879.200000000001</v>
      </c>
      <c r="G272" s="24">
        <f t="shared" si="76"/>
        <v>27879.200000000001</v>
      </c>
      <c r="H272" s="24">
        <f t="shared" si="77"/>
        <v>27879.200000000001</v>
      </c>
      <c r="I272" s="24">
        <f t="shared" si="78"/>
        <v>0</v>
      </c>
    </row>
    <row r="273" spans="1:9" x14ac:dyDescent="0.25">
      <c r="A273" s="10" t="s">
        <v>214</v>
      </c>
      <c r="B273" s="11">
        <v>600</v>
      </c>
      <c r="C273" s="10" t="s">
        <v>59</v>
      </c>
      <c r="D273" s="10" t="s">
        <v>59</v>
      </c>
      <c r="E273" s="23" t="s">
        <v>60</v>
      </c>
      <c r="F273" s="24">
        <v>27879.200000000001</v>
      </c>
      <c r="G273" s="24">
        <v>27879.200000000001</v>
      </c>
      <c r="H273" s="24">
        <v>27879.200000000001</v>
      </c>
      <c r="I273" s="24"/>
    </row>
    <row r="274" spans="1:9" ht="63" x14ac:dyDescent="0.25">
      <c r="A274" s="10" t="s">
        <v>216</v>
      </c>
      <c r="B274" s="11"/>
      <c r="C274" s="10"/>
      <c r="D274" s="10"/>
      <c r="E274" s="23" t="s">
        <v>217</v>
      </c>
      <c r="F274" s="24">
        <f>F275+F280</f>
        <v>148506.40000000002</v>
      </c>
      <c r="G274" s="24">
        <f>G275+G280</f>
        <v>152615.20000000001</v>
      </c>
      <c r="H274" s="24">
        <f>H275+H280</f>
        <v>152615.20000000001</v>
      </c>
      <c r="I274" s="24">
        <f>I275+I280</f>
        <v>0</v>
      </c>
    </row>
    <row r="275" spans="1:9" ht="31.5" x14ac:dyDescent="0.25">
      <c r="A275" s="10" t="s">
        <v>218</v>
      </c>
      <c r="B275" s="11"/>
      <c r="C275" s="10"/>
      <c r="D275" s="10"/>
      <c r="E275" s="23" t="s">
        <v>156</v>
      </c>
      <c r="F275" s="24">
        <f>F276+F278</f>
        <v>35257.5</v>
      </c>
      <c r="G275" s="24">
        <f>G276+G278</f>
        <v>36274.299999999996</v>
      </c>
      <c r="H275" s="24">
        <f>H276+H278</f>
        <v>36274.299999999996</v>
      </c>
      <c r="I275" s="24">
        <f>I276+I278</f>
        <v>0</v>
      </c>
    </row>
    <row r="276" spans="1:9" ht="94.5" x14ac:dyDescent="0.25">
      <c r="A276" s="10" t="s">
        <v>218</v>
      </c>
      <c r="B276" s="11" t="s">
        <v>128</v>
      </c>
      <c r="C276" s="10"/>
      <c r="D276" s="10"/>
      <c r="E276" s="23" t="s">
        <v>129</v>
      </c>
      <c r="F276" s="24">
        <f>F277</f>
        <v>33348.5</v>
      </c>
      <c r="G276" s="24">
        <f>G277</f>
        <v>34365.299999999996</v>
      </c>
      <c r="H276" s="24">
        <f>H277</f>
        <v>34365.299999999996</v>
      </c>
      <c r="I276" s="24">
        <f>I277</f>
        <v>0</v>
      </c>
    </row>
    <row r="277" spans="1:9" ht="31.5" x14ac:dyDescent="0.25">
      <c r="A277" s="10" t="s">
        <v>218</v>
      </c>
      <c r="B277" s="11">
        <v>100</v>
      </c>
      <c r="C277" s="10" t="s">
        <v>57</v>
      </c>
      <c r="D277" s="10" t="s">
        <v>219</v>
      </c>
      <c r="E277" s="23" t="s">
        <v>220</v>
      </c>
      <c r="F277" s="24">
        <v>33348.5</v>
      </c>
      <c r="G277" s="24">
        <v>34365.299999999996</v>
      </c>
      <c r="H277" s="24">
        <v>34365.299999999996</v>
      </c>
      <c r="I277" s="24"/>
    </row>
    <row r="278" spans="1:9" ht="31.5" x14ac:dyDescent="0.25">
      <c r="A278" s="10" t="s">
        <v>218</v>
      </c>
      <c r="B278" s="11" t="s">
        <v>53</v>
      </c>
      <c r="C278" s="10"/>
      <c r="D278" s="10"/>
      <c r="E278" s="23" t="s">
        <v>54</v>
      </c>
      <c r="F278" s="24">
        <f>F279</f>
        <v>1909</v>
      </c>
      <c r="G278" s="24">
        <f>G279</f>
        <v>1909</v>
      </c>
      <c r="H278" s="24">
        <f>H279</f>
        <v>1909</v>
      </c>
      <c r="I278" s="24">
        <f>I279</f>
        <v>0</v>
      </c>
    </row>
    <row r="279" spans="1:9" ht="31.5" x14ac:dyDescent="0.25">
      <c r="A279" s="10" t="s">
        <v>218</v>
      </c>
      <c r="B279" s="11">
        <v>200</v>
      </c>
      <c r="C279" s="10" t="s">
        <v>57</v>
      </c>
      <c r="D279" s="10" t="s">
        <v>219</v>
      </c>
      <c r="E279" s="23" t="s">
        <v>220</v>
      </c>
      <c r="F279" s="24">
        <v>1909</v>
      </c>
      <c r="G279" s="24">
        <v>1909</v>
      </c>
      <c r="H279" s="24">
        <v>1909</v>
      </c>
      <c r="I279" s="24"/>
    </row>
    <row r="280" spans="1:9" ht="47.25" x14ac:dyDescent="0.25">
      <c r="A280" s="10" t="s">
        <v>221</v>
      </c>
      <c r="B280" s="11"/>
      <c r="C280" s="10"/>
      <c r="D280" s="10"/>
      <c r="E280" s="23" t="s">
        <v>127</v>
      </c>
      <c r="F280" s="24">
        <f>F281+F283</f>
        <v>113248.90000000001</v>
      </c>
      <c r="G280" s="24">
        <f>G281+G283</f>
        <v>116340.90000000001</v>
      </c>
      <c r="H280" s="24">
        <f>H281+H283</f>
        <v>116340.90000000001</v>
      </c>
      <c r="I280" s="24">
        <f>I281+I283</f>
        <v>0</v>
      </c>
    </row>
    <row r="281" spans="1:9" ht="94.5" x14ac:dyDescent="0.25">
      <c r="A281" s="10" t="s">
        <v>221</v>
      </c>
      <c r="B281" s="11" t="s">
        <v>128</v>
      </c>
      <c r="C281" s="10"/>
      <c r="D281" s="10"/>
      <c r="E281" s="23" t="s">
        <v>129</v>
      </c>
      <c r="F281" s="24">
        <f>F282</f>
        <v>100552.8</v>
      </c>
      <c r="G281" s="24">
        <f>G282</f>
        <v>103644.8</v>
      </c>
      <c r="H281" s="24">
        <f>H282</f>
        <v>103644.8</v>
      </c>
      <c r="I281" s="24">
        <f>I282</f>
        <v>0</v>
      </c>
    </row>
    <row r="282" spans="1:9" ht="31.5" x14ac:dyDescent="0.25">
      <c r="A282" s="10" t="s">
        <v>221</v>
      </c>
      <c r="B282" s="11">
        <v>100</v>
      </c>
      <c r="C282" s="10" t="s">
        <v>57</v>
      </c>
      <c r="D282" s="10" t="s">
        <v>219</v>
      </c>
      <c r="E282" s="23" t="s">
        <v>220</v>
      </c>
      <c r="F282" s="24">
        <v>100552.8</v>
      </c>
      <c r="G282" s="24">
        <v>103644.8</v>
      </c>
      <c r="H282" s="24">
        <v>103644.8</v>
      </c>
      <c r="I282" s="24"/>
    </row>
    <row r="283" spans="1:9" ht="31.5" x14ac:dyDescent="0.25">
      <c r="A283" s="10" t="s">
        <v>221</v>
      </c>
      <c r="B283" s="11" t="s">
        <v>53</v>
      </c>
      <c r="C283" s="10"/>
      <c r="D283" s="10"/>
      <c r="E283" s="23" t="s">
        <v>54</v>
      </c>
      <c r="F283" s="24">
        <f>F284</f>
        <v>12696.1</v>
      </c>
      <c r="G283" s="24">
        <f>G284</f>
        <v>12696.1</v>
      </c>
      <c r="H283" s="24">
        <f>H284</f>
        <v>12696.1</v>
      </c>
      <c r="I283" s="24">
        <f>I284</f>
        <v>0</v>
      </c>
    </row>
    <row r="284" spans="1:9" ht="31.5" x14ac:dyDescent="0.25">
      <c r="A284" s="10" t="s">
        <v>221</v>
      </c>
      <c r="B284" s="11">
        <v>200</v>
      </c>
      <c r="C284" s="10" t="s">
        <v>57</v>
      </c>
      <c r="D284" s="10" t="s">
        <v>219</v>
      </c>
      <c r="E284" s="23" t="s">
        <v>220</v>
      </c>
      <c r="F284" s="24">
        <v>12696.1</v>
      </c>
      <c r="G284" s="24">
        <v>12696.1</v>
      </c>
      <c r="H284" s="24">
        <v>12696.1</v>
      </c>
      <c r="I284" s="24"/>
    </row>
    <row r="285" spans="1:9" s="13" customFormat="1" ht="47.25" x14ac:dyDescent="0.25">
      <c r="A285" s="14" t="s">
        <v>222</v>
      </c>
      <c r="B285" s="15"/>
      <c r="C285" s="14"/>
      <c r="D285" s="14"/>
      <c r="E285" s="16" t="s">
        <v>223</v>
      </c>
      <c r="F285" s="17">
        <f>F286</f>
        <v>323779.3</v>
      </c>
      <c r="G285" s="17">
        <f>G286</f>
        <v>336277.6</v>
      </c>
      <c r="H285" s="17">
        <f>H286</f>
        <v>260213.6</v>
      </c>
      <c r="I285" s="17">
        <f>I286</f>
        <v>0</v>
      </c>
    </row>
    <row r="286" spans="1:9" s="18" customFormat="1" x14ac:dyDescent="0.25">
      <c r="A286" s="19" t="s">
        <v>224</v>
      </c>
      <c r="B286" s="20"/>
      <c r="C286" s="19"/>
      <c r="D286" s="19"/>
      <c r="E286" s="21" t="s">
        <v>48</v>
      </c>
      <c r="F286" s="22">
        <f>F287+F299</f>
        <v>323779.3</v>
      </c>
      <c r="G286" s="22">
        <f>G287+G299</f>
        <v>336277.6</v>
      </c>
      <c r="H286" s="22">
        <f>H287+H299</f>
        <v>260213.6</v>
      </c>
      <c r="I286" s="22">
        <f>I287+I299</f>
        <v>0</v>
      </c>
    </row>
    <row r="287" spans="1:9" ht="78.75" x14ac:dyDescent="0.25">
      <c r="A287" s="10" t="s">
        <v>225</v>
      </c>
      <c r="B287" s="11"/>
      <c r="C287" s="10"/>
      <c r="D287" s="10"/>
      <c r="E287" s="23" t="s">
        <v>226</v>
      </c>
      <c r="F287" s="24">
        <f>F288+F293+F296</f>
        <v>169517.4</v>
      </c>
      <c r="G287" s="24">
        <f>G288+G293+G296</f>
        <v>178833.6</v>
      </c>
      <c r="H287" s="24">
        <f>H288+H293+H296</f>
        <v>102769.60000000001</v>
      </c>
      <c r="I287" s="24">
        <f>I288+I293+I296</f>
        <v>0</v>
      </c>
    </row>
    <row r="288" spans="1:9" ht="31.5" x14ac:dyDescent="0.25">
      <c r="A288" s="10" t="s">
        <v>227</v>
      </c>
      <c r="B288" s="11"/>
      <c r="C288" s="10"/>
      <c r="D288" s="10"/>
      <c r="E288" s="23" t="s">
        <v>228</v>
      </c>
      <c r="F288" s="24">
        <f>F289+F291</f>
        <v>2114.4</v>
      </c>
      <c r="G288" s="24">
        <f>G289+G291</f>
        <v>2114.4</v>
      </c>
      <c r="H288" s="24">
        <f>H289+H291</f>
        <v>2114.4</v>
      </c>
      <c r="I288" s="24">
        <f>I289+I291</f>
        <v>0</v>
      </c>
    </row>
    <row r="289" spans="1:9" ht="31.5" x14ac:dyDescent="0.25">
      <c r="A289" s="10" t="s">
        <v>227</v>
      </c>
      <c r="B289" s="11" t="s">
        <v>53</v>
      </c>
      <c r="C289" s="10"/>
      <c r="D289" s="10"/>
      <c r="E289" s="23" t="s">
        <v>54</v>
      </c>
      <c r="F289" s="24">
        <f>F290</f>
        <v>1800.4</v>
      </c>
      <c r="G289" s="24">
        <f>G290</f>
        <v>1729.4</v>
      </c>
      <c r="H289" s="24">
        <f>H290</f>
        <v>1710.6000000000001</v>
      </c>
      <c r="I289" s="24">
        <f>I290</f>
        <v>0</v>
      </c>
    </row>
    <row r="290" spans="1:9" x14ac:dyDescent="0.25">
      <c r="A290" s="10" t="s">
        <v>227</v>
      </c>
      <c r="B290" s="11">
        <v>200</v>
      </c>
      <c r="C290" s="10" t="s">
        <v>24</v>
      </c>
      <c r="D290" s="10" t="s">
        <v>25</v>
      </c>
      <c r="E290" s="23" t="s">
        <v>26</v>
      </c>
      <c r="F290" s="24">
        <v>1800.4</v>
      </c>
      <c r="G290" s="24">
        <v>1729.4</v>
      </c>
      <c r="H290" s="24">
        <v>1710.6000000000001</v>
      </c>
      <c r="I290" s="24"/>
    </row>
    <row r="291" spans="1:9" x14ac:dyDescent="0.25">
      <c r="A291" s="10" t="s">
        <v>227</v>
      </c>
      <c r="B291" s="11" t="s">
        <v>39</v>
      </c>
      <c r="C291" s="10"/>
      <c r="D291" s="10"/>
      <c r="E291" s="23" t="s">
        <v>40</v>
      </c>
      <c r="F291" s="24">
        <f>F292</f>
        <v>314</v>
      </c>
      <c r="G291" s="24">
        <f>G292</f>
        <v>385</v>
      </c>
      <c r="H291" s="24">
        <f>H292</f>
        <v>403.8</v>
      </c>
      <c r="I291" s="24">
        <f>I292</f>
        <v>0</v>
      </c>
    </row>
    <row r="292" spans="1:9" x14ac:dyDescent="0.25">
      <c r="A292" s="10" t="s">
        <v>227</v>
      </c>
      <c r="B292" s="11">
        <v>800</v>
      </c>
      <c r="C292" s="10" t="s">
        <v>24</v>
      </c>
      <c r="D292" s="10" t="s">
        <v>25</v>
      </c>
      <c r="E292" s="23" t="s">
        <v>26</v>
      </c>
      <c r="F292" s="24">
        <v>314</v>
      </c>
      <c r="G292" s="24">
        <v>385</v>
      </c>
      <c r="H292" s="24">
        <v>403.8</v>
      </c>
      <c r="I292" s="24"/>
    </row>
    <row r="293" spans="1:9" ht="31.5" x14ac:dyDescent="0.25">
      <c r="A293" s="10" t="s">
        <v>229</v>
      </c>
      <c r="B293" s="11"/>
      <c r="C293" s="10"/>
      <c r="D293" s="10"/>
      <c r="E293" s="23" t="s">
        <v>230</v>
      </c>
      <c r="F293" s="24">
        <f t="shared" ref="F293:F297" si="79">F294</f>
        <v>84247.5</v>
      </c>
      <c r="G293" s="24">
        <f t="shared" ref="G293:G297" si="80">G294</f>
        <v>59505.2</v>
      </c>
      <c r="H293" s="24">
        <f t="shared" ref="H293:H297" si="81">H294</f>
        <v>59505.2</v>
      </c>
      <c r="I293" s="24">
        <f t="shared" ref="I293:I297" si="82">I294</f>
        <v>0</v>
      </c>
    </row>
    <row r="294" spans="1:9" ht="31.5" x14ac:dyDescent="0.25">
      <c r="A294" s="10" t="s">
        <v>229</v>
      </c>
      <c r="B294" s="11" t="s">
        <v>53</v>
      </c>
      <c r="C294" s="10"/>
      <c r="D294" s="10"/>
      <c r="E294" s="23" t="s">
        <v>54</v>
      </c>
      <c r="F294" s="24">
        <f t="shared" si="79"/>
        <v>84247.5</v>
      </c>
      <c r="G294" s="24">
        <f t="shared" si="80"/>
        <v>59505.2</v>
      </c>
      <c r="H294" s="24">
        <f t="shared" si="81"/>
        <v>59505.2</v>
      </c>
      <c r="I294" s="24">
        <f t="shared" si="82"/>
        <v>0</v>
      </c>
    </row>
    <row r="295" spans="1:9" x14ac:dyDescent="0.25">
      <c r="A295" s="10" t="s">
        <v>229</v>
      </c>
      <c r="B295" s="11">
        <v>200</v>
      </c>
      <c r="C295" s="10" t="s">
        <v>24</v>
      </c>
      <c r="D295" s="10" t="s">
        <v>25</v>
      </c>
      <c r="E295" s="23" t="s">
        <v>26</v>
      </c>
      <c r="F295" s="24">
        <v>84247.5</v>
      </c>
      <c r="G295" s="24">
        <v>59505.2</v>
      </c>
      <c r="H295" s="24">
        <v>59505.2</v>
      </c>
      <c r="I295" s="24"/>
    </row>
    <row r="296" spans="1:9" ht="31.5" x14ac:dyDescent="0.25">
      <c r="A296" s="10" t="s">
        <v>231</v>
      </c>
      <c r="B296" s="11"/>
      <c r="C296" s="10"/>
      <c r="D296" s="10"/>
      <c r="E296" s="23" t="s">
        <v>232</v>
      </c>
      <c r="F296" s="24">
        <f t="shared" si="79"/>
        <v>83155.5</v>
      </c>
      <c r="G296" s="24">
        <f t="shared" si="80"/>
        <v>117214</v>
      </c>
      <c r="H296" s="24">
        <f t="shared" si="81"/>
        <v>41150</v>
      </c>
      <c r="I296" s="24">
        <f t="shared" si="82"/>
        <v>0</v>
      </c>
    </row>
    <row r="297" spans="1:9" ht="31.5" x14ac:dyDescent="0.25">
      <c r="A297" s="10" t="s">
        <v>231</v>
      </c>
      <c r="B297" s="11" t="s">
        <v>53</v>
      </c>
      <c r="C297" s="10"/>
      <c r="D297" s="10"/>
      <c r="E297" s="23" t="s">
        <v>54</v>
      </c>
      <c r="F297" s="24">
        <f t="shared" si="79"/>
        <v>83155.5</v>
      </c>
      <c r="G297" s="24">
        <f t="shared" si="80"/>
        <v>117214</v>
      </c>
      <c r="H297" s="24">
        <f t="shared" si="81"/>
        <v>41150</v>
      </c>
      <c r="I297" s="24">
        <f t="shared" si="82"/>
        <v>0</v>
      </c>
    </row>
    <row r="298" spans="1:9" x14ac:dyDescent="0.25">
      <c r="A298" s="10" t="s">
        <v>231</v>
      </c>
      <c r="B298" s="11">
        <v>200</v>
      </c>
      <c r="C298" s="10" t="s">
        <v>24</v>
      </c>
      <c r="D298" s="10" t="s">
        <v>25</v>
      </c>
      <c r="E298" s="23" t="s">
        <v>26</v>
      </c>
      <c r="F298" s="24">
        <v>83155.5</v>
      </c>
      <c r="G298" s="24">
        <v>117214</v>
      </c>
      <c r="H298" s="24">
        <v>41150</v>
      </c>
      <c r="I298" s="24"/>
    </row>
    <row r="299" spans="1:9" ht="78.75" x14ac:dyDescent="0.25">
      <c r="A299" s="10" t="s">
        <v>233</v>
      </c>
      <c r="B299" s="11"/>
      <c r="C299" s="10"/>
      <c r="D299" s="10"/>
      <c r="E299" s="23" t="s">
        <v>234</v>
      </c>
      <c r="F299" s="24">
        <f>F300+F305</f>
        <v>154261.9</v>
      </c>
      <c r="G299" s="24">
        <f>G300+G305</f>
        <v>157444</v>
      </c>
      <c r="H299" s="24">
        <f>H300+H305</f>
        <v>157444</v>
      </c>
      <c r="I299" s="24">
        <f>I300+I305</f>
        <v>0</v>
      </c>
    </row>
    <row r="300" spans="1:9" ht="31.5" x14ac:dyDescent="0.25">
      <c r="A300" s="10" t="s">
        <v>235</v>
      </c>
      <c r="B300" s="11"/>
      <c r="C300" s="10"/>
      <c r="D300" s="10"/>
      <c r="E300" s="23" t="s">
        <v>156</v>
      </c>
      <c r="F300" s="24">
        <f>F301+F303</f>
        <v>97879.599999999991</v>
      </c>
      <c r="G300" s="24">
        <f>G301+G303</f>
        <v>100729.4</v>
      </c>
      <c r="H300" s="24">
        <f>H301+H303</f>
        <v>100729.4</v>
      </c>
      <c r="I300" s="24">
        <f>I301+I303</f>
        <v>0</v>
      </c>
    </row>
    <row r="301" spans="1:9" ht="94.5" x14ac:dyDescent="0.25">
      <c r="A301" s="10" t="s">
        <v>235</v>
      </c>
      <c r="B301" s="11" t="s">
        <v>128</v>
      </c>
      <c r="C301" s="10"/>
      <c r="D301" s="10"/>
      <c r="E301" s="23" t="s">
        <v>129</v>
      </c>
      <c r="F301" s="24">
        <f>F302</f>
        <v>92713.7</v>
      </c>
      <c r="G301" s="24">
        <f>G302</f>
        <v>95563.5</v>
      </c>
      <c r="H301" s="24">
        <f>H302</f>
        <v>95563.5</v>
      </c>
      <c r="I301" s="24">
        <f>I302</f>
        <v>0</v>
      </c>
    </row>
    <row r="302" spans="1:9" x14ac:dyDescent="0.25">
      <c r="A302" s="10" t="s">
        <v>235</v>
      </c>
      <c r="B302" s="11">
        <v>100</v>
      </c>
      <c r="C302" s="10" t="s">
        <v>24</v>
      </c>
      <c r="D302" s="10" t="s">
        <v>25</v>
      </c>
      <c r="E302" s="23" t="s">
        <v>26</v>
      </c>
      <c r="F302" s="24">
        <v>92713.7</v>
      </c>
      <c r="G302" s="24">
        <v>95563.5</v>
      </c>
      <c r="H302" s="24">
        <v>95563.5</v>
      </c>
      <c r="I302" s="24"/>
    </row>
    <row r="303" spans="1:9" ht="31.5" x14ac:dyDescent="0.25">
      <c r="A303" s="10" t="s">
        <v>235</v>
      </c>
      <c r="B303" s="11" t="s">
        <v>53</v>
      </c>
      <c r="C303" s="10"/>
      <c r="D303" s="10"/>
      <c r="E303" s="23" t="s">
        <v>54</v>
      </c>
      <c r="F303" s="24">
        <f>F304</f>
        <v>5165.8999999999996</v>
      </c>
      <c r="G303" s="24">
        <f>G304</f>
        <v>5165.8999999999996</v>
      </c>
      <c r="H303" s="24">
        <f>H304</f>
        <v>5165.8999999999996</v>
      </c>
      <c r="I303" s="24">
        <f>I304</f>
        <v>0</v>
      </c>
    </row>
    <row r="304" spans="1:9" x14ac:dyDescent="0.25">
      <c r="A304" s="10" t="s">
        <v>235</v>
      </c>
      <c r="B304" s="11">
        <v>200</v>
      </c>
      <c r="C304" s="10" t="s">
        <v>24</v>
      </c>
      <c r="D304" s="10" t="s">
        <v>25</v>
      </c>
      <c r="E304" s="23" t="s">
        <v>26</v>
      </c>
      <c r="F304" s="24">
        <v>5165.8999999999996</v>
      </c>
      <c r="G304" s="24">
        <v>5165.8999999999996</v>
      </c>
      <c r="H304" s="24">
        <v>5165.8999999999996</v>
      </c>
      <c r="I304" s="24"/>
    </row>
    <row r="305" spans="1:9" ht="47.25" x14ac:dyDescent="0.25">
      <c r="A305" s="10" t="s">
        <v>236</v>
      </c>
      <c r="B305" s="11"/>
      <c r="C305" s="10"/>
      <c r="D305" s="10"/>
      <c r="E305" s="23" t="s">
        <v>127</v>
      </c>
      <c r="F305" s="24">
        <f>F306+F308+F310</f>
        <v>56382.3</v>
      </c>
      <c r="G305" s="24">
        <f>G306+G308+G310</f>
        <v>56714.6</v>
      </c>
      <c r="H305" s="24">
        <f>H306+H308+H310</f>
        <v>56714.6</v>
      </c>
      <c r="I305" s="24">
        <f>I306+I308+I310</f>
        <v>0</v>
      </c>
    </row>
    <row r="306" spans="1:9" ht="94.5" x14ac:dyDescent="0.25">
      <c r="A306" s="10" t="s">
        <v>236</v>
      </c>
      <c r="B306" s="11" t="s">
        <v>128</v>
      </c>
      <c r="C306" s="10"/>
      <c r="D306" s="10"/>
      <c r="E306" s="23" t="s">
        <v>129</v>
      </c>
      <c r="F306" s="24">
        <f>F307</f>
        <v>48071</v>
      </c>
      <c r="G306" s="24">
        <f>G307</f>
        <v>49549.1</v>
      </c>
      <c r="H306" s="24">
        <f>H307</f>
        <v>49549.1</v>
      </c>
      <c r="I306" s="24">
        <f>I307</f>
        <v>0</v>
      </c>
    </row>
    <row r="307" spans="1:9" x14ac:dyDescent="0.25">
      <c r="A307" s="10" t="s">
        <v>236</v>
      </c>
      <c r="B307" s="11">
        <v>100</v>
      </c>
      <c r="C307" s="10" t="s">
        <v>24</v>
      </c>
      <c r="D307" s="10" t="s">
        <v>25</v>
      </c>
      <c r="E307" s="23" t="s">
        <v>26</v>
      </c>
      <c r="F307" s="24">
        <v>48071</v>
      </c>
      <c r="G307" s="24">
        <v>49549.1</v>
      </c>
      <c r="H307" s="24">
        <v>49549.1</v>
      </c>
      <c r="I307" s="24"/>
    </row>
    <row r="308" spans="1:9" ht="31.5" x14ac:dyDescent="0.25">
      <c r="A308" s="10" t="s">
        <v>236</v>
      </c>
      <c r="B308" s="11" t="s">
        <v>53</v>
      </c>
      <c r="C308" s="10"/>
      <c r="D308" s="10"/>
      <c r="E308" s="23" t="s">
        <v>54</v>
      </c>
      <c r="F308" s="24">
        <f>F309</f>
        <v>8104.4</v>
      </c>
      <c r="G308" s="24">
        <f>G309</f>
        <v>6958.5999999999995</v>
      </c>
      <c r="H308" s="24">
        <f>H309</f>
        <v>6958.5999999999995</v>
      </c>
      <c r="I308" s="24">
        <f>I309</f>
        <v>0</v>
      </c>
    </row>
    <row r="309" spans="1:9" x14ac:dyDescent="0.25">
      <c r="A309" s="10" t="s">
        <v>236</v>
      </c>
      <c r="B309" s="11">
        <v>200</v>
      </c>
      <c r="C309" s="10" t="s">
        <v>24</v>
      </c>
      <c r="D309" s="10" t="s">
        <v>25</v>
      </c>
      <c r="E309" s="23" t="s">
        <v>26</v>
      </c>
      <c r="F309" s="24">
        <v>8104.4</v>
      </c>
      <c r="G309" s="24">
        <v>6958.5999999999995</v>
      </c>
      <c r="H309" s="24">
        <v>6958.5999999999995</v>
      </c>
      <c r="I309" s="24"/>
    </row>
    <row r="310" spans="1:9" x14ac:dyDescent="0.25">
      <c r="A310" s="10" t="s">
        <v>236</v>
      </c>
      <c r="B310" s="11" t="s">
        <v>39</v>
      </c>
      <c r="C310" s="10"/>
      <c r="D310" s="10"/>
      <c r="E310" s="23" t="s">
        <v>40</v>
      </c>
      <c r="F310" s="24">
        <f>F311</f>
        <v>206.9</v>
      </c>
      <c r="G310" s="24">
        <f>G311</f>
        <v>206.9</v>
      </c>
      <c r="H310" s="24">
        <f>H311</f>
        <v>206.9</v>
      </c>
      <c r="I310" s="24">
        <f>I311</f>
        <v>0</v>
      </c>
    </row>
    <row r="311" spans="1:9" x14ac:dyDescent="0.25">
      <c r="A311" s="10" t="s">
        <v>236</v>
      </c>
      <c r="B311" s="11">
        <v>800</v>
      </c>
      <c r="C311" s="10" t="s">
        <v>24</v>
      </c>
      <c r="D311" s="10" t="s">
        <v>25</v>
      </c>
      <c r="E311" s="23" t="s">
        <v>26</v>
      </c>
      <c r="F311" s="24">
        <v>206.9</v>
      </c>
      <c r="G311" s="24">
        <v>206.9</v>
      </c>
      <c r="H311" s="24">
        <v>206.9</v>
      </c>
      <c r="I311" s="24"/>
    </row>
    <row r="312" spans="1:9" s="13" customFormat="1" ht="47.25" x14ac:dyDescent="0.25">
      <c r="A312" s="14" t="s">
        <v>237</v>
      </c>
      <c r="B312" s="15"/>
      <c r="C312" s="14"/>
      <c r="D312" s="14"/>
      <c r="E312" s="16" t="s">
        <v>238</v>
      </c>
      <c r="F312" s="17">
        <f>F313+F321</f>
        <v>1999649.5</v>
      </c>
      <c r="G312" s="17">
        <f>G313+G321</f>
        <v>1976877.1</v>
      </c>
      <c r="H312" s="17">
        <f>H313+H321</f>
        <v>1542507.8</v>
      </c>
      <c r="I312" s="17">
        <f>I313+I321</f>
        <v>0</v>
      </c>
    </row>
    <row r="313" spans="1:9" s="18" customFormat="1" x14ac:dyDescent="0.25">
      <c r="A313" s="19" t="s">
        <v>239</v>
      </c>
      <c r="B313" s="20"/>
      <c r="C313" s="19"/>
      <c r="D313" s="19"/>
      <c r="E313" s="21" t="s">
        <v>17</v>
      </c>
      <c r="F313" s="22">
        <f>F314</f>
        <v>345489.1</v>
      </c>
      <c r="G313" s="22">
        <f>G314</f>
        <v>313169.8</v>
      </c>
      <c r="H313" s="22">
        <f>H314</f>
        <v>0</v>
      </c>
      <c r="I313" s="22">
        <f>I314</f>
        <v>0</v>
      </c>
    </row>
    <row r="314" spans="1:9" ht="63" x14ac:dyDescent="0.25">
      <c r="A314" s="10" t="s">
        <v>240</v>
      </c>
      <c r="B314" s="11"/>
      <c r="C314" s="10"/>
      <c r="D314" s="10"/>
      <c r="E314" s="23" t="s">
        <v>241</v>
      </c>
      <c r="F314" s="24">
        <f>F315+F318</f>
        <v>345489.1</v>
      </c>
      <c r="G314" s="24">
        <f>G315+G318</f>
        <v>313169.8</v>
      </c>
      <c r="H314" s="24">
        <f>H315+H318</f>
        <v>0</v>
      </c>
      <c r="I314" s="24">
        <f>I315+I318</f>
        <v>0</v>
      </c>
    </row>
    <row r="315" spans="1:9" ht="31.5" x14ac:dyDescent="0.25">
      <c r="A315" s="10" t="s">
        <v>242</v>
      </c>
      <c r="B315" s="11"/>
      <c r="C315" s="10"/>
      <c r="D315" s="10"/>
      <c r="E315" s="23" t="s">
        <v>243</v>
      </c>
      <c r="F315" s="24">
        <f t="shared" ref="F315:F319" si="83">F316</f>
        <v>190073.7</v>
      </c>
      <c r="G315" s="24">
        <f t="shared" ref="G315:G319" si="84">G316</f>
        <v>313169.8</v>
      </c>
      <c r="H315" s="24">
        <f t="shared" ref="H315:H319" si="85">H316</f>
        <v>0</v>
      </c>
      <c r="I315" s="24">
        <f t="shared" ref="I315:I319" si="86">I316</f>
        <v>0</v>
      </c>
    </row>
    <row r="316" spans="1:9" ht="47.25" x14ac:dyDescent="0.25">
      <c r="A316" s="10" t="s">
        <v>242</v>
      </c>
      <c r="B316" s="11" t="s">
        <v>22</v>
      </c>
      <c r="C316" s="10"/>
      <c r="D316" s="10"/>
      <c r="E316" s="23" t="s">
        <v>23</v>
      </c>
      <c r="F316" s="24">
        <f t="shared" si="83"/>
        <v>190073.7</v>
      </c>
      <c r="G316" s="24">
        <f t="shared" si="84"/>
        <v>313169.8</v>
      </c>
      <c r="H316" s="24">
        <f t="shared" si="85"/>
        <v>0</v>
      </c>
      <c r="I316" s="24">
        <f t="shared" si="86"/>
        <v>0</v>
      </c>
    </row>
    <row r="317" spans="1:9" x14ac:dyDescent="0.25">
      <c r="A317" s="10" t="s">
        <v>242</v>
      </c>
      <c r="B317" s="11">
        <v>400</v>
      </c>
      <c r="C317" s="10" t="s">
        <v>244</v>
      </c>
      <c r="D317" s="10" t="s">
        <v>92</v>
      </c>
      <c r="E317" s="23" t="s">
        <v>245</v>
      </c>
      <c r="F317" s="24">
        <v>190073.7</v>
      </c>
      <c r="G317" s="24">
        <v>313169.8</v>
      </c>
      <c r="H317" s="24">
        <v>0</v>
      </c>
      <c r="I317" s="24"/>
    </row>
    <row r="318" spans="1:9" ht="47.25" x14ac:dyDescent="0.25">
      <c r="A318" s="10" t="s">
        <v>246</v>
      </c>
      <c r="B318" s="11"/>
      <c r="C318" s="10"/>
      <c r="D318" s="10"/>
      <c r="E318" s="23" t="s">
        <v>247</v>
      </c>
      <c r="F318" s="24">
        <f t="shared" si="83"/>
        <v>155415.4</v>
      </c>
      <c r="G318" s="24">
        <f t="shared" si="84"/>
        <v>0</v>
      </c>
      <c r="H318" s="24">
        <f t="shared" si="85"/>
        <v>0</v>
      </c>
      <c r="I318" s="24">
        <f t="shared" si="86"/>
        <v>0</v>
      </c>
    </row>
    <row r="319" spans="1:9" ht="47.25" x14ac:dyDescent="0.25">
      <c r="A319" s="10" t="s">
        <v>246</v>
      </c>
      <c r="B319" s="11" t="s">
        <v>22</v>
      </c>
      <c r="C319" s="10"/>
      <c r="D319" s="10"/>
      <c r="E319" s="23" t="s">
        <v>23</v>
      </c>
      <c r="F319" s="24">
        <f t="shared" si="83"/>
        <v>155415.4</v>
      </c>
      <c r="G319" s="24">
        <f t="shared" si="84"/>
        <v>0</v>
      </c>
      <c r="H319" s="24">
        <f t="shared" si="85"/>
        <v>0</v>
      </c>
      <c r="I319" s="24">
        <f t="shared" si="86"/>
        <v>0</v>
      </c>
    </row>
    <row r="320" spans="1:9" x14ac:dyDescent="0.25">
      <c r="A320" s="10" t="s">
        <v>246</v>
      </c>
      <c r="B320" s="11">
        <v>400</v>
      </c>
      <c r="C320" s="10" t="s">
        <v>244</v>
      </c>
      <c r="D320" s="10" t="s">
        <v>92</v>
      </c>
      <c r="E320" s="23" t="s">
        <v>245</v>
      </c>
      <c r="F320" s="24">
        <v>155415.4</v>
      </c>
      <c r="G320" s="24">
        <v>0</v>
      </c>
      <c r="H320" s="24">
        <v>0</v>
      </c>
      <c r="I320" s="24"/>
    </row>
    <row r="321" spans="1:9" s="18" customFormat="1" x14ac:dyDescent="0.25">
      <c r="A321" s="19" t="s">
        <v>248</v>
      </c>
      <c r="B321" s="20"/>
      <c r="C321" s="19"/>
      <c r="D321" s="19"/>
      <c r="E321" s="21" t="s">
        <v>48</v>
      </c>
      <c r="F321" s="22">
        <f>F322+F341+F365+F383</f>
        <v>1654160.4</v>
      </c>
      <c r="G321" s="22">
        <f>G322+G341+G365+G383</f>
        <v>1663707.3</v>
      </c>
      <c r="H321" s="22">
        <f>H322+H341+H365+H383</f>
        <v>1542507.8</v>
      </c>
      <c r="I321" s="22">
        <f>I322+I341+I365+I383</f>
        <v>0</v>
      </c>
    </row>
    <row r="322" spans="1:9" ht="78.75" x14ac:dyDescent="0.25">
      <c r="A322" s="10" t="s">
        <v>249</v>
      </c>
      <c r="B322" s="11"/>
      <c r="C322" s="10"/>
      <c r="D322" s="10"/>
      <c r="E322" s="23" t="s">
        <v>250</v>
      </c>
      <c r="F322" s="24">
        <f>F323+F327+F331+F334+F337</f>
        <v>334563.39999999997</v>
      </c>
      <c r="G322" s="24">
        <f>G323+G327+G331+G334+G337</f>
        <v>317579</v>
      </c>
      <c r="H322" s="24">
        <f>H323+H327+H331+H334+H337</f>
        <v>196379.5</v>
      </c>
      <c r="I322" s="24">
        <f>I323+I327+I331+I334+I337</f>
        <v>0</v>
      </c>
    </row>
    <row r="323" spans="1:9" ht="31.5" x14ac:dyDescent="0.25">
      <c r="A323" s="10" t="s">
        <v>251</v>
      </c>
      <c r="B323" s="11"/>
      <c r="C323" s="10"/>
      <c r="D323" s="10"/>
      <c r="E323" s="23" t="s">
        <v>188</v>
      </c>
      <c r="F323" s="24">
        <f>F324</f>
        <v>575.4</v>
      </c>
      <c r="G323" s="24">
        <f>G324</f>
        <v>575.4</v>
      </c>
      <c r="H323" s="24">
        <f>H324</f>
        <v>575.4</v>
      </c>
      <c r="I323" s="24">
        <f>I324</f>
        <v>0</v>
      </c>
    </row>
    <row r="324" spans="1:9" ht="47.25" x14ac:dyDescent="0.25">
      <c r="A324" s="10" t="s">
        <v>251</v>
      </c>
      <c r="B324" s="11" t="s">
        <v>45</v>
      </c>
      <c r="C324" s="10"/>
      <c r="D324" s="10"/>
      <c r="E324" s="23" t="s">
        <v>46</v>
      </c>
      <c r="F324" s="24">
        <f>F325+F326</f>
        <v>575.4</v>
      </c>
      <c r="G324" s="24">
        <f>G325+G326</f>
        <v>575.4</v>
      </c>
      <c r="H324" s="24">
        <f>H325+H326</f>
        <v>575.4</v>
      </c>
      <c r="I324" s="24">
        <f>I325+I326</f>
        <v>0</v>
      </c>
    </row>
    <row r="325" spans="1:9" x14ac:dyDescent="0.25">
      <c r="A325" s="10" t="s">
        <v>251</v>
      </c>
      <c r="B325" s="11">
        <v>600</v>
      </c>
      <c r="C325" s="10" t="s">
        <v>244</v>
      </c>
      <c r="D325" s="10" t="s">
        <v>24</v>
      </c>
      <c r="E325" s="23" t="s">
        <v>252</v>
      </c>
      <c r="F325" s="24">
        <v>60.3</v>
      </c>
      <c r="G325" s="24">
        <v>60.3</v>
      </c>
      <c r="H325" s="24">
        <v>60.3</v>
      </c>
      <c r="I325" s="24"/>
    </row>
    <row r="326" spans="1:9" x14ac:dyDescent="0.25">
      <c r="A326" s="10" t="s">
        <v>251</v>
      </c>
      <c r="B326" s="11">
        <v>600</v>
      </c>
      <c r="C326" s="10" t="s">
        <v>244</v>
      </c>
      <c r="D326" s="10" t="s">
        <v>92</v>
      </c>
      <c r="E326" s="23" t="s">
        <v>245</v>
      </c>
      <c r="F326" s="24">
        <v>515.1</v>
      </c>
      <c r="G326" s="24">
        <v>515.1</v>
      </c>
      <c r="H326" s="24">
        <v>515.1</v>
      </c>
      <c r="I326" s="24"/>
    </row>
    <row r="327" spans="1:9" ht="47.25" x14ac:dyDescent="0.25">
      <c r="A327" s="10" t="s">
        <v>253</v>
      </c>
      <c r="B327" s="11"/>
      <c r="C327" s="10"/>
      <c r="D327" s="10"/>
      <c r="E327" s="23" t="s">
        <v>254</v>
      </c>
      <c r="F327" s="24">
        <f>F328</f>
        <v>199589.4</v>
      </c>
      <c r="G327" s="24">
        <f>G328</f>
        <v>284518.09999999998</v>
      </c>
      <c r="H327" s="24">
        <f>H328</f>
        <v>183318.6</v>
      </c>
      <c r="I327" s="24">
        <f>I328</f>
        <v>0</v>
      </c>
    </row>
    <row r="328" spans="1:9" ht="47.25" x14ac:dyDescent="0.25">
      <c r="A328" s="10" t="s">
        <v>253</v>
      </c>
      <c r="B328" s="11" t="s">
        <v>45</v>
      </c>
      <c r="C328" s="10"/>
      <c r="D328" s="10"/>
      <c r="E328" s="23" t="s">
        <v>46</v>
      </c>
      <c r="F328" s="24">
        <f>F329+F330</f>
        <v>199589.4</v>
      </c>
      <c r="G328" s="24">
        <f>G329+G330</f>
        <v>284518.09999999998</v>
      </c>
      <c r="H328" s="24">
        <f>H329+H330</f>
        <v>183318.6</v>
      </c>
      <c r="I328" s="24">
        <f>I329+I330</f>
        <v>0</v>
      </c>
    </row>
    <row r="329" spans="1:9" x14ac:dyDescent="0.25">
      <c r="A329" s="10" t="s">
        <v>253</v>
      </c>
      <c r="B329" s="11">
        <v>600</v>
      </c>
      <c r="C329" s="10" t="s">
        <v>244</v>
      </c>
      <c r="D329" s="10" t="s">
        <v>24</v>
      </c>
      <c r="E329" s="23" t="s">
        <v>252</v>
      </c>
      <c r="F329" s="24">
        <v>100513.2</v>
      </c>
      <c r="G329" s="24">
        <v>4167</v>
      </c>
      <c r="H329" s="24">
        <v>0</v>
      </c>
      <c r="I329" s="24"/>
    </row>
    <row r="330" spans="1:9" x14ac:dyDescent="0.25">
      <c r="A330" s="10" t="s">
        <v>253</v>
      </c>
      <c r="B330" s="11">
        <v>600</v>
      </c>
      <c r="C330" s="10" t="s">
        <v>244</v>
      </c>
      <c r="D330" s="10" t="s">
        <v>92</v>
      </c>
      <c r="E330" s="23" t="s">
        <v>245</v>
      </c>
      <c r="F330" s="24">
        <v>99076.2</v>
      </c>
      <c r="G330" s="24">
        <v>280351.09999999998</v>
      </c>
      <c r="H330" s="24">
        <v>183318.6</v>
      </c>
      <c r="I330" s="24"/>
    </row>
    <row r="331" spans="1:9" ht="47.25" x14ac:dyDescent="0.25">
      <c r="A331" s="10" t="s">
        <v>255</v>
      </c>
      <c r="B331" s="11"/>
      <c r="C331" s="10"/>
      <c r="D331" s="10"/>
      <c r="E331" s="23" t="s">
        <v>256</v>
      </c>
      <c r="F331" s="24">
        <f t="shared" ref="F331:F337" si="87">F332</f>
        <v>46485.5</v>
      </c>
      <c r="G331" s="24">
        <f t="shared" ref="G331:G337" si="88">G332</f>
        <v>12485.5</v>
      </c>
      <c r="H331" s="24">
        <f t="shared" ref="H331:H337" si="89">H332</f>
        <v>12485.5</v>
      </c>
      <c r="I331" s="24">
        <f t="shared" ref="I331:I337" si="90">I332</f>
        <v>0</v>
      </c>
    </row>
    <row r="332" spans="1:9" ht="47.25" x14ac:dyDescent="0.25">
      <c r="A332" s="10" t="s">
        <v>255</v>
      </c>
      <c r="B332" s="11" t="s">
        <v>45</v>
      </c>
      <c r="C332" s="10"/>
      <c r="D332" s="10"/>
      <c r="E332" s="23" t="s">
        <v>46</v>
      </c>
      <c r="F332" s="24">
        <f t="shared" si="87"/>
        <v>46485.5</v>
      </c>
      <c r="G332" s="24">
        <f t="shared" si="88"/>
        <v>12485.5</v>
      </c>
      <c r="H332" s="24">
        <f t="shared" si="89"/>
        <v>12485.5</v>
      </c>
      <c r="I332" s="24">
        <f t="shared" si="90"/>
        <v>0</v>
      </c>
    </row>
    <row r="333" spans="1:9" x14ac:dyDescent="0.25">
      <c r="A333" s="10" t="s">
        <v>255</v>
      </c>
      <c r="B333" s="11">
        <v>600</v>
      </c>
      <c r="C333" s="10" t="s">
        <v>244</v>
      </c>
      <c r="D333" s="10" t="s">
        <v>24</v>
      </c>
      <c r="E333" s="23" t="s">
        <v>252</v>
      </c>
      <c r="F333" s="24">
        <v>46485.5</v>
      </c>
      <c r="G333" s="24">
        <v>12485.5</v>
      </c>
      <c r="H333" s="24">
        <v>12485.5</v>
      </c>
      <c r="I333" s="24"/>
    </row>
    <row r="334" spans="1:9" ht="47.25" x14ac:dyDescent="0.25">
      <c r="A334" s="10" t="s">
        <v>257</v>
      </c>
      <c r="B334" s="11"/>
      <c r="C334" s="10"/>
      <c r="D334" s="10"/>
      <c r="E334" s="23" t="s">
        <v>258</v>
      </c>
      <c r="F334" s="24">
        <f t="shared" si="87"/>
        <v>52913.1</v>
      </c>
      <c r="G334" s="24">
        <f t="shared" si="88"/>
        <v>0</v>
      </c>
      <c r="H334" s="24">
        <f t="shared" si="89"/>
        <v>0</v>
      </c>
      <c r="I334" s="24">
        <f t="shared" si="90"/>
        <v>0</v>
      </c>
    </row>
    <row r="335" spans="1:9" ht="47.25" x14ac:dyDescent="0.25">
      <c r="A335" s="10" t="s">
        <v>257</v>
      </c>
      <c r="B335" s="11" t="s">
        <v>45</v>
      </c>
      <c r="C335" s="10"/>
      <c r="D335" s="10"/>
      <c r="E335" s="23" t="s">
        <v>46</v>
      </c>
      <c r="F335" s="24">
        <f t="shared" si="87"/>
        <v>52913.1</v>
      </c>
      <c r="G335" s="24">
        <f t="shared" si="88"/>
        <v>0</v>
      </c>
      <c r="H335" s="24">
        <f t="shared" si="89"/>
        <v>0</v>
      </c>
      <c r="I335" s="24">
        <f t="shared" si="90"/>
        <v>0</v>
      </c>
    </row>
    <row r="336" spans="1:9" x14ac:dyDescent="0.25">
      <c r="A336" s="10" t="s">
        <v>257</v>
      </c>
      <c r="B336" s="11">
        <v>600</v>
      </c>
      <c r="C336" s="10" t="s">
        <v>244</v>
      </c>
      <c r="D336" s="10" t="s">
        <v>92</v>
      </c>
      <c r="E336" s="23" t="s">
        <v>245</v>
      </c>
      <c r="F336" s="24">
        <f>52907.4+5.7</f>
        <v>52913.1</v>
      </c>
      <c r="G336" s="24">
        <v>0</v>
      </c>
      <c r="H336" s="24">
        <v>0</v>
      </c>
      <c r="I336" s="24"/>
    </row>
    <row r="337" spans="1:9" ht="31.5" x14ac:dyDescent="0.25">
      <c r="A337" s="10" t="s">
        <v>259</v>
      </c>
      <c r="B337" s="11"/>
      <c r="C337" s="10"/>
      <c r="D337" s="10"/>
      <c r="E337" s="23" t="s">
        <v>260</v>
      </c>
      <c r="F337" s="24">
        <f t="shared" si="87"/>
        <v>35000</v>
      </c>
      <c r="G337" s="24">
        <f t="shared" si="88"/>
        <v>20000</v>
      </c>
      <c r="H337" s="24">
        <f t="shared" si="89"/>
        <v>0</v>
      </c>
      <c r="I337" s="24">
        <f t="shared" si="90"/>
        <v>0</v>
      </c>
    </row>
    <row r="338" spans="1:9" ht="47.25" x14ac:dyDescent="0.25">
      <c r="A338" s="10" t="s">
        <v>259</v>
      </c>
      <c r="B338" s="11" t="s">
        <v>45</v>
      </c>
      <c r="C338" s="10"/>
      <c r="D338" s="10"/>
      <c r="E338" s="23" t="s">
        <v>46</v>
      </c>
      <c r="F338" s="24">
        <f>F339+F340</f>
        <v>35000</v>
      </c>
      <c r="G338" s="24">
        <f>G339+G340</f>
        <v>20000</v>
      </c>
      <c r="H338" s="24">
        <f>H339+H340</f>
        <v>0</v>
      </c>
      <c r="I338" s="24">
        <f>I339+I340</f>
        <v>0</v>
      </c>
    </row>
    <row r="339" spans="1:9" x14ac:dyDescent="0.25">
      <c r="A339" s="10" t="s">
        <v>259</v>
      </c>
      <c r="B339" s="11">
        <v>600</v>
      </c>
      <c r="C339" s="10" t="s">
        <v>244</v>
      </c>
      <c r="D339" s="10" t="s">
        <v>24</v>
      </c>
      <c r="E339" s="23" t="s">
        <v>252</v>
      </c>
      <c r="F339" s="24">
        <v>35000</v>
      </c>
      <c r="G339" s="24">
        <v>0</v>
      </c>
      <c r="H339" s="24">
        <v>0</v>
      </c>
      <c r="I339" s="24"/>
    </row>
    <row r="340" spans="1:9" x14ac:dyDescent="0.25">
      <c r="A340" s="10" t="s">
        <v>259</v>
      </c>
      <c r="B340" s="11">
        <v>600</v>
      </c>
      <c r="C340" s="10" t="s">
        <v>244</v>
      </c>
      <c r="D340" s="10" t="s">
        <v>92</v>
      </c>
      <c r="E340" s="23" t="s">
        <v>245</v>
      </c>
      <c r="F340" s="24">
        <v>0</v>
      </c>
      <c r="G340" s="24">
        <v>20000</v>
      </c>
      <c r="H340" s="24">
        <v>0</v>
      </c>
      <c r="I340" s="24"/>
    </row>
    <row r="341" spans="1:9" ht="47.25" x14ac:dyDescent="0.25">
      <c r="A341" s="10" t="s">
        <v>261</v>
      </c>
      <c r="B341" s="11"/>
      <c r="C341" s="10"/>
      <c r="D341" s="10"/>
      <c r="E341" s="23" t="s">
        <v>262</v>
      </c>
      <c r="F341" s="24">
        <f>F342+F345+F348+F356+F359+F362</f>
        <v>267807.90000000002</v>
      </c>
      <c r="G341" s="24">
        <f>G342+G345+G348+G356+G359+G362</f>
        <v>270333</v>
      </c>
      <c r="H341" s="24">
        <f>H342+H345+H348+H356+H359+H362</f>
        <v>270333</v>
      </c>
      <c r="I341" s="24">
        <f>I342+I345+I348+I356+I359+I362</f>
        <v>0</v>
      </c>
    </row>
    <row r="342" spans="1:9" ht="47.25" x14ac:dyDescent="0.25">
      <c r="A342" s="10" t="s">
        <v>263</v>
      </c>
      <c r="B342" s="11"/>
      <c r="C342" s="10"/>
      <c r="D342" s="10"/>
      <c r="E342" s="23" t="s">
        <v>127</v>
      </c>
      <c r="F342" s="24">
        <f t="shared" ref="F342:F346" si="91">F343</f>
        <v>139389.9</v>
      </c>
      <c r="G342" s="24">
        <f t="shared" ref="G342:G346" si="92">G343</f>
        <v>145306.20000000001</v>
      </c>
      <c r="H342" s="24">
        <f t="shared" ref="H342:H346" si="93">H343</f>
        <v>145306.20000000001</v>
      </c>
      <c r="I342" s="24">
        <f t="shared" ref="I342:I346" si="94">I343</f>
        <v>0</v>
      </c>
    </row>
    <row r="343" spans="1:9" ht="47.25" x14ac:dyDescent="0.25">
      <c r="A343" s="10" t="s">
        <v>263</v>
      </c>
      <c r="B343" s="11" t="s">
        <v>45</v>
      </c>
      <c r="C343" s="10"/>
      <c r="D343" s="10"/>
      <c r="E343" s="23" t="s">
        <v>46</v>
      </c>
      <c r="F343" s="24">
        <f t="shared" si="91"/>
        <v>139389.9</v>
      </c>
      <c r="G343" s="24">
        <f t="shared" si="92"/>
        <v>145306.20000000001</v>
      </c>
      <c r="H343" s="24">
        <f t="shared" si="93"/>
        <v>145306.20000000001</v>
      </c>
      <c r="I343" s="24">
        <f t="shared" si="94"/>
        <v>0</v>
      </c>
    </row>
    <row r="344" spans="1:9" x14ac:dyDescent="0.25">
      <c r="A344" s="10" t="s">
        <v>263</v>
      </c>
      <c r="B344" s="11">
        <v>600</v>
      </c>
      <c r="C344" s="10" t="s">
        <v>244</v>
      </c>
      <c r="D344" s="10" t="s">
        <v>24</v>
      </c>
      <c r="E344" s="23" t="s">
        <v>252</v>
      </c>
      <c r="F344" s="24">
        <v>139389.9</v>
      </c>
      <c r="G344" s="24">
        <v>145306.20000000001</v>
      </c>
      <c r="H344" s="24">
        <v>145306.20000000001</v>
      </c>
      <c r="I344" s="24"/>
    </row>
    <row r="345" spans="1:9" x14ac:dyDescent="0.25">
      <c r="A345" s="10" t="s">
        <v>264</v>
      </c>
      <c r="B345" s="11"/>
      <c r="C345" s="10"/>
      <c r="D345" s="10"/>
      <c r="E345" s="23" t="s">
        <v>265</v>
      </c>
      <c r="F345" s="24">
        <f t="shared" si="91"/>
        <v>3391.2000000000003</v>
      </c>
      <c r="G345" s="24">
        <f t="shared" si="92"/>
        <v>0</v>
      </c>
      <c r="H345" s="24">
        <f t="shared" si="93"/>
        <v>0</v>
      </c>
      <c r="I345" s="24">
        <f t="shared" si="94"/>
        <v>0</v>
      </c>
    </row>
    <row r="346" spans="1:9" ht="47.25" x14ac:dyDescent="0.25">
      <c r="A346" s="10" t="s">
        <v>264</v>
      </c>
      <c r="B346" s="11" t="s">
        <v>45</v>
      </c>
      <c r="C346" s="10"/>
      <c r="D346" s="10"/>
      <c r="E346" s="23" t="s">
        <v>46</v>
      </c>
      <c r="F346" s="24">
        <f t="shared" si="91"/>
        <v>3391.2000000000003</v>
      </c>
      <c r="G346" s="24">
        <f t="shared" si="92"/>
        <v>0</v>
      </c>
      <c r="H346" s="24">
        <f t="shared" si="93"/>
        <v>0</v>
      </c>
      <c r="I346" s="24">
        <f t="shared" si="94"/>
        <v>0</v>
      </c>
    </row>
    <row r="347" spans="1:9" x14ac:dyDescent="0.25">
      <c r="A347" s="10" t="s">
        <v>264</v>
      </c>
      <c r="B347" s="11">
        <v>600</v>
      </c>
      <c r="C347" s="10" t="s">
        <v>244</v>
      </c>
      <c r="D347" s="10" t="s">
        <v>24</v>
      </c>
      <c r="E347" s="23" t="s">
        <v>252</v>
      </c>
      <c r="F347" s="24">
        <v>3391.2000000000003</v>
      </c>
      <c r="G347" s="24">
        <v>0</v>
      </c>
      <c r="H347" s="24">
        <v>0</v>
      </c>
      <c r="I347" s="24"/>
    </row>
    <row r="348" spans="1:9" ht="47.25" x14ac:dyDescent="0.25">
      <c r="A348" s="10" t="s">
        <v>266</v>
      </c>
      <c r="B348" s="11"/>
      <c r="C348" s="10"/>
      <c r="D348" s="10"/>
      <c r="E348" s="23" t="s">
        <v>267</v>
      </c>
      <c r="F348" s="24">
        <f>F349+F352+F354</f>
        <v>41820.199999999997</v>
      </c>
      <c r="G348" s="24">
        <f>G349+G352+G354</f>
        <v>41820.199999999997</v>
      </c>
      <c r="H348" s="24">
        <f>H349+H352+H354</f>
        <v>41820.199999999997</v>
      </c>
      <c r="I348" s="24">
        <f>I349+I352+I354</f>
        <v>0</v>
      </c>
    </row>
    <row r="349" spans="1:9" ht="31.5" x14ac:dyDescent="0.25">
      <c r="A349" s="10" t="s">
        <v>266</v>
      </c>
      <c r="B349" s="11" t="s">
        <v>53</v>
      </c>
      <c r="C349" s="10"/>
      <c r="D349" s="10"/>
      <c r="E349" s="23" t="s">
        <v>54</v>
      </c>
      <c r="F349" s="24">
        <f>F350+F351</f>
        <v>14034.800000000003</v>
      </c>
      <c r="G349" s="24">
        <f>G350+G351</f>
        <v>14034.800000000003</v>
      </c>
      <c r="H349" s="24">
        <f>H350+H351</f>
        <v>14034.800000000003</v>
      </c>
      <c r="I349" s="24">
        <f>I350+I351</f>
        <v>0</v>
      </c>
    </row>
    <row r="350" spans="1:9" x14ac:dyDescent="0.25">
      <c r="A350" s="10" t="s">
        <v>266</v>
      </c>
      <c r="B350" s="11">
        <v>200</v>
      </c>
      <c r="C350" s="10" t="s">
        <v>244</v>
      </c>
      <c r="D350" s="10" t="s">
        <v>24</v>
      </c>
      <c r="E350" s="23" t="s">
        <v>252</v>
      </c>
      <c r="F350" s="24">
        <v>13314.100000000002</v>
      </c>
      <c r="G350" s="24">
        <v>13314.100000000002</v>
      </c>
      <c r="H350" s="24">
        <v>13314.100000000002</v>
      </c>
      <c r="I350" s="24"/>
    </row>
    <row r="351" spans="1:9" x14ac:dyDescent="0.25">
      <c r="A351" s="10" t="s">
        <v>266</v>
      </c>
      <c r="B351" s="11">
        <v>200</v>
      </c>
      <c r="C351" s="10" t="s">
        <v>244</v>
      </c>
      <c r="D351" s="10" t="s">
        <v>268</v>
      </c>
      <c r="E351" s="23" t="s">
        <v>269</v>
      </c>
      <c r="F351" s="24">
        <v>720.7</v>
      </c>
      <c r="G351" s="24">
        <v>720.7</v>
      </c>
      <c r="H351" s="24">
        <v>720.7</v>
      </c>
      <c r="I351" s="24"/>
    </row>
    <row r="352" spans="1:9" ht="47.25" x14ac:dyDescent="0.25">
      <c r="A352" s="10" t="s">
        <v>266</v>
      </c>
      <c r="B352" s="11" t="s">
        <v>45</v>
      </c>
      <c r="C352" s="10"/>
      <c r="D352" s="10"/>
      <c r="E352" s="23" t="s">
        <v>46</v>
      </c>
      <c r="F352" s="24">
        <f>F353</f>
        <v>22785.399999999998</v>
      </c>
      <c r="G352" s="24">
        <f>G353</f>
        <v>22785.399999999998</v>
      </c>
      <c r="H352" s="24">
        <f>H353</f>
        <v>22785.399999999998</v>
      </c>
      <c r="I352" s="24">
        <f>I353</f>
        <v>0</v>
      </c>
    </row>
    <row r="353" spans="1:9" x14ac:dyDescent="0.25">
      <c r="A353" s="10" t="s">
        <v>266</v>
      </c>
      <c r="B353" s="11">
        <v>600</v>
      </c>
      <c r="C353" s="10" t="s">
        <v>244</v>
      </c>
      <c r="D353" s="10" t="s">
        <v>268</v>
      </c>
      <c r="E353" s="23" t="s">
        <v>269</v>
      </c>
      <c r="F353" s="24">
        <v>22785.399999999998</v>
      </c>
      <c r="G353" s="24">
        <v>22785.399999999998</v>
      </c>
      <c r="H353" s="24">
        <v>22785.399999999998</v>
      </c>
      <c r="I353" s="24"/>
    </row>
    <row r="354" spans="1:9" x14ac:dyDescent="0.25">
      <c r="A354" s="10" t="s">
        <v>266</v>
      </c>
      <c r="B354" s="11" t="s">
        <v>39</v>
      </c>
      <c r="C354" s="10"/>
      <c r="D354" s="10"/>
      <c r="E354" s="23" t="s">
        <v>40</v>
      </c>
      <c r="F354" s="24">
        <f>F355</f>
        <v>5000</v>
      </c>
      <c r="G354" s="24">
        <f>G355</f>
        <v>5000</v>
      </c>
      <c r="H354" s="24">
        <f>H355</f>
        <v>5000</v>
      </c>
      <c r="I354" s="24">
        <f>I355</f>
        <v>0</v>
      </c>
    </row>
    <row r="355" spans="1:9" x14ac:dyDescent="0.25">
      <c r="A355" s="10" t="s">
        <v>266</v>
      </c>
      <c r="B355" s="11">
        <v>800</v>
      </c>
      <c r="C355" s="10" t="s">
        <v>244</v>
      </c>
      <c r="D355" s="10" t="s">
        <v>24</v>
      </c>
      <c r="E355" s="23" t="s">
        <v>252</v>
      </c>
      <c r="F355" s="24">
        <v>5000</v>
      </c>
      <c r="G355" s="24">
        <v>5000</v>
      </c>
      <c r="H355" s="24">
        <v>5000</v>
      </c>
      <c r="I355" s="24"/>
    </row>
    <row r="356" spans="1:9" ht="110.25" x14ac:dyDescent="0.25">
      <c r="A356" s="10" t="s">
        <v>270</v>
      </c>
      <c r="B356" s="11"/>
      <c r="C356" s="10"/>
      <c r="D356" s="10"/>
      <c r="E356" s="23" t="s">
        <v>271</v>
      </c>
      <c r="F356" s="24">
        <f t="shared" ref="F356:F363" si="95">F357</f>
        <v>806.6</v>
      </c>
      <c r="G356" s="24">
        <f t="shared" ref="G356:G363" si="96">G357</f>
        <v>806.6</v>
      </c>
      <c r="H356" s="24">
        <f t="shared" ref="H356:H363" si="97">H357</f>
        <v>806.6</v>
      </c>
      <c r="I356" s="24">
        <f t="shared" ref="I356:I363" si="98">I357</f>
        <v>0</v>
      </c>
    </row>
    <row r="357" spans="1:9" ht="47.25" x14ac:dyDescent="0.25">
      <c r="A357" s="10" t="s">
        <v>270</v>
      </c>
      <c r="B357" s="11" t="s">
        <v>45</v>
      </c>
      <c r="C357" s="10"/>
      <c r="D357" s="10"/>
      <c r="E357" s="23" t="s">
        <v>46</v>
      </c>
      <c r="F357" s="24">
        <f t="shared" si="95"/>
        <v>806.6</v>
      </c>
      <c r="G357" s="24">
        <f t="shared" si="96"/>
        <v>806.6</v>
      </c>
      <c r="H357" s="24">
        <f t="shared" si="97"/>
        <v>806.6</v>
      </c>
      <c r="I357" s="24">
        <f t="shared" si="98"/>
        <v>0</v>
      </c>
    </row>
    <row r="358" spans="1:9" x14ac:dyDescent="0.25">
      <c r="A358" s="10" t="s">
        <v>270</v>
      </c>
      <c r="B358" s="11">
        <v>600</v>
      </c>
      <c r="C358" s="10" t="s">
        <v>244</v>
      </c>
      <c r="D358" s="10" t="s">
        <v>24</v>
      </c>
      <c r="E358" s="23" t="s">
        <v>252</v>
      </c>
      <c r="F358" s="24">
        <v>806.6</v>
      </c>
      <c r="G358" s="24">
        <v>806.6</v>
      </c>
      <c r="H358" s="24">
        <v>806.6</v>
      </c>
      <c r="I358" s="24"/>
    </row>
    <row r="359" spans="1:9" ht="78.75" x14ac:dyDescent="0.25">
      <c r="A359" s="10" t="s">
        <v>272</v>
      </c>
      <c r="B359" s="11"/>
      <c r="C359" s="10"/>
      <c r="D359" s="10"/>
      <c r="E359" s="23" t="s">
        <v>273</v>
      </c>
      <c r="F359" s="24">
        <f t="shared" si="95"/>
        <v>2400</v>
      </c>
      <c r="G359" s="24">
        <f t="shared" si="96"/>
        <v>2400</v>
      </c>
      <c r="H359" s="24">
        <f t="shared" si="97"/>
        <v>2400</v>
      </c>
      <c r="I359" s="24">
        <f t="shared" si="98"/>
        <v>0</v>
      </c>
    </row>
    <row r="360" spans="1:9" ht="47.25" x14ac:dyDescent="0.25">
      <c r="A360" s="10" t="s">
        <v>272</v>
      </c>
      <c r="B360" s="11" t="s">
        <v>45</v>
      </c>
      <c r="C360" s="10"/>
      <c r="D360" s="10"/>
      <c r="E360" s="23" t="s">
        <v>46</v>
      </c>
      <c r="F360" s="24">
        <f t="shared" si="95"/>
        <v>2400</v>
      </c>
      <c r="G360" s="24">
        <f t="shared" si="96"/>
        <v>2400</v>
      </c>
      <c r="H360" s="24">
        <f t="shared" si="97"/>
        <v>2400</v>
      </c>
      <c r="I360" s="24">
        <f t="shared" si="98"/>
        <v>0</v>
      </c>
    </row>
    <row r="361" spans="1:9" x14ac:dyDescent="0.25">
      <c r="A361" s="10" t="s">
        <v>272</v>
      </c>
      <c r="B361" s="11">
        <v>600</v>
      </c>
      <c r="C361" s="10" t="s">
        <v>244</v>
      </c>
      <c r="D361" s="10" t="s">
        <v>24</v>
      </c>
      <c r="E361" s="23" t="s">
        <v>252</v>
      </c>
      <c r="F361" s="24">
        <v>2400</v>
      </c>
      <c r="G361" s="24">
        <v>2400</v>
      </c>
      <c r="H361" s="24">
        <v>2400</v>
      </c>
      <c r="I361" s="24"/>
    </row>
    <row r="362" spans="1:9" ht="94.5" x14ac:dyDescent="0.25">
      <c r="A362" s="10" t="s">
        <v>274</v>
      </c>
      <c r="B362" s="11"/>
      <c r="C362" s="10"/>
      <c r="D362" s="10"/>
      <c r="E362" s="23" t="s">
        <v>275</v>
      </c>
      <c r="F362" s="24">
        <f t="shared" si="95"/>
        <v>80000</v>
      </c>
      <c r="G362" s="24">
        <f t="shared" si="96"/>
        <v>80000</v>
      </c>
      <c r="H362" s="24">
        <f t="shared" si="97"/>
        <v>80000</v>
      </c>
      <c r="I362" s="24">
        <f t="shared" si="98"/>
        <v>0</v>
      </c>
    </row>
    <row r="363" spans="1:9" ht="47.25" x14ac:dyDescent="0.25">
      <c r="A363" s="10" t="s">
        <v>274</v>
      </c>
      <c r="B363" s="11" t="s">
        <v>45</v>
      </c>
      <c r="C363" s="10"/>
      <c r="D363" s="10"/>
      <c r="E363" s="23" t="s">
        <v>46</v>
      </c>
      <c r="F363" s="24">
        <f t="shared" si="95"/>
        <v>80000</v>
      </c>
      <c r="G363" s="24">
        <f t="shared" si="96"/>
        <v>80000</v>
      </c>
      <c r="H363" s="24">
        <f t="shared" si="97"/>
        <v>80000</v>
      </c>
      <c r="I363" s="24">
        <f t="shared" si="98"/>
        <v>0</v>
      </c>
    </row>
    <row r="364" spans="1:9" x14ac:dyDescent="0.25">
      <c r="A364" s="10" t="s">
        <v>274</v>
      </c>
      <c r="B364" s="11">
        <v>600</v>
      </c>
      <c r="C364" s="10" t="s">
        <v>244</v>
      </c>
      <c r="D364" s="10" t="s">
        <v>92</v>
      </c>
      <c r="E364" s="23" t="s">
        <v>245</v>
      </c>
      <c r="F364" s="24">
        <v>80000</v>
      </c>
      <c r="G364" s="24">
        <v>80000</v>
      </c>
      <c r="H364" s="24">
        <v>80000</v>
      </c>
      <c r="I364" s="24"/>
    </row>
    <row r="365" spans="1:9" ht="47.25" x14ac:dyDescent="0.25">
      <c r="A365" s="10" t="s">
        <v>276</v>
      </c>
      <c r="B365" s="11"/>
      <c r="C365" s="10"/>
      <c r="D365" s="10"/>
      <c r="E365" s="23" t="s">
        <v>277</v>
      </c>
      <c r="F365" s="24">
        <f>F366+F370+F373+F377+F380</f>
        <v>971912.1</v>
      </c>
      <c r="G365" s="24">
        <f>G366+G370+G373+G377+G380</f>
        <v>993686.5</v>
      </c>
      <c r="H365" s="24">
        <f>H366+H370+H373+H377+H380</f>
        <v>993686.5</v>
      </c>
      <c r="I365" s="24">
        <f>I366+I370+I373+I377+I380</f>
        <v>0</v>
      </c>
    </row>
    <row r="366" spans="1:9" ht="47.25" x14ac:dyDescent="0.25">
      <c r="A366" s="10" t="s">
        <v>278</v>
      </c>
      <c r="B366" s="11"/>
      <c r="C366" s="10"/>
      <c r="D366" s="10"/>
      <c r="E366" s="23" t="s">
        <v>127</v>
      </c>
      <c r="F366" s="24">
        <f>F367</f>
        <v>906535.6</v>
      </c>
      <c r="G366" s="24">
        <f>G367</f>
        <v>935758</v>
      </c>
      <c r="H366" s="24">
        <f>H367</f>
        <v>935758</v>
      </c>
      <c r="I366" s="24">
        <f>I367</f>
        <v>0</v>
      </c>
    </row>
    <row r="367" spans="1:9" ht="47.25" x14ac:dyDescent="0.25">
      <c r="A367" s="10" t="s">
        <v>278</v>
      </c>
      <c r="B367" s="11" t="s">
        <v>45</v>
      </c>
      <c r="C367" s="10"/>
      <c r="D367" s="10"/>
      <c r="E367" s="23" t="s">
        <v>46</v>
      </c>
      <c r="F367" s="24">
        <f>F368+F369</f>
        <v>906535.6</v>
      </c>
      <c r="G367" s="24">
        <f>G368+G369</f>
        <v>935758</v>
      </c>
      <c r="H367" s="24">
        <f>H368+H369</f>
        <v>935758</v>
      </c>
      <c r="I367" s="24">
        <f>I368+I369</f>
        <v>0</v>
      </c>
    </row>
    <row r="368" spans="1:9" x14ac:dyDescent="0.25">
      <c r="A368" s="10" t="s">
        <v>278</v>
      </c>
      <c r="B368" s="11">
        <v>600</v>
      </c>
      <c r="C368" s="10" t="s">
        <v>244</v>
      </c>
      <c r="D368" s="10" t="s">
        <v>24</v>
      </c>
      <c r="E368" s="23" t="s">
        <v>252</v>
      </c>
      <c r="F368" s="24">
        <f>4627.4-13.4+0.3</f>
        <v>4614.3</v>
      </c>
      <c r="G368" s="24">
        <f>4736.8+0.1</f>
        <v>4736.9000000000005</v>
      </c>
      <c r="H368" s="24">
        <f>4736.8+0.1</f>
        <v>4736.9000000000005</v>
      </c>
      <c r="I368" s="24"/>
    </row>
    <row r="369" spans="1:9" x14ac:dyDescent="0.25">
      <c r="A369" s="10" t="s">
        <v>278</v>
      </c>
      <c r="B369" s="11">
        <v>600</v>
      </c>
      <c r="C369" s="10" t="s">
        <v>244</v>
      </c>
      <c r="D369" s="10" t="s">
        <v>92</v>
      </c>
      <c r="E369" s="23" t="s">
        <v>245</v>
      </c>
      <c r="F369" s="24">
        <f>901921.6-0.3</f>
        <v>901921.29999999993</v>
      </c>
      <c r="G369" s="24">
        <f>931021.2-0.1</f>
        <v>931021.1</v>
      </c>
      <c r="H369" s="24">
        <f>931021.2-0.1</f>
        <v>931021.1</v>
      </c>
      <c r="I369" s="24"/>
    </row>
    <row r="370" spans="1:9" ht="78.75" x14ac:dyDescent="0.25">
      <c r="A370" s="10" t="s">
        <v>279</v>
      </c>
      <c r="B370" s="11"/>
      <c r="C370" s="10"/>
      <c r="D370" s="10"/>
      <c r="E370" s="23" t="s">
        <v>280</v>
      </c>
      <c r="F370" s="24">
        <f t="shared" ref="F370:F373" si="99">F371</f>
        <v>38855.699999999997</v>
      </c>
      <c r="G370" s="24">
        <f t="shared" ref="G370:G373" si="100">G371</f>
        <v>38855.699999999997</v>
      </c>
      <c r="H370" s="24">
        <f t="shared" ref="H370:H373" si="101">H371</f>
        <v>38855.699999999997</v>
      </c>
      <c r="I370" s="24">
        <f t="shared" ref="I370:I373" si="102">I371</f>
        <v>0</v>
      </c>
    </row>
    <row r="371" spans="1:9" ht="47.25" x14ac:dyDescent="0.25">
      <c r="A371" s="10" t="s">
        <v>279</v>
      </c>
      <c r="B371" s="11" t="s">
        <v>45</v>
      </c>
      <c r="C371" s="10"/>
      <c r="D371" s="10"/>
      <c r="E371" s="23" t="s">
        <v>46</v>
      </c>
      <c r="F371" s="24">
        <f t="shared" si="99"/>
        <v>38855.699999999997</v>
      </c>
      <c r="G371" s="24">
        <f t="shared" si="100"/>
        <v>38855.699999999997</v>
      </c>
      <c r="H371" s="24">
        <f t="shared" si="101"/>
        <v>38855.699999999997</v>
      </c>
      <c r="I371" s="24">
        <f t="shared" si="102"/>
        <v>0</v>
      </c>
    </row>
    <row r="372" spans="1:9" x14ac:dyDescent="0.25">
      <c r="A372" s="10" t="s">
        <v>279</v>
      </c>
      <c r="B372" s="11">
        <v>600</v>
      </c>
      <c r="C372" s="10" t="s">
        <v>244</v>
      </c>
      <c r="D372" s="10" t="s">
        <v>92</v>
      </c>
      <c r="E372" s="23" t="s">
        <v>245</v>
      </c>
      <c r="F372" s="24">
        <v>38855.699999999997</v>
      </c>
      <c r="G372" s="24">
        <v>38855.699999999997</v>
      </c>
      <c r="H372" s="24">
        <v>38855.699999999997</v>
      </c>
      <c r="I372" s="24"/>
    </row>
    <row r="373" spans="1:9" x14ac:dyDescent="0.25">
      <c r="A373" s="10" t="s">
        <v>281</v>
      </c>
      <c r="B373" s="11"/>
      <c r="C373" s="10"/>
      <c r="D373" s="10"/>
      <c r="E373" s="23" t="s">
        <v>198</v>
      </c>
      <c r="F373" s="24">
        <f t="shared" si="99"/>
        <v>7448</v>
      </c>
      <c r="G373" s="24">
        <f t="shared" si="100"/>
        <v>0</v>
      </c>
      <c r="H373" s="24">
        <f t="shared" si="101"/>
        <v>0</v>
      </c>
      <c r="I373" s="24">
        <f t="shared" si="102"/>
        <v>0</v>
      </c>
    </row>
    <row r="374" spans="1:9" ht="47.25" x14ac:dyDescent="0.25">
      <c r="A374" s="10" t="s">
        <v>281</v>
      </c>
      <c r="B374" s="11" t="s">
        <v>45</v>
      </c>
      <c r="C374" s="10"/>
      <c r="D374" s="10"/>
      <c r="E374" s="23" t="s">
        <v>46</v>
      </c>
      <c r="F374" s="24">
        <f>F375+F376</f>
        <v>7448</v>
      </c>
      <c r="G374" s="24">
        <f>G375+G376</f>
        <v>0</v>
      </c>
      <c r="H374" s="24">
        <f>H375+H376</f>
        <v>0</v>
      </c>
      <c r="I374" s="24">
        <f>I375+I376</f>
        <v>0</v>
      </c>
    </row>
    <row r="375" spans="1:9" x14ac:dyDescent="0.25">
      <c r="A375" s="10" t="s">
        <v>281</v>
      </c>
      <c r="B375" s="11">
        <v>600</v>
      </c>
      <c r="C375" s="10" t="s">
        <v>244</v>
      </c>
      <c r="D375" s="10" t="s">
        <v>24</v>
      </c>
      <c r="E375" s="25" t="s">
        <v>252</v>
      </c>
      <c r="F375" s="24">
        <f>62.7+7.7</f>
        <v>70.400000000000006</v>
      </c>
      <c r="G375" s="24">
        <v>0</v>
      </c>
      <c r="H375" s="24">
        <v>0</v>
      </c>
      <c r="I375" s="24"/>
    </row>
    <row r="376" spans="1:9" x14ac:dyDescent="0.25">
      <c r="A376" s="10" t="s">
        <v>281</v>
      </c>
      <c r="B376" s="11">
        <v>600</v>
      </c>
      <c r="C376" s="10" t="s">
        <v>244</v>
      </c>
      <c r="D376" s="10" t="s">
        <v>92</v>
      </c>
      <c r="E376" s="23" t="s">
        <v>245</v>
      </c>
      <c r="F376" s="24">
        <v>7377.6</v>
      </c>
      <c r="G376" s="24">
        <v>0</v>
      </c>
      <c r="H376" s="24">
        <v>0</v>
      </c>
      <c r="I376" s="24"/>
    </row>
    <row r="377" spans="1:9" ht="47.25" x14ac:dyDescent="0.25">
      <c r="A377" s="10" t="s">
        <v>282</v>
      </c>
      <c r="B377" s="11"/>
      <c r="C377" s="10"/>
      <c r="D377" s="10"/>
      <c r="E377" s="23" t="s">
        <v>283</v>
      </c>
      <c r="F377" s="24">
        <f t="shared" ref="F377:F381" si="103">F378</f>
        <v>2850</v>
      </c>
      <c r="G377" s="24">
        <f t="shared" ref="G377:G381" si="104">G378</f>
        <v>2850</v>
      </c>
      <c r="H377" s="24">
        <f t="shared" ref="H377:H381" si="105">H378</f>
        <v>2850</v>
      </c>
      <c r="I377" s="24">
        <f t="shared" ref="I377:I381" si="106">I378</f>
        <v>0</v>
      </c>
    </row>
    <row r="378" spans="1:9" ht="31.5" x14ac:dyDescent="0.25">
      <c r="A378" s="10" t="s">
        <v>282</v>
      </c>
      <c r="B378" s="11" t="s">
        <v>170</v>
      </c>
      <c r="C378" s="10"/>
      <c r="D378" s="10"/>
      <c r="E378" s="23" t="s">
        <v>171</v>
      </c>
      <c r="F378" s="24">
        <f t="shared" si="103"/>
        <v>2850</v>
      </c>
      <c r="G378" s="24">
        <f t="shared" si="104"/>
        <v>2850</v>
      </c>
      <c r="H378" s="24">
        <f t="shared" si="105"/>
        <v>2850</v>
      </c>
      <c r="I378" s="24">
        <f t="shared" si="106"/>
        <v>0</v>
      </c>
    </row>
    <row r="379" spans="1:9" x14ac:dyDescent="0.25">
      <c r="A379" s="10" t="s">
        <v>282</v>
      </c>
      <c r="B379" s="11">
        <v>300</v>
      </c>
      <c r="C379" s="10" t="s">
        <v>244</v>
      </c>
      <c r="D379" s="10" t="s">
        <v>92</v>
      </c>
      <c r="E379" s="23" t="s">
        <v>245</v>
      </c>
      <c r="F379" s="24">
        <v>2850</v>
      </c>
      <c r="G379" s="24">
        <v>2850</v>
      </c>
      <c r="H379" s="24">
        <v>2850</v>
      </c>
      <c r="I379" s="24"/>
    </row>
    <row r="380" spans="1:9" ht="63" x14ac:dyDescent="0.25">
      <c r="A380" s="10" t="s">
        <v>284</v>
      </c>
      <c r="B380" s="11"/>
      <c r="C380" s="10"/>
      <c r="D380" s="10"/>
      <c r="E380" s="23" t="s">
        <v>200</v>
      </c>
      <c r="F380" s="24">
        <f t="shared" si="103"/>
        <v>16222.800000000001</v>
      </c>
      <c r="G380" s="24">
        <f t="shared" si="104"/>
        <v>16222.800000000001</v>
      </c>
      <c r="H380" s="24">
        <f t="shared" si="105"/>
        <v>16222.800000000001</v>
      </c>
      <c r="I380" s="24">
        <f t="shared" si="106"/>
        <v>0</v>
      </c>
    </row>
    <row r="381" spans="1:9" ht="47.25" x14ac:dyDescent="0.25">
      <c r="A381" s="10" t="s">
        <v>284</v>
      </c>
      <c r="B381" s="11" t="s">
        <v>45</v>
      </c>
      <c r="C381" s="10"/>
      <c r="D381" s="10"/>
      <c r="E381" s="23" t="s">
        <v>46</v>
      </c>
      <c r="F381" s="24">
        <f t="shared" si="103"/>
        <v>16222.800000000001</v>
      </c>
      <c r="G381" s="24">
        <f t="shared" si="104"/>
        <v>16222.800000000001</v>
      </c>
      <c r="H381" s="24">
        <f t="shared" si="105"/>
        <v>16222.800000000001</v>
      </c>
      <c r="I381" s="24">
        <f t="shared" si="106"/>
        <v>0</v>
      </c>
    </row>
    <row r="382" spans="1:9" x14ac:dyDescent="0.25">
      <c r="A382" s="10" t="s">
        <v>284</v>
      </c>
      <c r="B382" s="11">
        <v>600</v>
      </c>
      <c r="C382" s="10" t="s">
        <v>244</v>
      </c>
      <c r="D382" s="10" t="s">
        <v>92</v>
      </c>
      <c r="E382" s="23" t="s">
        <v>245</v>
      </c>
      <c r="F382" s="24">
        <v>16222.800000000001</v>
      </c>
      <c r="G382" s="24">
        <v>16222.800000000001</v>
      </c>
      <c r="H382" s="24">
        <v>16222.800000000001</v>
      </c>
      <c r="I382" s="24"/>
    </row>
    <row r="383" spans="1:9" ht="63" x14ac:dyDescent="0.25">
      <c r="A383" s="10" t="s">
        <v>285</v>
      </c>
      <c r="B383" s="11"/>
      <c r="C383" s="10"/>
      <c r="D383" s="10"/>
      <c r="E383" s="23" t="s">
        <v>286</v>
      </c>
      <c r="F383" s="24">
        <f>F384+F389</f>
        <v>79877</v>
      </c>
      <c r="G383" s="24">
        <f>G384+G389</f>
        <v>82108.800000000003</v>
      </c>
      <c r="H383" s="24">
        <f>H384+H389</f>
        <v>82108.800000000003</v>
      </c>
      <c r="I383" s="24">
        <f>I384+I389</f>
        <v>0</v>
      </c>
    </row>
    <row r="384" spans="1:9" ht="31.5" x14ac:dyDescent="0.25">
      <c r="A384" s="10" t="s">
        <v>287</v>
      </c>
      <c r="B384" s="11"/>
      <c r="C384" s="10"/>
      <c r="D384" s="10"/>
      <c r="E384" s="23" t="s">
        <v>156</v>
      </c>
      <c r="F384" s="24">
        <f>F385+F387</f>
        <v>18373.400000000001</v>
      </c>
      <c r="G384" s="24">
        <f>G385+G387</f>
        <v>18895.600000000002</v>
      </c>
      <c r="H384" s="24">
        <f>H385+H387</f>
        <v>18895.600000000002</v>
      </c>
      <c r="I384" s="24">
        <f>I385+I387</f>
        <v>0</v>
      </c>
    </row>
    <row r="385" spans="1:9" ht="94.5" x14ac:dyDescent="0.25">
      <c r="A385" s="10" t="s">
        <v>287</v>
      </c>
      <c r="B385" s="11" t="s">
        <v>128</v>
      </c>
      <c r="C385" s="10"/>
      <c r="D385" s="10"/>
      <c r="E385" s="23" t="s">
        <v>129</v>
      </c>
      <c r="F385" s="24">
        <f>F386</f>
        <v>17178.400000000001</v>
      </c>
      <c r="G385" s="24">
        <f>G386</f>
        <v>17700.600000000002</v>
      </c>
      <c r="H385" s="24">
        <f>H386</f>
        <v>17700.600000000002</v>
      </c>
      <c r="I385" s="24">
        <f>I386</f>
        <v>0</v>
      </c>
    </row>
    <row r="386" spans="1:9" ht="31.5" x14ac:dyDescent="0.25">
      <c r="A386" s="10" t="s">
        <v>287</v>
      </c>
      <c r="B386" s="11">
        <v>100</v>
      </c>
      <c r="C386" s="10" t="s">
        <v>244</v>
      </c>
      <c r="D386" s="10" t="s">
        <v>288</v>
      </c>
      <c r="E386" s="23" t="s">
        <v>289</v>
      </c>
      <c r="F386" s="24">
        <v>17178.400000000001</v>
      </c>
      <c r="G386" s="24">
        <v>17700.600000000002</v>
      </c>
      <c r="H386" s="24">
        <v>17700.600000000002</v>
      </c>
      <c r="I386" s="24"/>
    </row>
    <row r="387" spans="1:9" ht="31.5" x14ac:dyDescent="0.25">
      <c r="A387" s="10" t="s">
        <v>287</v>
      </c>
      <c r="B387" s="11" t="s">
        <v>53</v>
      </c>
      <c r="C387" s="10"/>
      <c r="D387" s="10"/>
      <c r="E387" s="23" t="s">
        <v>54</v>
      </c>
      <c r="F387" s="24">
        <f>F388</f>
        <v>1195</v>
      </c>
      <c r="G387" s="24">
        <f>G388</f>
        <v>1195</v>
      </c>
      <c r="H387" s="24">
        <f>H388</f>
        <v>1195</v>
      </c>
      <c r="I387" s="24">
        <f>I388</f>
        <v>0</v>
      </c>
    </row>
    <row r="388" spans="1:9" ht="31.5" x14ac:dyDescent="0.25">
      <c r="A388" s="10" t="s">
        <v>287</v>
      </c>
      <c r="B388" s="11">
        <v>200</v>
      </c>
      <c r="C388" s="10" t="s">
        <v>244</v>
      </c>
      <c r="D388" s="10" t="s">
        <v>288</v>
      </c>
      <c r="E388" s="23" t="s">
        <v>289</v>
      </c>
      <c r="F388" s="24">
        <v>1195</v>
      </c>
      <c r="G388" s="24">
        <v>1195</v>
      </c>
      <c r="H388" s="24">
        <v>1195</v>
      </c>
      <c r="I388" s="24"/>
    </row>
    <row r="389" spans="1:9" ht="47.25" x14ac:dyDescent="0.25">
      <c r="A389" s="10" t="s">
        <v>290</v>
      </c>
      <c r="B389" s="11"/>
      <c r="C389" s="10"/>
      <c r="D389" s="10"/>
      <c r="E389" s="23" t="s">
        <v>127</v>
      </c>
      <c r="F389" s="24">
        <f>F390+F392</f>
        <v>61503.600000000006</v>
      </c>
      <c r="G389" s="24">
        <f>G390+G392</f>
        <v>63213.2</v>
      </c>
      <c r="H389" s="24">
        <f>H390+H392</f>
        <v>63213.2</v>
      </c>
      <c r="I389" s="24">
        <f>I390+I392</f>
        <v>0</v>
      </c>
    </row>
    <row r="390" spans="1:9" ht="94.5" x14ac:dyDescent="0.25">
      <c r="A390" s="10" t="s">
        <v>290</v>
      </c>
      <c r="B390" s="11" t="s">
        <v>128</v>
      </c>
      <c r="C390" s="10"/>
      <c r="D390" s="10"/>
      <c r="E390" s="23" t="s">
        <v>129</v>
      </c>
      <c r="F390" s="24">
        <f>F391</f>
        <v>55596.600000000006</v>
      </c>
      <c r="G390" s="24">
        <f>G391</f>
        <v>57306.2</v>
      </c>
      <c r="H390" s="24">
        <f>H391</f>
        <v>57306.2</v>
      </c>
      <c r="I390" s="24">
        <f>I391</f>
        <v>0</v>
      </c>
    </row>
    <row r="391" spans="1:9" ht="31.5" x14ac:dyDescent="0.25">
      <c r="A391" s="10" t="s">
        <v>290</v>
      </c>
      <c r="B391" s="11">
        <v>100</v>
      </c>
      <c r="C391" s="10" t="s">
        <v>244</v>
      </c>
      <c r="D391" s="10" t="s">
        <v>288</v>
      </c>
      <c r="E391" s="23" t="s">
        <v>289</v>
      </c>
      <c r="F391" s="24">
        <v>55596.600000000006</v>
      </c>
      <c r="G391" s="24">
        <v>57306.2</v>
      </c>
      <c r="H391" s="24">
        <v>57306.2</v>
      </c>
      <c r="I391" s="24"/>
    </row>
    <row r="392" spans="1:9" ht="31.5" x14ac:dyDescent="0.25">
      <c r="A392" s="10" t="s">
        <v>290</v>
      </c>
      <c r="B392" s="11" t="s">
        <v>53</v>
      </c>
      <c r="C392" s="10"/>
      <c r="D392" s="10"/>
      <c r="E392" s="23" t="s">
        <v>54</v>
      </c>
      <c r="F392" s="24">
        <f>F393</f>
        <v>5907</v>
      </c>
      <c r="G392" s="24">
        <f>G393</f>
        <v>5907</v>
      </c>
      <c r="H392" s="24">
        <f>H393</f>
        <v>5907</v>
      </c>
      <c r="I392" s="24">
        <f>I393</f>
        <v>0</v>
      </c>
    </row>
    <row r="393" spans="1:9" ht="31.5" x14ac:dyDescent="0.25">
      <c r="A393" s="10" t="s">
        <v>290</v>
      </c>
      <c r="B393" s="11">
        <v>200</v>
      </c>
      <c r="C393" s="10" t="s">
        <v>244</v>
      </c>
      <c r="D393" s="10" t="s">
        <v>288</v>
      </c>
      <c r="E393" s="23" t="s">
        <v>289</v>
      </c>
      <c r="F393" s="24">
        <v>5907</v>
      </c>
      <c r="G393" s="24">
        <v>5907</v>
      </c>
      <c r="H393" s="24">
        <v>5907</v>
      </c>
      <c r="I393" s="24"/>
    </row>
    <row r="394" spans="1:9" s="13" customFormat="1" ht="47.25" x14ac:dyDescent="0.25">
      <c r="A394" s="14" t="s">
        <v>291</v>
      </c>
      <c r="B394" s="15"/>
      <c r="C394" s="14"/>
      <c r="D394" s="14"/>
      <c r="E394" s="16" t="s">
        <v>292</v>
      </c>
      <c r="F394" s="17">
        <f>F395</f>
        <v>733620</v>
      </c>
      <c r="G394" s="17">
        <f>G395</f>
        <v>700160</v>
      </c>
      <c r="H394" s="17">
        <f>H395</f>
        <v>750160</v>
      </c>
      <c r="I394" s="17">
        <f>I395</f>
        <v>0</v>
      </c>
    </row>
    <row r="395" spans="1:9" s="18" customFormat="1" x14ac:dyDescent="0.25">
      <c r="A395" s="19" t="s">
        <v>293</v>
      </c>
      <c r="B395" s="20"/>
      <c r="C395" s="19"/>
      <c r="D395" s="19"/>
      <c r="E395" s="21" t="s">
        <v>48</v>
      </c>
      <c r="F395" s="22">
        <f>F396+F419+F440+F474</f>
        <v>733620</v>
      </c>
      <c r="G395" s="22">
        <f>G396+G419+G440+G474</f>
        <v>700160</v>
      </c>
      <c r="H395" s="22">
        <f>H396+H419+H440+H474</f>
        <v>750160</v>
      </c>
      <c r="I395" s="22">
        <f>I396+I419+I440+I474</f>
        <v>0</v>
      </c>
    </row>
    <row r="396" spans="1:9" ht="78.75" x14ac:dyDescent="0.25">
      <c r="A396" s="10" t="s">
        <v>294</v>
      </c>
      <c r="B396" s="11"/>
      <c r="C396" s="10"/>
      <c r="D396" s="10"/>
      <c r="E396" s="23" t="s">
        <v>295</v>
      </c>
      <c r="F396" s="24">
        <f>F397+F402+F407+F410+F413+F416</f>
        <v>179044</v>
      </c>
      <c r="G396" s="24">
        <f>G397+G402+G407+G410+G413+G416</f>
        <v>179044</v>
      </c>
      <c r="H396" s="24">
        <f>H397+H402+H407+H410+H413+H416</f>
        <v>229044</v>
      </c>
      <c r="I396" s="24">
        <f>I397+I402+I407+I410+I413+I416</f>
        <v>0</v>
      </c>
    </row>
    <row r="397" spans="1:9" ht="126" x14ac:dyDescent="0.25">
      <c r="A397" s="10" t="s">
        <v>296</v>
      </c>
      <c r="B397" s="11"/>
      <c r="C397" s="10"/>
      <c r="D397" s="10"/>
      <c r="E397" s="23" t="s">
        <v>297</v>
      </c>
      <c r="F397" s="24">
        <f>F398+F400</f>
        <v>13129.7</v>
      </c>
      <c r="G397" s="24">
        <f>G398+G400</f>
        <v>13129.7</v>
      </c>
      <c r="H397" s="24">
        <f>H398+H400</f>
        <v>13129.7</v>
      </c>
      <c r="I397" s="24">
        <f>I398+I400</f>
        <v>0</v>
      </c>
    </row>
    <row r="398" spans="1:9" ht="31.5" x14ac:dyDescent="0.25">
      <c r="A398" s="10" t="s">
        <v>296</v>
      </c>
      <c r="B398" s="11" t="s">
        <v>53</v>
      </c>
      <c r="C398" s="10"/>
      <c r="D398" s="10"/>
      <c r="E398" s="23" t="s">
        <v>54</v>
      </c>
      <c r="F398" s="24">
        <f>F399</f>
        <v>34.200000000000003</v>
      </c>
      <c r="G398" s="24">
        <f>G399</f>
        <v>34.200000000000003</v>
      </c>
      <c r="H398" s="24">
        <f>H399</f>
        <v>34.200000000000003</v>
      </c>
      <c r="I398" s="24">
        <f>I399</f>
        <v>0</v>
      </c>
    </row>
    <row r="399" spans="1:9" ht="31.5" x14ac:dyDescent="0.25">
      <c r="A399" s="10" t="s">
        <v>296</v>
      </c>
      <c r="B399" s="11">
        <v>200</v>
      </c>
      <c r="C399" s="10" t="s">
        <v>93</v>
      </c>
      <c r="D399" s="10" t="s">
        <v>298</v>
      </c>
      <c r="E399" s="23" t="s">
        <v>299</v>
      </c>
      <c r="F399" s="24">
        <v>34.200000000000003</v>
      </c>
      <c r="G399" s="24">
        <v>34.200000000000003</v>
      </c>
      <c r="H399" s="24">
        <v>34.200000000000003</v>
      </c>
      <c r="I399" s="24"/>
    </row>
    <row r="400" spans="1:9" ht="31.5" x14ac:dyDescent="0.25">
      <c r="A400" s="10" t="s">
        <v>296</v>
      </c>
      <c r="B400" s="11" t="s">
        <v>170</v>
      </c>
      <c r="C400" s="10"/>
      <c r="D400" s="10"/>
      <c r="E400" s="23" t="s">
        <v>171</v>
      </c>
      <c r="F400" s="24">
        <f>F401</f>
        <v>13095.5</v>
      </c>
      <c r="G400" s="24">
        <f>G401</f>
        <v>13095.5</v>
      </c>
      <c r="H400" s="24">
        <f>H401</f>
        <v>13095.5</v>
      </c>
      <c r="I400" s="24">
        <f>I401</f>
        <v>0</v>
      </c>
    </row>
    <row r="401" spans="1:9" x14ac:dyDescent="0.25">
      <c r="A401" s="10" t="s">
        <v>296</v>
      </c>
      <c r="B401" s="11">
        <v>300</v>
      </c>
      <c r="C401" s="10" t="s">
        <v>93</v>
      </c>
      <c r="D401" s="10" t="s">
        <v>92</v>
      </c>
      <c r="E401" s="23" t="s">
        <v>201</v>
      </c>
      <c r="F401" s="24">
        <v>13095.5</v>
      </c>
      <c r="G401" s="24">
        <v>13095.5</v>
      </c>
      <c r="H401" s="24">
        <v>13095.5</v>
      </c>
      <c r="I401" s="24"/>
    </row>
    <row r="402" spans="1:9" ht="63" x14ac:dyDescent="0.25">
      <c r="A402" s="10" t="s">
        <v>300</v>
      </c>
      <c r="B402" s="11"/>
      <c r="C402" s="10"/>
      <c r="D402" s="10"/>
      <c r="E402" s="23" t="s">
        <v>301</v>
      </c>
      <c r="F402" s="24">
        <f>F403+F405</f>
        <v>3068.3</v>
      </c>
      <c r="G402" s="24">
        <f>G403+G405</f>
        <v>3068.3</v>
      </c>
      <c r="H402" s="24">
        <f>H403+H405</f>
        <v>3068.3</v>
      </c>
      <c r="I402" s="24">
        <f>I403+I405</f>
        <v>0</v>
      </c>
    </row>
    <row r="403" spans="1:9" ht="31.5" x14ac:dyDescent="0.25">
      <c r="A403" s="10" t="s">
        <v>300</v>
      </c>
      <c r="B403" s="11" t="s">
        <v>53</v>
      </c>
      <c r="C403" s="10"/>
      <c r="D403" s="10"/>
      <c r="E403" s="23" t="s">
        <v>54</v>
      </c>
      <c r="F403" s="24">
        <f>F404</f>
        <v>8</v>
      </c>
      <c r="G403" s="24">
        <f>G404</f>
        <v>8</v>
      </c>
      <c r="H403" s="24">
        <f>H404</f>
        <v>8</v>
      </c>
      <c r="I403" s="24">
        <f>I404</f>
        <v>0</v>
      </c>
    </row>
    <row r="404" spans="1:9" ht="31.5" x14ac:dyDescent="0.25">
      <c r="A404" s="10" t="s">
        <v>300</v>
      </c>
      <c r="B404" s="11">
        <v>200</v>
      </c>
      <c r="C404" s="10" t="s">
        <v>93</v>
      </c>
      <c r="D404" s="10" t="s">
        <v>298</v>
      </c>
      <c r="E404" s="23" t="s">
        <v>299</v>
      </c>
      <c r="F404" s="24">
        <v>8</v>
      </c>
      <c r="G404" s="24">
        <v>8</v>
      </c>
      <c r="H404" s="24">
        <v>8</v>
      </c>
      <c r="I404" s="24"/>
    </row>
    <row r="405" spans="1:9" ht="31.5" x14ac:dyDescent="0.25">
      <c r="A405" s="10" t="s">
        <v>300</v>
      </c>
      <c r="B405" s="11" t="s">
        <v>170</v>
      </c>
      <c r="C405" s="10"/>
      <c r="D405" s="10"/>
      <c r="E405" s="23" t="s">
        <v>171</v>
      </c>
      <c r="F405" s="24">
        <f>F406</f>
        <v>3060.3</v>
      </c>
      <c r="G405" s="24">
        <f>G406</f>
        <v>3060.3</v>
      </c>
      <c r="H405" s="24">
        <f>H406</f>
        <v>3060.3</v>
      </c>
      <c r="I405" s="24">
        <f>I406</f>
        <v>0</v>
      </c>
    </row>
    <row r="406" spans="1:9" x14ac:dyDescent="0.25">
      <c r="A406" s="10" t="s">
        <v>300</v>
      </c>
      <c r="B406" s="11">
        <v>300</v>
      </c>
      <c r="C406" s="10" t="s">
        <v>93</v>
      </c>
      <c r="D406" s="10" t="s">
        <v>92</v>
      </c>
      <c r="E406" s="23" t="s">
        <v>201</v>
      </c>
      <c r="F406" s="24">
        <v>3060.3</v>
      </c>
      <c r="G406" s="24">
        <v>3060.3</v>
      </c>
      <c r="H406" s="24">
        <v>3060.3</v>
      </c>
      <c r="I406" s="24"/>
    </row>
    <row r="407" spans="1:9" ht="31.5" x14ac:dyDescent="0.25">
      <c r="A407" s="10" t="s">
        <v>302</v>
      </c>
      <c r="B407" s="11"/>
      <c r="C407" s="10"/>
      <c r="D407" s="10"/>
      <c r="E407" s="23" t="s">
        <v>303</v>
      </c>
      <c r="F407" s="24">
        <f t="shared" ref="F407:F417" si="107">F408</f>
        <v>8995.4000000000015</v>
      </c>
      <c r="G407" s="24">
        <f t="shared" ref="G407:G417" si="108">G408</f>
        <v>8995.4000000000015</v>
      </c>
      <c r="H407" s="24">
        <f t="shared" ref="H407:H417" si="109">H408</f>
        <v>8995.4000000000015</v>
      </c>
      <c r="I407" s="24">
        <f t="shared" ref="I407:I417" si="110">I408</f>
        <v>0</v>
      </c>
    </row>
    <row r="408" spans="1:9" ht="31.5" x14ac:dyDescent="0.25">
      <c r="A408" s="10" t="s">
        <v>302</v>
      </c>
      <c r="B408" s="11" t="s">
        <v>170</v>
      </c>
      <c r="C408" s="10"/>
      <c r="D408" s="10"/>
      <c r="E408" s="23" t="s">
        <v>171</v>
      </c>
      <c r="F408" s="24">
        <f t="shared" si="107"/>
        <v>8995.4000000000015</v>
      </c>
      <c r="G408" s="24">
        <f t="shared" si="108"/>
        <v>8995.4000000000015</v>
      </c>
      <c r="H408" s="24">
        <f t="shared" si="109"/>
        <v>8995.4000000000015</v>
      </c>
      <c r="I408" s="24">
        <f t="shared" si="110"/>
        <v>0</v>
      </c>
    </row>
    <row r="409" spans="1:9" ht="31.5" x14ac:dyDescent="0.25">
      <c r="A409" s="10" t="s">
        <v>302</v>
      </c>
      <c r="B409" s="11">
        <v>300</v>
      </c>
      <c r="C409" s="10" t="s">
        <v>93</v>
      </c>
      <c r="D409" s="10" t="s">
        <v>298</v>
      </c>
      <c r="E409" s="23" t="s">
        <v>299</v>
      </c>
      <c r="F409" s="24">
        <v>8995.4000000000015</v>
      </c>
      <c r="G409" s="24">
        <v>8995.4000000000015</v>
      </c>
      <c r="H409" s="24">
        <v>8995.4000000000015</v>
      </c>
      <c r="I409" s="24"/>
    </row>
    <row r="410" spans="1:9" ht="31.5" x14ac:dyDescent="0.25">
      <c r="A410" s="10" t="s">
        <v>304</v>
      </c>
      <c r="B410" s="11"/>
      <c r="C410" s="10"/>
      <c r="D410" s="10"/>
      <c r="E410" s="23" t="s">
        <v>305</v>
      </c>
      <c r="F410" s="24">
        <f t="shared" si="107"/>
        <v>402.3</v>
      </c>
      <c r="G410" s="24">
        <f t="shared" si="108"/>
        <v>402.3</v>
      </c>
      <c r="H410" s="24">
        <f t="shared" si="109"/>
        <v>402.3</v>
      </c>
      <c r="I410" s="24">
        <f t="shared" si="110"/>
        <v>0</v>
      </c>
    </row>
    <row r="411" spans="1:9" ht="31.5" x14ac:dyDescent="0.25">
      <c r="A411" s="10" t="s">
        <v>304</v>
      </c>
      <c r="B411" s="11" t="s">
        <v>170</v>
      </c>
      <c r="C411" s="10"/>
      <c r="D411" s="10"/>
      <c r="E411" s="23" t="s">
        <v>171</v>
      </c>
      <c r="F411" s="24">
        <f t="shared" si="107"/>
        <v>402.3</v>
      </c>
      <c r="G411" s="24">
        <f t="shared" si="108"/>
        <v>402.3</v>
      </c>
      <c r="H411" s="24">
        <f t="shared" si="109"/>
        <v>402.3</v>
      </c>
      <c r="I411" s="24">
        <f t="shared" si="110"/>
        <v>0</v>
      </c>
    </row>
    <row r="412" spans="1:9" x14ac:dyDescent="0.25">
      <c r="A412" s="10" t="s">
        <v>304</v>
      </c>
      <c r="B412" s="11">
        <v>300</v>
      </c>
      <c r="C412" s="10" t="s">
        <v>93</v>
      </c>
      <c r="D412" s="10" t="s">
        <v>92</v>
      </c>
      <c r="E412" s="23" t="s">
        <v>201</v>
      </c>
      <c r="F412" s="24">
        <v>402.3</v>
      </c>
      <c r="G412" s="24">
        <v>402.3</v>
      </c>
      <c r="H412" s="24">
        <v>402.3</v>
      </c>
      <c r="I412" s="24"/>
    </row>
    <row r="413" spans="1:9" ht="63" x14ac:dyDescent="0.25">
      <c r="A413" s="10" t="s">
        <v>306</v>
      </c>
      <c r="B413" s="11"/>
      <c r="C413" s="10"/>
      <c r="D413" s="10"/>
      <c r="E413" s="23" t="s">
        <v>307</v>
      </c>
      <c r="F413" s="24">
        <f t="shared" si="107"/>
        <v>150000</v>
      </c>
      <c r="G413" s="24">
        <f t="shared" si="108"/>
        <v>150000</v>
      </c>
      <c r="H413" s="24">
        <f t="shared" si="109"/>
        <v>200000</v>
      </c>
      <c r="I413" s="24">
        <f t="shared" si="110"/>
        <v>0</v>
      </c>
    </row>
    <row r="414" spans="1:9" ht="31.5" x14ac:dyDescent="0.25">
      <c r="A414" s="10" t="s">
        <v>306</v>
      </c>
      <c r="B414" s="11" t="s">
        <v>170</v>
      </c>
      <c r="C414" s="10"/>
      <c r="D414" s="10"/>
      <c r="E414" s="23" t="s">
        <v>171</v>
      </c>
      <c r="F414" s="24">
        <f t="shared" si="107"/>
        <v>150000</v>
      </c>
      <c r="G414" s="24">
        <f t="shared" si="108"/>
        <v>150000</v>
      </c>
      <c r="H414" s="24">
        <f t="shared" si="109"/>
        <v>200000</v>
      </c>
      <c r="I414" s="24">
        <f t="shared" si="110"/>
        <v>0</v>
      </c>
    </row>
    <row r="415" spans="1:9" x14ac:dyDescent="0.25">
      <c r="A415" s="10" t="s">
        <v>306</v>
      </c>
      <c r="B415" s="11">
        <v>300</v>
      </c>
      <c r="C415" s="10" t="s">
        <v>93</v>
      </c>
      <c r="D415" s="10" t="s">
        <v>92</v>
      </c>
      <c r="E415" s="23" t="s">
        <v>201</v>
      </c>
      <c r="F415" s="24">
        <v>150000</v>
      </c>
      <c r="G415" s="24">
        <v>150000</v>
      </c>
      <c r="H415" s="24">
        <v>200000</v>
      </c>
      <c r="I415" s="24"/>
    </row>
    <row r="416" spans="1:9" ht="47.25" x14ac:dyDescent="0.25">
      <c r="A416" s="10" t="s">
        <v>308</v>
      </c>
      <c r="B416" s="11"/>
      <c r="C416" s="10"/>
      <c r="D416" s="10"/>
      <c r="E416" s="23" t="s">
        <v>309</v>
      </c>
      <c r="F416" s="24">
        <f t="shared" si="107"/>
        <v>3448.3</v>
      </c>
      <c r="G416" s="24">
        <f t="shared" si="108"/>
        <v>3448.3</v>
      </c>
      <c r="H416" s="24">
        <f t="shared" si="109"/>
        <v>3448.3</v>
      </c>
      <c r="I416" s="24">
        <f t="shared" si="110"/>
        <v>0</v>
      </c>
    </row>
    <row r="417" spans="1:9" ht="31.5" x14ac:dyDescent="0.25">
      <c r="A417" s="10" t="s">
        <v>308</v>
      </c>
      <c r="B417" s="11" t="s">
        <v>170</v>
      </c>
      <c r="C417" s="10"/>
      <c r="D417" s="10"/>
      <c r="E417" s="23" t="s">
        <v>171</v>
      </c>
      <c r="F417" s="24">
        <f t="shared" si="107"/>
        <v>3448.3</v>
      </c>
      <c r="G417" s="24">
        <f t="shared" si="108"/>
        <v>3448.3</v>
      </c>
      <c r="H417" s="24">
        <f t="shared" si="109"/>
        <v>3448.3</v>
      </c>
      <c r="I417" s="24">
        <f t="shared" si="110"/>
        <v>0</v>
      </c>
    </row>
    <row r="418" spans="1:9" x14ac:dyDescent="0.25">
      <c r="A418" s="10" t="s">
        <v>308</v>
      </c>
      <c r="B418" s="11">
        <v>300</v>
      </c>
      <c r="C418" s="10" t="s">
        <v>93</v>
      </c>
      <c r="D418" s="10" t="s">
        <v>92</v>
      </c>
      <c r="E418" s="23" t="s">
        <v>201</v>
      </c>
      <c r="F418" s="24">
        <v>3448.3</v>
      </c>
      <c r="G418" s="24">
        <v>3448.3</v>
      </c>
      <c r="H418" s="24">
        <v>3448.3</v>
      </c>
      <c r="I418" s="24"/>
    </row>
    <row r="419" spans="1:9" ht="47.25" x14ac:dyDescent="0.25">
      <c r="A419" s="10" t="s">
        <v>310</v>
      </c>
      <c r="B419" s="11"/>
      <c r="C419" s="10"/>
      <c r="D419" s="10"/>
      <c r="E419" s="23" t="s">
        <v>311</v>
      </c>
      <c r="F419" s="24">
        <f>F420+F425+F433</f>
        <v>68563.199999999997</v>
      </c>
      <c r="G419" s="24">
        <f>G420+G425+G433</f>
        <v>31064</v>
      </c>
      <c r="H419" s="24">
        <f>H420+H425+H433</f>
        <v>31064</v>
      </c>
      <c r="I419" s="24">
        <f>I420+I425+I433</f>
        <v>0</v>
      </c>
    </row>
    <row r="420" spans="1:9" ht="31.5" x14ac:dyDescent="0.25">
      <c r="A420" s="10" t="s">
        <v>312</v>
      </c>
      <c r="B420" s="11"/>
      <c r="C420" s="10"/>
      <c r="D420" s="10"/>
      <c r="E420" s="23" t="s">
        <v>313</v>
      </c>
      <c r="F420" s="24">
        <f>F421+F423</f>
        <v>41766.9</v>
      </c>
      <c r="G420" s="24">
        <f>G421+G423</f>
        <v>5766.9</v>
      </c>
      <c r="H420" s="24">
        <f>H421+H423</f>
        <v>5766.9</v>
      </c>
      <c r="I420" s="24">
        <f>I421+I423</f>
        <v>0</v>
      </c>
    </row>
    <row r="421" spans="1:9" ht="31.5" x14ac:dyDescent="0.25">
      <c r="A421" s="10" t="s">
        <v>312</v>
      </c>
      <c r="B421" s="11" t="s">
        <v>53</v>
      </c>
      <c r="C421" s="10"/>
      <c r="D421" s="10"/>
      <c r="E421" s="23" t="s">
        <v>54</v>
      </c>
      <c r="F421" s="24">
        <f>F422</f>
        <v>40506.400000000001</v>
      </c>
      <c r="G421" s="24">
        <f>G422</f>
        <v>4506.3999999999996</v>
      </c>
      <c r="H421" s="24">
        <f>H422</f>
        <v>4506.3999999999996</v>
      </c>
      <c r="I421" s="24">
        <f>I422</f>
        <v>0</v>
      </c>
    </row>
    <row r="422" spans="1:9" ht="31.5" x14ac:dyDescent="0.25">
      <c r="A422" s="10" t="s">
        <v>312</v>
      </c>
      <c r="B422" s="11">
        <v>200</v>
      </c>
      <c r="C422" s="10" t="s">
        <v>93</v>
      </c>
      <c r="D422" s="10" t="s">
        <v>298</v>
      </c>
      <c r="E422" s="23" t="s">
        <v>299</v>
      </c>
      <c r="F422" s="24">
        <v>40506.400000000001</v>
      </c>
      <c r="G422" s="24">
        <v>4506.3999999999996</v>
      </c>
      <c r="H422" s="24">
        <v>4506.3999999999996</v>
      </c>
      <c r="I422" s="24"/>
    </row>
    <row r="423" spans="1:9" ht="47.25" x14ac:dyDescent="0.25">
      <c r="A423" s="10" t="s">
        <v>312</v>
      </c>
      <c r="B423" s="11" t="s">
        <v>45</v>
      </c>
      <c r="C423" s="10"/>
      <c r="D423" s="10"/>
      <c r="E423" s="23" t="s">
        <v>46</v>
      </c>
      <c r="F423" s="24">
        <f>F424</f>
        <v>1260.5</v>
      </c>
      <c r="G423" s="24">
        <f>G424</f>
        <v>1260.5</v>
      </c>
      <c r="H423" s="24">
        <f>H424</f>
        <v>1260.5</v>
      </c>
      <c r="I423" s="24">
        <f>I424</f>
        <v>0</v>
      </c>
    </row>
    <row r="424" spans="1:9" x14ac:dyDescent="0.25">
      <c r="A424" s="10" t="s">
        <v>312</v>
      </c>
      <c r="B424" s="11" t="s">
        <v>45</v>
      </c>
      <c r="C424" s="10" t="s">
        <v>57</v>
      </c>
      <c r="D424" s="10" t="s">
        <v>24</v>
      </c>
      <c r="E424" s="23" t="s">
        <v>58</v>
      </c>
      <c r="F424" s="24">
        <v>1260.5</v>
      </c>
      <c r="G424" s="24">
        <v>1260.5</v>
      </c>
      <c r="H424" s="24">
        <v>1260.5</v>
      </c>
      <c r="I424" s="24"/>
    </row>
    <row r="425" spans="1:9" ht="31.5" x14ac:dyDescent="0.25">
      <c r="A425" s="10" t="s">
        <v>314</v>
      </c>
      <c r="B425" s="11"/>
      <c r="C425" s="10"/>
      <c r="D425" s="10"/>
      <c r="E425" s="23" t="s">
        <v>315</v>
      </c>
      <c r="F425" s="24">
        <f>F426+F429</f>
        <v>4194.3999999999996</v>
      </c>
      <c r="G425" s="24">
        <f>G426+G429</f>
        <v>4194.3999999999996</v>
      </c>
      <c r="H425" s="24">
        <f>H426+H429</f>
        <v>4194.3999999999996</v>
      </c>
      <c r="I425" s="24">
        <f>I426+I429</f>
        <v>0</v>
      </c>
    </row>
    <row r="426" spans="1:9" ht="31.5" x14ac:dyDescent="0.25">
      <c r="A426" s="10" t="s">
        <v>314</v>
      </c>
      <c r="B426" s="11" t="s">
        <v>53</v>
      </c>
      <c r="C426" s="10"/>
      <c r="D426" s="10"/>
      <c r="E426" s="23" t="s">
        <v>54</v>
      </c>
      <c r="F426" s="24">
        <f>F427+F428</f>
        <v>755</v>
      </c>
      <c r="G426" s="24">
        <f>G427+G428</f>
        <v>755</v>
      </c>
      <c r="H426" s="24">
        <f>H427+H428</f>
        <v>755</v>
      </c>
      <c r="I426" s="24">
        <f>I427+I428</f>
        <v>0</v>
      </c>
    </row>
    <row r="427" spans="1:9" ht="31.5" x14ac:dyDescent="0.25">
      <c r="A427" s="10" t="s">
        <v>314</v>
      </c>
      <c r="B427" s="11">
        <v>200</v>
      </c>
      <c r="C427" s="10" t="s">
        <v>93</v>
      </c>
      <c r="D427" s="10" t="s">
        <v>298</v>
      </c>
      <c r="E427" s="23" t="s">
        <v>299</v>
      </c>
      <c r="F427" s="24">
        <v>142.5</v>
      </c>
      <c r="G427" s="24">
        <v>142.5</v>
      </c>
      <c r="H427" s="24">
        <v>142.5</v>
      </c>
      <c r="I427" s="24"/>
    </row>
    <row r="428" spans="1:9" x14ac:dyDescent="0.25">
      <c r="A428" s="10" t="s">
        <v>314</v>
      </c>
      <c r="B428" s="11">
        <v>200</v>
      </c>
      <c r="C428" s="10" t="s">
        <v>244</v>
      </c>
      <c r="D428" s="10" t="s">
        <v>268</v>
      </c>
      <c r="E428" s="23" t="s">
        <v>269</v>
      </c>
      <c r="F428" s="24">
        <v>612.5</v>
      </c>
      <c r="G428" s="24">
        <v>612.5</v>
      </c>
      <c r="H428" s="24">
        <v>612.5</v>
      </c>
      <c r="I428" s="24"/>
    </row>
    <row r="429" spans="1:9" ht="47.25" x14ac:dyDescent="0.25">
      <c r="A429" s="10" t="s">
        <v>314</v>
      </c>
      <c r="B429" s="11" t="s">
        <v>45</v>
      </c>
      <c r="C429" s="10"/>
      <c r="D429" s="10"/>
      <c r="E429" s="23" t="s">
        <v>46</v>
      </c>
      <c r="F429" s="24">
        <f>F430+F431+F432</f>
        <v>3439.4</v>
      </c>
      <c r="G429" s="24">
        <f>G430+G431+G432</f>
        <v>3439.4</v>
      </c>
      <c r="H429" s="24">
        <f>H430+H431+H432</f>
        <v>3439.4</v>
      </c>
      <c r="I429" s="24">
        <f>I430+I431+I432</f>
        <v>0</v>
      </c>
    </row>
    <row r="430" spans="1:9" x14ac:dyDescent="0.25">
      <c r="A430" s="10" t="s">
        <v>314</v>
      </c>
      <c r="B430" s="11" t="s">
        <v>45</v>
      </c>
      <c r="C430" s="10" t="s">
        <v>59</v>
      </c>
      <c r="D430" s="10" t="s">
        <v>59</v>
      </c>
      <c r="E430" s="23" t="s">
        <v>60</v>
      </c>
      <c r="F430" s="24">
        <v>2500</v>
      </c>
      <c r="G430" s="24">
        <v>2500</v>
      </c>
      <c r="H430" s="24">
        <v>2500</v>
      </c>
      <c r="I430" s="24"/>
    </row>
    <row r="431" spans="1:9" x14ac:dyDescent="0.25">
      <c r="A431" s="10" t="s">
        <v>314</v>
      </c>
      <c r="B431" s="11" t="s">
        <v>45</v>
      </c>
      <c r="C431" s="10" t="s">
        <v>59</v>
      </c>
      <c r="D431" s="10" t="s">
        <v>61</v>
      </c>
      <c r="E431" s="23" t="s">
        <v>62</v>
      </c>
      <c r="F431" s="24">
        <v>489.4</v>
      </c>
      <c r="G431" s="24">
        <v>489.4</v>
      </c>
      <c r="H431" s="24">
        <v>489.4</v>
      </c>
      <c r="I431" s="24"/>
    </row>
    <row r="432" spans="1:9" ht="31.5" x14ac:dyDescent="0.25">
      <c r="A432" s="10" t="s">
        <v>314</v>
      </c>
      <c r="B432" s="11" t="s">
        <v>45</v>
      </c>
      <c r="C432" s="10" t="s">
        <v>93</v>
      </c>
      <c r="D432" s="10" t="s">
        <v>298</v>
      </c>
      <c r="E432" s="23" t="s">
        <v>299</v>
      </c>
      <c r="F432" s="24">
        <v>450</v>
      </c>
      <c r="G432" s="24">
        <v>450</v>
      </c>
      <c r="H432" s="24">
        <v>450</v>
      </c>
      <c r="I432" s="24"/>
    </row>
    <row r="433" spans="1:9" ht="47.25" x14ac:dyDescent="0.25">
      <c r="A433" s="10" t="s">
        <v>316</v>
      </c>
      <c r="B433" s="11"/>
      <c r="C433" s="10"/>
      <c r="D433" s="10"/>
      <c r="E433" s="23" t="s">
        <v>317</v>
      </c>
      <c r="F433" s="24">
        <f>F434+F436</f>
        <v>22601.899999999998</v>
      </c>
      <c r="G433" s="24">
        <f>G434+G436</f>
        <v>21102.7</v>
      </c>
      <c r="H433" s="24">
        <f>H434+H436</f>
        <v>21102.7</v>
      </c>
      <c r="I433" s="24">
        <f>I434+I436</f>
        <v>0</v>
      </c>
    </row>
    <row r="434" spans="1:9" ht="31.5" x14ac:dyDescent="0.25">
      <c r="A434" s="10" t="s">
        <v>316</v>
      </c>
      <c r="B434" s="11" t="s">
        <v>53</v>
      </c>
      <c r="C434" s="10"/>
      <c r="D434" s="10"/>
      <c r="E434" s="23" t="s">
        <v>54</v>
      </c>
      <c r="F434" s="24">
        <f>F435</f>
        <v>1500</v>
      </c>
      <c r="G434" s="24">
        <f>G435</f>
        <v>0</v>
      </c>
      <c r="H434" s="24">
        <f>H435</f>
        <v>0</v>
      </c>
      <c r="I434" s="24">
        <f>I435</f>
        <v>0</v>
      </c>
    </row>
    <row r="435" spans="1:9" ht="31.5" x14ac:dyDescent="0.25">
      <c r="A435" s="10" t="s">
        <v>316</v>
      </c>
      <c r="B435" s="11">
        <v>200</v>
      </c>
      <c r="C435" s="10" t="s">
        <v>93</v>
      </c>
      <c r="D435" s="10" t="s">
        <v>298</v>
      </c>
      <c r="E435" s="23" t="s">
        <v>299</v>
      </c>
      <c r="F435" s="24">
        <v>1500</v>
      </c>
      <c r="G435" s="24">
        <v>0</v>
      </c>
      <c r="H435" s="24">
        <v>0</v>
      </c>
      <c r="I435" s="24"/>
    </row>
    <row r="436" spans="1:9" ht="47.25" x14ac:dyDescent="0.25">
      <c r="A436" s="10" t="s">
        <v>316</v>
      </c>
      <c r="B436" s="11" t="s">
        <v>45</v>
      </c>
      <c r="C436" s="10"/>
      <c r="D436" s="10"/>
      <c r="E436" s="23" t="s">
        <v>46</v>
      </c>
      <c r="F436" s="24">
        <f>F437+F438+F439</f>
        <v>21101.899999999998</v>
      </c>
      <c r="G436" s="24">
        <f>G437+G438+G439</f>
        <v>21102.7</v>
      </c>
      <c r="H436" s="24">
        <f>H437+H438+H439</f>
        <v>21102.7</v>
      </c>
      <c r="I436" s="24">
        <f>I437+I438+I439</f>
        <v>0</v>
      </c>
    </row>
    <row r="437" spans="1:9" x14ac:dyDescent="0.25">
      <c r="A437" s="10" t="s">
        <v>316</v>
      </c>
      <c r="B437" s="11" t="s">
        <v>45</v>
      </c>
      <c r="C437" s="10" t="s">
        <v>59</v>
      </c>
      <c r="D437" s="10" t="s">
        <v>268</v>
      </c>
      <c r="E437" s="23" t="s">
        <v>318</v>
      </c>
      <c r="F437" s="24">
        <v>15359.8</v>
      </c>
      <c r="G437" s="24">
        <v>20575</v>
      </c>
      <c r="H437" s="24">
        <v>19554.5</v>
      </c>
      <c r="I437" s="24"/>
    </row>
    <row r="438" spans="1:9" x14ac:dyDescent="0.25">
      <c r="A438" s="10" t="s">
        <v>316</v>
      </c>
      <c r="B438" s="11" t="s">
        <v>45</v>
      </c>
      <c r="C438" s="10" t="s">
        <v>59</v>
      </c>
      <c r="D438" s="10" t="s">
        <v>92</v>
      </c>
      <c r="E438" s="23" t="s">
        <v>189</v>
      </c>
      <c r="F438" s="24">
        <v>3438.1</v>
      </c>
      <c r="G438" s="24">
        <v>0</v>
      </c>
      <c r="H438" s="24">
        <v>0</v>
      </c>
      <c r="I438" s="24"/>
    </row>
    <row r="439" spans="1:9" x14ac:dyDescent="0.25">
      <c r="A439" s="10" t="s">
        <v>316</v>
      </c>
      <c r="B439" s="11" t="s">
        <v>45</v>
      </c>
      <c r="C439" s="10" t="s">
        <v>57</v>
      </c>
      <c r="D439" s="10" t="s">
        <v>24</v>
      </c>
      <c r="E439" s="23" t="s">
        <v>58</v>
      </c>
      <c r="F439" s="24">
        <v>2304</v>
      </c>
      <c r="G439" s="24">
        <v>527.70000000000005</v>
      </c>
      <c r="H439" s="24">
        <v>1548.2</v>
      </c>
      <c r="I439" s="24"/>
    </row>
    <row r="440" spans="1:9" ht="47.25" x14ac:dyDescent="0.25">
      <c r="A440" s="10" t="s">
        <v>319</v>
      </c>
      <c r="B440" s="11"/>
      <c r="C440" s="10"/>
      <c r="D440" s="10"/>
      <c r="E440" s="23" t="s">
        <v>320</v>
      </c>
      <c r="F440" s="24">
        <f>F441+F444+F447+F450+F453+F464+F469</f>
        <v>373717.8</v>
      </c>
      <c r="G440" s="24">
        <f>G441+G444+G447+G450+G453+G464+G469</f>
        <v>374448.4</v>
      </c>
      <c r="H440" s="24">
        <f>H441+H444+H447+H450+H453+H464+H469</f>
        <v>374448.4</v>
      </c>
      <c r="I440" s="24">
        <f>I441+I444+I447+I450+I453+I464+I469</f>
        <v>0</v>
      </c>
    </row>
    <row r="441" spans="1:9" ht="47.25" x14ac:dyDescent="0.25">
      <c r="A441" s="10" t="s">
        <v>321</v>
      </c>
      <c r="B441" s="11"/>
      <c r="C441" s="10"/>
      <c r="D441" s="10"/>
      <c r="E441" s="23" t="s">
        <v>127</v>
      </c>
      <c r="F441" s="24">
        <f t="shared" ref="F441:F451" si="111">F442</f>
        <v>57155</v>
      </c>
      <c r="G441" s="24">
        <f t="shared" ref="G441:G451" si="112">G442</f>
        <v>58154</v>
      </c>
      <c r="H441" s="24">
        <f t="shared" ref="H441:H451" si="113">H442</f>
        <v>58154</v>
      </c>
      <c r="I441" s="24">
        <f t="shared" ref="I441:I451" si="114">I442</f>
        <v>0</v>
      </c>
    </row>
    <row r="442" spans="1:9" ht="47.25" x14ac:dyDescent="0.25">
      <c r="A442" s="10" t="s">
        <v>321</v>
      </c>
      <c r="B442" s="11" t="s">
        <v>45</v>
      </c>
      <c r="C442" s="10"/>
      <c r="D442" s="10"/>
      <c r="E442" s="23" t="s">
        <v>46</v>
      </c>
      <c r="F442" s="24">
        <f t="shared" si="111"/>
        <v>57155</v>
      </c>
      <c r="G442" s="24">
        <f t="shared" si="112"/>
        <v>58154</v>
      </c>
      <c r="H442" s="24">
        <f t="shared" si="113"/>
        <v>58154</v>
      </c>
      <c r="I442" s="24">
        <f t="shared" si="114"/>
        <v>0</v>
      </c>
    </row>
    <row r="443" spans="1:9" x14ac:dyDescent="0.25">
      <c r="A443" s="10" t="s">
        <v>321</v>
      </c>
      <c r="B443" s="11" t="s">
        <v>45</v>
      </c>
      <c r="C443" s="10" t="s">
        <v>59</v>
      </c>
      <c r="D443" s="10" t="s">
        <v>61</v>
      </c>
      <c r="E443" s="23" t="s">
        <v>62</v>
      </c>
      <c r="F443" s="24">
        <v>57155</v>
      </c>
      <c r="G443" s="24">
        <v>58154</v>
      </c>
      <c r="H443" s="24">
        <v>58154</v>
      </c>
      <c r="I443" s="24"/>
    </row>
    <row r="444" spans="1:9" x14ac:dyDescent="0.25">
      <c r="A444" s="10" t="s">
        <v>322</v>
      </c>
      <c r="B444" s="11"/>
      <c r="C444" s="10"/>
      <c r="D444" s="10"/>
      <c r="E444" s="23" t="s">
        <v>198</v>
      </c>
      <c r="F444" s="24">
        <f t="shared" si="111"/>
        <v>292.39999999999998</v>
      </c>
      <c r="G444" s="24">
        <f t="shared" si="112"/>
        <v>0</v>
      </c>
      <c r="H444" s="24">
        <f t="shared" si="113"/>
        <v>0</v>
      </c>
      <c r="I444" s="24">
        <f t="shared" si="114"/>
        <v>0</v>
      </c>
    </row>
    <row r="445" spans="1:9" ht="47.25" x14ac:dyDescent="0.25">
      <c r="A445" s="10" t="s">
        <v>322</v>
      </c>
      <c r="B445" s="11" t="s">
        <v>45</v>
      </c>
      <c r="C445" s="10"/>
      <c r="D445" s="10"/>
      <c r="E445" s="23" t="s">
        <v>46</v>
      </c>
      <c r="F445" s="24">
        <f t="shared" si="111"/>
        <v>292.39999999999998</v>
      </c>
      <c r="G445" s="24">
        <f t="shared" si="112"/>
        <v>0</v>
      </c>
      <c r="H445" s="24">
        <f t="shared" si="113"/>
        <v>0</v>
      </c>
      <c r="I445" s="24">
        <f t="shared" si="114"/>
        <v>0</v>
      </c>
    </row>
    <row r="446" spans="1:9" x14ac:dyDescent="0.25">
      <c r="A446" s="10" t="s">
        <v>322</v>
      </c>
      <c r="B446" s="11" t="s">
        <v>45</v>
      </c>
      <c r="C446" s="10" t="s">
        <v>59</v>
      </c>
      <c r="D446" s="10" t="s">
        <v>61</v>
      </c>
      <c r="E446" s="23" t="s">
        <v>62</v>
      </c>
      <c r="F446" s="24">
        <v>292.39999999999998</v>
      </c>
      <c r="G446" s="24">
        <v>0</v>
      </c>
      <c r="H446" s="24">
        <v>0</v>
      </c>
      <c r="I446" s="24"/>
    </row>
    <row r="447" spans="1:9" ht="47.25" x14ac:dyDescent="0.25">
      <c r="A447" s="10" t="s">
        <v>323</v>
      </c>
      <c r="B447" s="11"/>
      <c r="C447" s="10"/>
      <c r="D447" s="10"/>
      <c r="E447" s="23" t="s">
        <v>324</v>
      </c>
      <c r="F447" s="24">
        <f t="shared" si="111"/>
        <v>3500</v>
      </c>
      <c r="G447" s="24">
        <f t="shared" si="112"/>
        <v>3500</v>
      </c>
      <c r="H447" s="24">
        <f t="shared" si="113"/>
        <v>3500</v>
      </c>
      <c r="I447" s="24">
        <f t="shared" si="114"/>
        <v>0</v>
      </c>
    </row>
    <row r="448" spans="1:9" ht="31.5" x14ac:dyDescent="0.25">
      <c r="A448" s="10" t="s">
        <v>323</v>
      </c>
      <c r="B448" s="11" t="s">
        <v>53</v>
      </c>
      <c r="C448" s="10"/>
      <c r="D448" s="10"/>
      <c r="E448" s="23" t="s">
        <v>54</v>
      </c>
      <c r="F448" s="24">
        <f t="shared" si="111"/>
        <v>3500</v>
      </c>
      <c r="G448" s="24">
        <f t="shared" si="112"/>
        <v>3500</v>
      </c>
      <c r="H448" s="24">
        <f t="shared" si="113"/>
        <v>3500</v>
      </c>
      <c r="I448" s="24">
        <f t="shared" si="114"/>
        <v>0</v>
      </c>
    </row>
    <row r="449" spans="1:9" x14ac:dyDescent="0.25">
      <c r="A449" s="10" t="s">
        <v>323</v>
      </c>
      <c r="B449" s="11">
        <v>200</v>
      </c>
      <c r="C449" s="10" t="s">
        <v>59</v>
      </c>
      <c r="D449" s="10" t="s">
        <v>59</v>
      </c>
      <c r="E449" s="23" t="s">
        <v>60</v>
      </c>
      <c r="F449" s="24">
        <v>3500</v>
      </c>
      <c r="G449" s="24">
        <v>3500</v>
      </c>
      <c r="H449" s="24">
        <v>3500</v>
      </c>
      <c r="I449" s="24"/>
    </row>
    <row r="450" spans="1:9" ht="31.5" x14ac:dyDescent="0.25">
      <c r="A450" s="10" t="s">
        <v>325</v>
      </c>
      <c r="B450" s="11"/>
      <c r="C450" s="10"/>
      <c r="D450" s="10"/>
      <c r="E450" s="23" t="s">
        <v>326</v>
      </c>
      <c r="F450" s="24">
        <f t="shared" si="111"/>
        <v>89.9</v>
      </c>
      <c r="G450" s="24">
        <f t="shared" si="112"/>
        <v>89.9</v>
      </c>
      <c r="H450" s="24">
        <f t="shared" si="113"/>
        <v>89.9</v>
      </c>
      <c r="I450" s="24">
        <f t="shared" si="114"/>
        <v>0</v>
      </c>
    </row>
    <row r="451" spans="1:9" ht="31.5" x14ac:dyDescent="0.25">
      <c r="A451" s="10" t="s">
        <v>325</v>
      </c>
      <c r="B451" s="11" t="s">
        <v>53</v>
      </c>
      <c r="C451" s="10"/>
      <c r="D451" s="10"/>
      <c r="E451" s="23" t="s">
        <v>54</v>
      </c>
      <c r="F451" s="24">
        <f t="shared" si="111"/>
        <v>89.9</v>
      </c>
      <c r="G451" s="24">
        <f t="shared" si="112"/>
        <v>89.9</v>
      </c>
      <c r="H451" s="24">
        <f t="shared" si="113"/>
        <v>89.9</v>
      </c>
      <c r="I451" s="24">
        <f t="shared" si="114"/>
        <v>0</v>
      </c>
    </row>
    <row r="452" spans="1:9" x14ac:dyDescent="0.25">
      <c r="A452" s="10" t="s">
        <v>325</v>
      </c>
      <c r="B452" s="11">
        <v>200</v>
      </c>
      <c r="C452" s="10" t="s">
        <v>59</v>
      </c>
      <c r="D452" s="10" t="s">
        <v>61</v>
      </c>
      <c r="E452" s="23" t="s">
        <v>62</v>
      </c>
      <c r="F452" s="24">
        <v>89.9</v>
      </c>
      <c r="G452" s="24">
        <v>89.9</v>
      </c>
      <c r="H452" s="24">
        <v>89.9</v>
      </c>
      <c r="I452" s="24"/>
    </row>
    <row r="453" spans="1:9" x14ac:dyDescent="0.25">
      <c r="A453" s="10" t="s">
        <v>327</v>
      </c>
      <c r="B453" s="11"/>
      <c r="C453" s="10"/>
      <c r="D453" s="10"/>
      <c r="E453" s="23" t="s">
        <v>328</v>
      </c>
      <c r="F453" s="24">
        <f>F454+F456+F458+F460+F462</f>
        <v>298916.3</v>
      </c>
      <c r="G453" s="24">
        <f>G454+G456+G458+G460+G462</f>
        <v>298916.3</v>
      </c>
      <c r="H453" s="24">
        <f>H454+H456+H458+H460+H462</f>
        <v>298916.3</v>
      </c>
      <c r="I453" s="24">
        <f>I454+I456+I458+I460+I462</f>
        <v>0</v>
      </c>
    </row>
    <row r="454" spans="1:9" ht="94.5" x14ac:dyDescent="0.25">
      <c r="A454" s="10" t="s">
        <v>327</v>
      </c>
      <c r="B454" s="11" t="s">
        <v>128</v>
      </c>
      <c r="C454" s="10"/>
      <c r="D454" s="10"/>
      <c r="E454" s="23" t="s">
        <v>129</v>
      </c>
      <c r="F454" s="24">
        <f>F455</f>
        <v>4972</v>
      </c>
      <c r="G454" s="24">
        <f>G455</f>
        <v>5124.8999999999996</v>
      </c>
      <c r="H454" s="24">
        <f>H455</f>
        <v>5124.8999999999996</v>
      </c>
      <c r="I454" s="24">
        <f>I455</f>
        <v>0</v>
      </c>
    </row>
    <row r="455" spans="1:9" ht="31.5" x14ac:dyDescent="0.25">
      <c r="A455" s="10" t="s">
        <v>327</v>
      </c>
      <c r="B455" s="11" t="s">
        <v>128</v>
      </c>
      <c r="C455" s="10" t="s">
        <v>93</v>
      </c>
      <c r="D455" s="10" t="s">
        <v>298</v>
      </c>
      <c r="E455" s="23" t="s">
        <v>299</v>
      </c>
      <c r="F455" s="24">
        <v>4972</v>
      </c>
      <c r="G455" s="24">
        <v>5124.8999999999996</v>
      </c>
      <c r="H455" s="24">
        <v>5124.8999999999996</v>
      </c>
      <c r="I455" s="24"/>
    </row>
    <row r="456" spans="1:9" ht="31.5" x14ac:dyDescent="0.25">
      <c r="A456" s="10" t="s">
        <v>327</v>
      </c>
      <c r="B456" s="11" t="s">
        <v>53</v>
      </c>
      <c r="C456" s="10"/>
      <c r="D456" s="10"/>
      <c r="E456" s="23" t="s">
        <v>54</v>
      </c>
      <c r="F456" s="24">
        <f>F457</f>
        <v>1285.2</v>
      </c>
      <c r="G456" s="24">
        <f>G457</f>
        <v>1132.3</v>
      </c>
      <c r="H456" s="24">
        <f>H457</f>
        <v>1132.3</v>
      </c>
      <c r="I456" s="24">
        <f>I457</f>
        <v>0</v>
      </c>
    </row>
    <row r="457" spans="1:9" ht="31.5" x14ac:dyDescent="0.25">
      <c r="A457" s="10" t="s">
        <v>327</v>
      </c>
      <c r="B457" s="11" t="s">
        <v>53</v>
      </c>
      <c r="C457" s="10" t="s">
        <v>93</v>
      </c>
      <c r="D457" s="10" t="s">
        <v>298</v>
      </c>
      <c r="E457" s="23" t="s">
        <v>299</v>
      </c>
      <c r="F457" s="24">
        <v>1285.2</v>
      </c>
      <c r="G457" s="24">
        <v>1132.3</v>
      </c>
      <c r="H457" s="24">
        <v>1132.3</v>
      </c>
      <c r="I457" s="24"/>
    </row>
    <row r="458" spans="1:9" ht="31.5" x14ac:dyDescent="0.25">
      <c r="A458" s="10" t="s">
        <v>327</v>
      </c>
      <c r="B458" s="11" t="s">
        <v>170</v>
      </c>
      <c r="C458" s="10"/>
      <c r="D458" s="10"/>
      <c r="E458" s="23" t="s">
        <v>171</v>
      </c>
      <c r="F458" s="24">
        <f>F459</f>
        <v>14696.7</v>
      </c>
      <c r="G458" s="24">
        <f>G459</f>
        <v>14696.7</v>
      </c>
      <c r="H458" s="24">
        <f>H459</f>
        <v>14696.7</v>
      </c>
      <c r="I458" s="24">
        <f>I459</f>
        <v>0</v>
      </c>
    </row>
    <row r="459" spans="1:9" x14ac:dyDescent="0.25">
      <c r="A459" s="10" t="s">
        <v>327</v>
      </c>
      <c r="B459" s="11" t="s">
        <v>170</v>
      </c>
      <c r="C459" s="10" t="s">
        <v>59</v>
      </c>
      <c r="D459" s="10" t="s">
        <v>61</v>
      </c>
      <c r="E459" s="23" t="s">
        <v>62</v>
      </c>
      <c r="F459" s="24">
        <v>14696.7</v>
      </c>
      <c r="G459" s="26">
        <v>14696.7</v>
      </c>
      <c r="H459" s="26">
        <v>14696.7</v>
      </c>
      <c r="I459" s="26"/>
    </row>
    <row r="460" spans="1:9" ht="47.25" x14ac:dyDescent="0.25">
      <c r="A460" s="10" t="s">
        <v>327</v>
      </c>
      <c r="B460" s="11" t="s">
        <v>45</v>
      </c>
      <c r="C460" s="10"/>
      <c r="D460" s="10"/>
      <c r="E460" s="23" t="s">
        <v>46</v>
      </c>
      <c r="F460" s="24">
        <f>F461</f>
        <v>16871.5</v>
      </c>
      <c r="G460" s="24">
        <f>G461</f>
        <v>16871.5</v>
      </c>
      <c r="H460" s="24">
        <f>H461</f>
        <v>16871.5</v>
      </c>
      <c r="I460" s="24">
        <f>I461</f>
        <v>0</v>
      </c>
    </row>
    <row r="461" spans="1:9" x14ac:dyDescent="0.25">
      <c r="A461" s="10" t="s">
        <v>327</v>
      </c>
      <c r="B461" s="11" t="s">
        <v>45</v>
      </c>
      <c r="C461" s="10" t="s">
        <v>59</v>
      </c>
      <c r="D461" s="10" t="s">
        <v>61</v>
      </c>
      <c r="E461" s="23" t="s">
        <v>62</v>
      </c>
      <c r="F461" s="24">
        <v>16871.5</v>
      </c>
      <c r="G461" s="24">
        <f>10734.3+6137.2</f>
        <v>16871.5</v>
      </c>
      <c r="H461" s="24">
        <f>10734.3+6137.2</f>
        <v>16871.5</v>
      </c>
      <c r="I461" s="24"/>
    </row>
    <row r="462" spans="1:9" x14ac:dyDescent="0.25">
      <c r="A462" s="10" t="s">
        <v>327</v>
      </c>
      <c r="B462" s="11" t="s">
        <v>39</v>
      </c>
      <c r="C462" s="10"/>
      <c r="D462" s="10"/>
      <c r="E462" s="23" t="s">
        <v>40</v>
      </c>
      <c r="F462" s="24">
        <f>F463</f>
        <v>261090.9</v>
      </c>
      <c r="G462" s="24">
        <f>G463</f>
        <v>261090.9</v>
      </c>
      <c r="H462" s="24">
        <f>H463</f>
        <v>261090.9</v>
      </c>
      <c r="I462" s="24">
        <f>I463</f>
        <v>0</v>
      </c>
    </row>
    <row r="463" spans="1:9" x14ac:dyDescent="0.25">
      <c r="A463" s="10" t="s">
        <v>327</v>
      </c>
      <c r="B463" s="11" t="s">
        <v>39</v>
      </c>
      <c r="C463" s="10" t="s">
        <v>59</v>
      </c>
      <c r="D463" s="10" t="s">
        <v>61</v>
      </c>
      <c r="E463" s="23" t="s">
        <v>62</v>
      </c>
      <c r="F463" s="24">
        <v>261090.9</v>
      </c>
      <c r="G463" s="26">
        <v>261090.9</v>
      </c>
      <c r="H463" s="26">
        <v>261090.9</v>
      </c>
      <c r="I463" s="26"/>
    </row>
    <row r="464" spans="1:9" ht="63" x14ac:dyDescent="0.25">
      <c r="A464" s="10" t="s">
        <v>329</v>
      </c>
      <c r="B464" s="11"/>
      <c r="C464" s="10"/>
      <c r="D464" s="10"/>
      <c r="E464" s="23" t="s">
        <v>330</v>
      </c>
      <c r="F464" s="24">
        <f>F465+F467</f>
        <v>2915.7</v>
      </c>
      <c r="G464" s="24">
        <f>G465+G467</f>
        <v>2939.7</v>
      </c>
      <c r="H464" s="24">
        <f>H465+H467</f>
        <v>2939.7</v>
      </c>
      <c r="I464" s="24">
        <f>I465+I467</f>
        <v>0</v>
      </c>
    </row>
    <row r="465" spans="1:9" ht="47.25" x14ac:dyDescent="0.25">
      <c r="A465" s="10" t="s">
        <v>329</v>
      </c>
      <c r="B465" s="11" t="s">
        <v>45</v>
      </c>
      <c r="C465" s="10"/>
      <c r="D465" s="10"/>
      <c r="E465" s="23" t="s">
        <v>46</v>
      </c>
      <c r="F465" s="24">
        <f>F466</f>
        <v>1093.7</v>
      </c>
      <c r="G465" s="24">
        <f>G466</f>
        <v>1104</v>
      </c>
      <c r="H465" s="24">
        <f>H466</f>
        <v>1104</v>
      </c>
      <c r="I465" s="24">
        <f>I466</f>
        <v>0</v>
      </c>
    </row>
    <row r="466" spans="1:9" x14ac:dyDescent="0.25">
      <c r="A466" s="10" t="s">
        <v>329</v>
      </c>
      <c r="B466" s="11" t="s">
        <v>45</v>
      </c>
      <c r="C466" s="10" t="s">
        <v>59</v>
      </c>
      <c r="D466" s="10" t="s">
        <v>61</v>
      </c>
      <c r="E466" s="23" t="s">
        <v>62</v>
      </c>
      <c r="F466" s="24">
        <v>1093.7</v>
      </c>
      <c r="G466" s="24">
        <v>1104</v>
      </c>
      <c r="H466" s="24">
        <v>1104</v>
      </c>
      <c r="I466" s="24"/>
    </row>
    <row r="467" spans="1:9" x14ac:dyDescent="0.25">
      <c r="A467" s="10" t="s">
        <v>329</v>
      </c>
      <c r="B467" s="11" t="s">
        <v>39</v>
      </c>
      <c r="C467" s="10"/>
      <c r="D467" s="10"/>
      <c r="E467" s="23" t="s">
        <v>40</v>
      </c>
      <c r="F467" s="24">
        <f>F468</f>
        <v>1822</v>
      </c>
      <c r="G467" s="24">
        <f>G468</f>
        <v>1835.7</v>
      </c>
      <c r="H467" s="24">
        <f>H468</f>
        <v>1835.7</v>
      </c>
      <c r="I467" s="24">
        <f>I468</f>
        <v>0</v>
      </c>
    </row>
    <row r="468" spans="1:9" x14ac:dyDescent="0.25">
      <c r="A468" s="10" t="s">
        <v>329</v>
      </c>
      <c r="B468" s="11" t="s">
        <v>39</v>
      </c>
      <c r="C468" s="10" t="s">
        <v>59</v>
      </c>
      <c r="D468" s="10" t="s">
        <v>61</v>
      </c>
      <c r="E468" s="23" t="s">
        <v>62</v>
      </c>
      <c r="F468" s="24">
        <v>1822</v>
      </c>
      <c r="G468" s="24">
        <v>1835.7</v>
      </c>
      <c r="H468" s="24">
        <v>1835.7</v>
      </c>
      <c r="I468" s="24"/>
    </row>
    <row r="469" spans="1:9" ht="63" x14ac:dyDescent="0.25">
      <c r="A469" s="10" t="s">
        <v>331</v>
      </c>
      <c r="B469" s="11"/>
      <c r="C469" s="10"/>
      <c r="D469" s="10"/>
      <c r="E469" s="23" t="s">
        <v>332</v>
      </c>
      <c r="F469" s="24">
        <f>F470+F472</f>
        <v>10848.5</v>
      </c>
      <c r="G469" s="24">
        <f>G470+G472</f>
        <v>10848.5</v>
      </c>
      <c r="H469" s="24">
        <f>H470+H472</f>
        <v>10848.5</v>
      </c>
      <c r="I469" s="24">
        <f>I470+I472</f>
        <v>0</v>
      </c>
    </row>
    <row r="470" spans="1:9" ht="47.25" x14ac:dyDescent="0.25">
      <c r="A470" s="10" t="s">
        <v>331</v>
      </c>
      <c r="B470" s="11" t="s">
        <v>45</v>
      </c>
      <c r="C470" s="10"/>
      <c r="D470" s="10"/>
      <c r="E470" s="23" t="s">
        <v>46</v>
      </c>
      <c r="F470" s="24">
        <f>F471</f>
        <v>684.4</v>
      </c>
      <c r="G470" s="24">
        <f>G471</f>
        <v>684.4</v>
      </c>
      <c r="H470" s="24">
        <f>H471</f>
        <v>684.4</v>
      </c>
      <c r="I470" s="24">
        <f>I471</f>
        <v>0</v>
      </c>
    </row>
    <row r="471" spans="1:9" x14ac:dyDescent="0.25">
      <c r="A471" s="10" t="s">
        <v>331</v>
      </c>
      <c r="B471" s="11" t="s">
        <v>45</v>
      </c>
      <c r="C471" s="10" t="s">
        <v>59</v>
      </c>
      <c r="D471" s="10" t="s">
        <v>61</v>
      </c>
      <c r="E471" s="23" t="s">
        <v>62</v>
      </c>
      <c r="F471" s="24">
        <v>684.4</v>
      </c>
      <c r="G471" s="24">
        <v>684.4</v>
      </c>
      <c r="H471" s="24">
        <v>684.4</v>
      </c>
      <c r="I471" s="24"/>
    </row>
    <row r="472" spans="1:9" x14ac:dyDescent="0.25">
      <c r="A472" s="10" t="s">
        <v>331</v>
      </c>
      <c r="B472" s="11" t="s">
        <v>39</v>
      </c>
      <c r="C472" s="10"/>
      <c r="D472" s="10"/>
      <c r="E472" s="23" t="s">
        <v>40</v>
      </c>
      <c r="F472" s="24">
        <f>F473</f>
        <v>10164.1</v>
      </c>
      <c r="G472" s="24">
        <f>G473</f>
        <v>10164.1</v>
      </c>
      <c r="H472" s="24">
        <f>H473</f>
        <v>10164.1</v>
      </c>
      <c r="I472" s="24">
        <f>I473</f>
        <v>0</v>
      </c>
    </row>
    <row r="473" spans="1:9" x14ac:dyDescent="0.25">
      <c r="A473" s="10" t="s">
        <v>331</v>
      </c>
      <c r="B473" s="11" t="s">
        <v>39</v>
      </c>
      <c r="C473" s="10" t="s">
        <v>59</v>
      </c>
      <c r="D473" s="10" t="s">
        <v>61</v>
      </c>
      <c r="E473" s="23" t="s">
        <v>62</v>
      </c>
      <c r="F473" s="24">
        <v>10164.1</v>
      </c>
      <c r="G473" s="24">
        <v>10164.1</v>
      </c>
      <c r="H473" s="24">
        <v>10164.1</v>
      </c>
      <c r="I473" s="24"/>
    </row>
    <row r="474" spans="1:9" ht="78.75" x14ac:dyDescent="0.25">
      <c r="A474" s="10" t="s">
        <v>333</v>
      </c>
      <c r="B474" s="11"/>
      <c r="C474" s="10"/>
      <c r="D474" s="10"/>
      <c r="E474" s="23" t="s">
        <v>334</v>
      </c>
      <c r="F474" s="24">
        <f>F475+F480</f>
        <v>112295</v>
      </c>
      <c r="G474" s="24">
        <f>G475+G480</f>
        <v>115603.6</v>
      </c>
      <c r="H474" s="24">
        <f>H475+H480</f>
        <v>115603.6</v>
      </c>
      <c r="I474" s="24">
        <f>I475+I480</f>
        <v>0</v>
      </c>
    </row>
    <row r="475" spans="1:9" ht="31.5" x14ac:dyDescent="0.25">
      <c r="A475" s="10" t="s">
        <v>335</v>
      </c>
      <c r="B475" s="11"/>
      <c r="C475" s="10"/>
      <c r="D475" s="10"/>
      <c r="E475" s="23" t="s">
        <v>156</v>
      </c>
      <c r="F475" s="24">
        <f>F476+F478</f>
        <v>42022.1</v>
      </c>
      <c r="G475" s="24">
        <f>G476+G478</f>
        <v>43249.600000000006</v>
      </c>
      <c r="H475" s="24">
        <f>H476+H478</f>
        <v>43249.600000000006</v>
      </c>
      <c r="I475" s="24">
        <f>I476+I478</f>
        <v>0</v>
      </c>
    </row>
    <row r="476" spans="1:9" ht="94.5" x14ac:dyDescent="0.25">
      <c r="A476" s="10" t="s">
        <v>335</v>
      </c>
      <c r="B476" s="11" t="s">
        <v>128</v>
      </c>
      <c r="C476" s="10"/>
      <c r="D476" s="10"/>
      <c r="E476" s="23" t="s">
        <v>129</v>
      </c>
      <c r="F476" s="24">
        <f>F477</f>
        <v>39909.1</v>
      </c>
      <c r="G476" s="24">
        <f>G477</f>
        <v>41136.600000000006</v>
      </c>
      <c r="H476" s="24">
        <f>H477</f>
        <v>41136.600000000006</v>
      </c>
      <c r="I476" s="24">
        <f>I477</f>
        <v>0</v>
      </c>
    </row>
    <row r="477" spans="1:9" ht="31.5" x14ac:dyDescent="0.25">
      <c r="A477" s="10" t="s">
        <v>335</v>
      </c>
      <c r="B477" s="11">
        <v>100</v>
      </c>
      <c r="C477" s="10" t="s">
        <v>93</v>
      </c>
      <c r="D477" s="10" t="s">
        <v>298</v>
      </c>
      <c r="E477" s="23" t="s">
        <v>299</v>
      </c>
      <c r="F477" s="24">
        <v>39909.1</v>
      </c>
      <c r="G477" s="24">
        <v>41136.600000000006</v>
      </c>
      <c r="H477" s="24">
        <v>41136.600000000006</v>
      </c>
      <c r="I477" s="24"/>
    </row>
    <row r="478" spans="1:9" ht="31.5" x14ac:dyDescent="0.25">
      <c r="A478" s="10" t="s">
        <v>335</v>
      </c>
      <c r="B478" s="11" t="s">
        <v>53</v>
      </c>
      <c r="C478" s="10"/>
      <c r="D478" s="10"/>
      <c r="E478" s="23" t="s">
        <v>54</v>
      </c>
      <c r="F478" s="24">
        <f>F479</f>
        <v>2113</v>
      </c>
      <c r="G478" s="24">
        <f>G479</f>
        <v>2113</v>
      </c>
      <c r="H478" s="24">
        <f>H479</f>
        <v>2113</v>
      </c>
      <c r="I478" s="24">
        <f>I479</f>
        <v>0</v>
      </c>
    </row>
    <row r="479" spans="1:9" ht="31.5" x14ac:dyDescent="0.25">
      <c r="A479" s="10" t="s">
        <v>335</v>
      </c>
      <c r="B479" s="11">
        <v>200</v>
      </c>
      <c r="C479" s="10" t="s">
        <v>93</v>
      </c>
      <c r="D479" s="10" t="s">
        <v>298</v>
      </c>
      <c r="E479" s="23" t="s">
        <v>299</v>
      </c>
      <c r="F479" s="24">
        <v>2113</v>
      </c>
      <c r="G479" s="24">
        <v>2113</v>
      </c>
      <c r="H479" s="24">
        <v>2113</v>
      </c>
      <c r="I479" s="24"/>
    </row>
    <row r="480" spans="1:9" ht="47.25" x14ac:dyDescent="0.25">
      <c r="A480" s="10" t="s">
        <v>336</v>
      </c>
      <c r="B480" s="11"/>
      <c r="C480" s="10"/>
      <c r="D480" s="10"/>
      <c r="E480" s="23" t="s">
        <v>337</v>
      </c>
      <c r="F480" s="24">
        <f>F481+F483</f>
        <v>70272.900000000009</v>
      </c>
      <c r="G480" s="24">
        <f>G481+G483</f>
        <v>72354</v>
      </c>
      <c r="H480" s="24">
        <f>H481+H483</f>
        <v>72354</v>
      </c>
      <c r="I480" s="24">
        <f>I481+I483</f>
        <v>0</v>
      </c>
    </row>
    <row r="481" spans="1:9" ht="94.5" x14ac:dyDescent="0.25">
      <c r="A481" s="10" t="s">
        <v>336</v>
      </c>
      <c r="B481" s="11" t="s">
        <v>128</v>
      </c>
      <c r="C481" s="10"/>
      <c r="D481" s="10"/>
      <c r="E481" s="23" t="s">
        <v>129</v>
      </c>
      <c r="F481" s="24">
        <f>F482</f>
        <v>67681.8</v>
      </c>
      <c r="G481" s="24">
        <f>G482</f>
        <v>69763</v>
      </c>
      <c r="H481" s="24">
        <f>H482</f>
        <v>69763</v>
      </c>
      <c r="I481" s="24">
        <f>I482</f>
        <v>0</v>
      </c>
    </row>
    <row r="482" spans="1:9" ht="63" x14ac:dyDescent="0.25">
      <c r="A482" s="10" t="s">
        <v>336</v>
      </c>
      <c r="B482" s="11" t="s">
        <v>128</v>
      </c>
      <c r="C482" s="10" t="s">
        <v>24</v>
      </c>
      <c r="D482" s="10" t="s">
        <v>219</v>
      </c>
      <c r="E482" s="23" t="s">
        <v>338</v>
      </c>
      <c r="F482" s="24">
        <v>67681.8</v>
      </c>
      <c r="G482" s="24">
        <f>69762.9+0.1</f>
        <v>69763</v>
      </c>
      <c r="H482" s="24">
        <f>69762.9+0.1</f>
        <v>69763</v>
      </c>
      <c r="I482" s="24"/>
    </row>
    <row r="483" spans="1:9" ht="31.5" x14ac:dyDescent="0.25">
      <c r="A483" s="10" t="s">
        <v>336</v>
      </c>
      <c r="B483" s="11" t="s">
        <v>53</v>
      </c>
      <c r="C483" s="10"/>
      <c r="D483" s="10"/>
      <c r="E483" s="23" t="s">
        <v>54</v>
      </c>
      <c r="F483" s="24">
        <f>F484</f>
        <v>2591.1</v>
      </c>
      <c r="G483" s="24">
        <f>G484</f>
        <v>2591</v>
      </c>
      <c r="H483" s="24">
        <f>H484</f>
        <v>2591</v>
      </c>
      <c r="I483" s="24">
        <f>I484</f>
        <v>0</v>
      </c>
    </row>
    <row r="484" spans="1:9" ht="63" x14ac:dyDescent="0.25">
      <c r="A484" s="10" t="s">
        <v>336</v>
      </c>
      <c r="B484" s="11" t="s">
        <v>53</v>
      </c>
      <c r="C484" s="10" t="s">
        <v>24</v>
      </c>
      <c r="D484" s="10" t="s">
        <v>219</v>
      </c>
      <c r="E484" s="23" t="s">
        <v>338</v>
      </c>
      <c r="F484" s="24">
        <v>2591.1</v>
      </c>
      <c r="G484" s="24">
        <v>2591</v>
      </c>
      <c r="H484" s="24">
        <v>2591</v>
      </c>
      <c r="I484" s="24"/>
    </row>
    <row r="485" spans="1:9" s="13" customFormat="1" ht="31.5" x14ac:dyDescent="0.25">
      <c r="A485" s="14" t="s">
        <v>339</v>
      </c>
      <c r="B485" s="15"/>
      <c r="C485" s="14"/>
      <c r="D485" s="14"/>
      <c r="E485" s="16" t="s">
        <v>340</v>
      </c>
      <c r="F485" s="17">
        <f>F491+F508+F516+F486</f>
        <v>24107677.600000001</v>
      </c>
      <c r="G485" s="17">
        <f>G491+G508+G516+G486</f>
        <v>27039805.300000004</v>
      </c>
      <c r="H485" s="17">
        <f>H491+H508+H516+H486</f>
        <v>23962898.800000001</v>
      </c>
      <c r="I485" s="17">
        <f>I491+I508+I516+I486</f>
        <v>0</v>
      </c>
    </row>
    <row r="486" spans="1:9" s="18" customFormat="1" ht="31.5" x14ac:dyDescent="0.25">
      <c r="A486" s="19" t="s">
        <v>341</v>
      </c>
      <c r="B486" s="20"/>
      <c r="C486" s="19"/>
      <c r="D486" s="19"/>
      <c r="E486" s="21" t="s">
        <v>342</v>
      </c>
      <c r="F486" s="22">
        <f t="shared" ref="F486:F491" si="115">F487</f>
        <v>36729.1</v>
      </c>
      <c r="G486" s="22">
        <f t="shared" ref="G486:G491" si="116">G487</f>
        <v>44406.6</v>
      </c>
      <c r="H486" s="22">
        <f t="shared" ref="H486:H491" si="117">H487</f>
        <v>44406.6</v>
      </c>
      <c r="I486" s="22">
        <f t="shared" ref="I486:I491" si="118">I487</f>
        <v>0</v>
      </c>
    </row>
    <row r="487" spans="1:9" ht="31.5" x14ac:dyDescent="0.25">
      <c r="A487" s="10" t="s">
        <v>343</v>
      </c>
      <c r="B487" s="11"/>
      <c r="C487" s="10"/>
      <c r="D487" s="10"/>
      <c r="E487" s="23" t="s">
        <v>344</v>
      </c>
      <c r="F487" s="24">
        <f t="shared" si="115"/>
        <v>36729.1</v>
      </c>
      <c r="G487" s="24">
        <f t="shared" si="116"/>
        <v>44406.6</v>
      </c>
      <c r="H487" s="24">
        <f t="shared" si="117"/>
        <v>44406.6</v>
      </c>
      <c r="I487" s="24">
        <f t="shared" si="118"/>
        <v>0</v>
      </c>
    </row>
    <row r="488" spans="1:9" ht="78.75" x14ac:dyDescent="0.25">
      <c r="A488" s="10" t="s">
        <v>345</v>
      </c>
      <c r="B488" s="11"/>
      <c r="C488" s="10"/>
      <c r="D488" s="10"/>
      <c r="E488" s="23" t="s">
        <v>346</v>
      </c>
      <c r="F488" s="24">
        <f t="shared" si="115"/>
        <v>36729.1</v>
      </c>
      <c r="G488" s="24">
        <f t="shared" si="116"/>
        <v>44406.6</v>
      </c>
      <c r="H488" s="24">
        <f t="shared" si="117"/>
        <v>44406.6</v>
      </c>
      <c r="I488" s="24">
        <f t="shared" si="118"/>
        <v>0</v>
      </c>
    </row>
    <row r="489" spans="1:9" ht="47.25" x14ac:dyDescent="0.25">
      <c r="A489" s="10" t="s">
        <v>345</v>
      </c>
      <c r="B489" s="11" t="s">
        <v>45</v>
      </c>
      <c r="C489" s="10"/>
      <c r="D489" s="10"/>
      <c r="E489" s="23" t="s">
        <v>46</v>
      </c>
      <c r="F489" s="24">
        <f t="shared" si="115"/>
        <v>36729.1</v>
      </c>
      <c r="G489" s="24">
        <f t="shared" si="116"/>
        <v>44406.6</v>
      </c>
      <c r="H489" s="24">
        <f t="shared" si="117"/>
        <v>44406.6</v>
      </c>
      <c r="I489" s="24">
        <f t="shared" si="118"/>
        <v>0</v>
      </c>
    </row>
    <row r="490" spans="1:9" x14ac:dyDescent="0.25">
      <c r="A490" s="10" t="s">
        <v>345</v>
      </c>
      <c r="B490" s="11" t="s">
        <v>45</v>
      </c>
      <c r="C490" s="10" t="s">
        <v>59</v>
      </c>
      <c r="D490" s="10" t="s">
        <v>268</v>
      </c>
      <c r="E490" s="23" t="s">
        <v>318</v>
      </c>
      <c r="F490" s="24">
        <v>36729.1</v>
      </c>
      <c r="G490" s="24">
        <v>44406.6</v>
      </c>
      <c r="H490" s="24">
        <v>44406.6</v>
      </c>
      <c r="I490" s="24"/>
    </row>
    <row r="491" spans="1:9" s="18" customFormat="1" ht="31.5" x14ac:dyDescent="0.25">
      <c r="A491" s="19" t="s">
        <v>347</v>
      </c>
      <c r="B491" s="20"/>
      <c r="C491" s="19"/>
      <c r="D491" s="19"/>
      <c r="E491" s="21" t="s">
        <v>348</v>
      </c>
      <c r="F491" s="22">
        <f t="shared" si="115"/>
        <v>1364542.2999999998</v>
      </c>
      <c r="G491" s="22">
        <f t="shared" si="116"/>
        <v>1989896.9999999998</v>
      </c>
      <c r="H491" s="22">
        <f t="shared" si="117"/>
        <v>1477335.5</v>
      </c>
      <c r="I491" s="22">
        <f t="shared" si="118"/>
        <v>0</v>
      </c>
    </row>
    <row r="492" spans="1:9" ht="31.5" x14ac:dyDescent="0.25">
      <c r="A492" s="10" t="s">
        <v>349</v>
      </c>
      <c r="B492" s="11"/>
      <c r="C492" s="10"/>
      <c r="D492" s="10"/>
      <c r="E492" s="23" t="s">
        <v>350</v>
      </c>
      <c r="F492" s="24">
        <f>F493+F496+F499+F502+F505</f>
        <v>1364542.2999999998</v>
      </c>
      <c r="G492" s="24">
        <f>G493+G496+G499+G502+G505</f>
        <v>1989896.9999999998</v>
      </c>
      <c r="H492" s="24">
        <f>H493+H496+H499+H502+H505</f>
        <v>1477335.5</v>
      </c>
      <c r="I492" s="24">
        <f>I493+I496+I499+I502+I505</f>
        <v>0</v>
      </c>
    </row>
    <row r="493" spans="1:9" ht="47.25" x14ac:dyDescent="0.25">
      <c r="A493" s="10" t="s">
        <v>351</v>
      </c>
      <c r="B493" s="11"/>
      <c r="C493" s="10"/>
      <c r="D493" s="10"/>
      <c r="E493" s="23" t="s">
        <v>352</v>
      </c>
      <c r="F493" s="24">
        <f t="shared" ref="F493:F508" si="119">F494</f>
        <v>453</v>
      </c>
      <c r="G493" s="24">
        <f t="shared" ref="G493:G508" si="120">G494</f>
        <v>651.5</v>
      </c>
      <c r="H493" s="24">
        <f t="shared" ref="H493:H508" si="121">H494</f>
        <v>200</v>
      </c>
      <c r="I493" s="24">
        <f t="shared" ref="I493:I508" si="122">I494</f>
        <v>0</v>
      </c>
    </row>
    <row r="494" spans="1:9" ht="47.25" x14ac:dyDescent="0.25">
      <c r="A494" s="10" t="s">
        <v>351</v>
      </c>
      <c r="B494" s="11" t="s">
        <v>22</v>
      </c>
      <c r="C494" s="10"/>
      <c r="D494" s="10"/>
      <c r="E494" s="23" t="s">
        <v>23</v>
      </c>
      <c r="F494" s="24">
        <f t="shared" si="119"/>
        <v>453</v>
      </c>
      <c r="G494" s="24">
        <f t="shared" si="120"/>
        <v>651.5</v>
      </c>
      <c r="H494" s="24">
        <f t="shared" si="121"/>
        <v>200</v>
      </c>
      <c r="I494" s="24">
        <f t="shared" si="122"/>
        <v>0</v>
      </c>
    </row>
    <row r="495" spans="1:9" x14ac:dyDescent="0.25">
      <c r="A495" s="10" t="s">
        <v>351</v>
      </c>
      <c r="B495" s="11">
        <v>400</v>
      </c>
      <c r="C495" s="10" t="s">
        <v>59</v>
      </c>
      <c r="D495" s="10" t="s">
        <v>268</v>
      </c>
      <c r="E495" s="23" t="s">
        <v>318</v>
      </c>
      <c r="F495" s="24">
        <v>453</v>
      </c>
      <c r="G495" s="24">
        <v>651.5</v>
      </c>
      <c r="H495" s="24">
        <v>200</v>
      </c>
      <c r="I495" s="24"/>
    </row>
    <row r="496" spans="1:9" ht="31.5" x14ac:dyDescent="0.25">
      <c r="A496" s="10" t="s">
        <v>353</v>
      </c>
      <c r="B496" s="11"/>
      <c r="C496" s="10"/>
      <c r="D496" s="10"/>
      <c r="E496" s="23" t="s">
        <v>354</v>
      </c>
      <c r="F496" s="24">
        <f t="shared" si="119"/>
        <v>35</v>
      </c>
      <c r="G496" s="24">
        <f t="shared" si="120"/>
        <v>540</v>
      </c>
      <c r="H496" s="24">
        <f t="shared" si="121"/>
        <v>1077.3</v>
      </c>
      <c r="I496" s="24">
        <f t="shared" si="122"/>
        <v>0</v>
      </c>
    </row>
    <row r="497" spans="1:9" ht="47.25" x14ac:dyDescent="0.25">
      <c r="A497" s="10" t="s">
        <v>353</v>
      </c>
      <c r="B497" s="11" t="s">
        <v>22</v>
      </c>
      <c r="C497" s="10"/>
      <c r="D497" s="10"/>
      <c r="E497" s="23" t="s">
        <v>23</v>
      </c>
      <c r="F497" s="24">
        <f t="shared" si="119"/>
        <v>35</v>
      </c>
      <c r="G497" s="24">
        <f t="shared" si="120"/>
        <v>540</v>
      </c>
      <c r="H497" s="24">
        <f t="shared" si="121"/>
        <v>1077.3</v>
      </c>
      <c r="I497" s="24">
        <f t="shared" si="122"/>
        <v>0</v>
      </c>
    </row>
    <row r="498" spans="1:9" x14ac:dyDescent="0.25">
      <c r="A498" s="10" t="s">
        <v>353</v>
      </c>
      <c r="B498" s="11">
        <v>400</v>
      </c>
      <c r="C498" s="10" t="s">
        <v>59</v>
      </c>
      <c r="D498" s="10" t="s">
        <v>268</v>
      </c>
      <c r="E498" s="23" t="s">
        <v>318</v>
      </c>
      <c r="F498" s="24">
        <v>35</v>
      </c>
      <c r="G498" s="24">
        <v>540</v>
      </c>
      <c r="H498" s="24">
        <v>1077.3</v>
      </c>
      <c r="I498" s="24"/>
    </row>
    <row r="499" spans="1:9" ht="47.25" x14ac:dyDescent="0.25">
      <c r="A499" s="10" t="s">
        <v>355</v>
      </c>
      <c r="B499" s="11"/>
      <c r="C499" s="10"/>
      <c r="D499" s="10"/>
      <c r="E499" s="23" t="s">
        <v>356</v>
      </c>
      <c r="F499" s="24">
        <f t="shared" si="119"/>
        <v>558.4</v>
      </c>
      <c r="G499" s="24">
        <f t="shared" si="120"/>
        <v>798.4</v>
      </c>
      <c r="H499" s="24">
        <f t="shared" si="121"/>
        <v>200</v>
      </c>
      <c r="I499" s="24">
        <f t="shared" si="122"/>
        <v>0</v>
      </c>
    </row>
    <row r="500" spans="1:9" ht="47.25" x14ac:dyDescent="0.25">
      <c r="A500" s="10" t="s">
        <v>355</v>
      </c>
      <c r="B500" s="11" t="s">
        <v>22</v>
      </c>
      <c r="C500" s="10"/>
      <c r="D500" s="10"/>
      <c r="E500" s="23" t="s">
        <v>23</v>
      </c>
      <c r="F500" s="24">
        <f t="shared" si="119"/>
        <v>558.4</v>
      </c>
      <c r="G500" s="24">
        <f t="shared" si="120"/>
        <v>798.4</v>
      </c>
      <c r="H500" s="24">
        <f t="shared" si="121"/>
        <v>200</v>
      </c>
      <c r="I500" s="24">
        <f t="shared" si="122"/>
        <v>0</v>
      </c>
    </row>
    <row r="501" spans="1:9" x14ac:dyDescent="0.25">
      <c r="A501" s="10" t="s">
        <v>355</v>
      </c>
      <c r="B501" s="11">
        <v>400</v>
      </c>
      <c r="C501" s="10" t="s">
        <v>59</v>
      </c>
      <c r="D501" s="10" t="s">
        <v>268</v>
      </c>
      <c r="E501" s="23" t="s">
        <v>318</v>
      </c>
      <c r="F501" s="24">
        <v>558.4</v>
      </c>
      <c r="G501" s="24">
        <v>798.4</v>
      </c>
      <c r="H501" s="24">
        <v>200</v>
      </c>
      <c r="I501" s="24"/>
    </row>
    <row r="502" spans="1:9" ht="47.25" x14ac:dyDescent="0.25">
      <c r="A502" s="10" t="s">
        <v>357</v>
      </c>
      <c r="B502" s="11"/>
      <c r="C502" s="10"/>
      <c r="D502" s="10"/>
      <c r="E502" s="23" t="s">
        <v>358</v>
      </c>
      <c r="F502" s="24">
        <f t="shared" si="119"/>
        <v>318.10000000000002</v>
      </c>
      <c r="G502" s="24">
        <f t="shared" si="120"/>
        <v>0</v>
      </c>
      <c r="H502" s="24">
        <f t="shared" si="121"/>
        <v>0</v>
      </c>
      <c r="I502" s="24">
        <f t="shared" si="122"/>
        <v>0</v>
      </c>
    </row>
    <row r="503" spans="1:9" ht="47.25" x14ac:dyDescent="0.25">
      <c r="A503" s="10" t="s">
        <v>357</v>
      </c>
      <c r="B503" s="11" t="s">
        <v>22</v>
      </c>
      <c r="C503" s="10"/>
      <c r="D503" s="10"/>
      <c r="E503" s="23" t="s">
        <v>23</v>
      </c>
      <c r="F503" s="24">
        <f t="shared" si="119"/>
        <v>318.10000000000002</v>
      </c>
      <c r="G503" s="24">
        <f t="shared" si="120"/>
        <v>0</v>
      </c>
      <c r="H503" s="24">
        <f t="shared" si="121"/>
        <v>0</v>
      </c>
      <c r="I503" s="24">
        <f t="shared" si="122"/>
        <v>0</v>
      </c>
    </row>
    <row r="504" spans="1:9" x14ac:dyDescent="0.25">
      <c r="A504" s="10" t="s">
        <v>357</v>
      </c>
      <c r="B504" s="11">
        <v>400</v>
      </c>
      <c r="C504" s="10" t="s">
        <v>59</v>
      </c>
      <c r="D504" s="10" t="s">
        <v>268</v>
      </c>
      <c r="E504" s="23" t="s">
        <v>318</v>
      </c>
      <c r="F504" s="24">
        <v>318.10000000000002</v>
      </c>
      <c r="G504" s="24">
        <v>0</v>
      </c>
      <c r="H504" s="24">
        <v>0</v>
      </c>
      <c r="I504" s="24"/>
    </row>
    <row r="505" spans="1:9" ht="126" x14ac:dyDescent="0.25">
      <c r="A505" s="10" t="s">
        <v>359</v>
      </c>
      <c r="B505" s="11"/>
      <c r="C505" s="10"/>
      <c r="D505" s="10"/>
      <c r="E505" s="23" t="s">
        <v>360</v>
      </c>
      <c r="F505" s="24">
        <f t="shared" si="119"/>
        <v>1363177.7999999998</v>
      </c>
      <c r="G505" s="24">
        <f t="shared" si="120"/>
        <v>1987907.0999999999</v>
      </c>
      <c r="H505" s="24">
        <f t="shared" si="121"/>
        <v>1475858.2</v>
      </c>
      <c r="I505" s="24">
        <f t="shared" si="122"/>
        <v>0</v>
      </c>
    </row>
    <row r="506" spans="1:9" ht="47.25" x14ac:dyDescent="0.25">
      <c r="A506" s="10" t="s">
        <v>359</v>
      </c>
      <c r="B506" s="11" t="s">
        <v>22</v>
      </c>
      <c r="C506" s="10"/>
      <c r="D506" s="10"/>
      <c r="E506" s="23" t="s">
        <v>23</v>
      </c>
      <c r="F506" s="24">
        <f t="shared" si="119"/>
        <v>1363177.7999999998</v>
      </c>
      <c r="G506" s="24">
        <f t="shared" si="120"/>
        <v>1987907.0999999999</v>
      </c>
      <c r="H506" s="24">
        <f t="shared" si="121"/>
        <v>1475858.2</v>
      </c>
      <c r="I506" s="24">
        <f t="shared" si="122"/>
        <v>0</v>
      </c>
    </row>
    <row r="507" spans="1:9" x14ac:dyDescent="0.25">
      <c r="A507" s="10" t="s">
        <v>359</v>
      </c>
      <c r="B507" s="11">
        <v>400</v>
      </c>
      <c r="C507" s="10" t="s">
        <v>59</v>
      </c>
      <c r="D507" s="10" t="s">
        <v>268</v>
      </c>
      <c r="E507" s="23" t="s">
        <v>318</v>
      </c>
      <c r="F507" s="24">
        <v>1363177.7999999998</v>
      </c>
      <c r="G507" s="24">
        <v>1987907.0999999999</v>
      </c>
      <c r="H507" s="24">
        <v>1475858.2</v>
      </c>
      <c r="I507" s="24"/>
    </row>
    <row r="508" spans="1:9" s="18" customFormat="1" x14ac:dyDescent="0.25">
      <c r="A508" s="19" t="s">
        <v>361</v>
      </c>
      <c r="B508" s="20"/>
      <c r="C508" s="19"/>
      <c r="D508" s="19"/>
      <c r="E508" s="21" t="s">
        <v>17</v>
      </c>
      <c r="F508" s="22">
        <f t="shared" si="119"/>
        <v>204652.7</v>
      </c>
      <c r="G508" s="22">
        <f t="shared" si="120"/>
        <v>0</v>
      </c>
      <c r="H508" s="22">
        <f t="shared" si="121"/>
        <v>0</v>
      </c>
      <c r="I508" s="22">
        <f t="shared" si="122"/>
        <v>0</v>
      </c>
    </row>
    <row r="509" spans="1:9" ht="63" x14ac:dyDescent="0.25">
      <c r="A509" s="10" t="s">
        <v>362</v>
      </c>
      <c r="B509" s="11"/>
      <c r="C509" s="10"/>
      <c r="D509" s="10"/>
      <c r="E509" s="23" t="s">
        <v>363</v>
      </c>
      <c r="F509" s="24">
        <f>F510+F513</f>
        <v>204652.7</v>
      </c>
      <c r="G509" s="24">
        <f>G510+G513</f>
        <v>0</v>
      </c>
      <c r="H509" s="24">
        <f>H510+H513</f>
        <v>0</v>
      </c>
      <c r="I509" s="24">
        <f>I510+I513</f>
        <v>0</v>
      </c>
    </row>
    <row r="510" spans="1:9" ht="31.5" x14ac:dyDescent="0.25">
      <c r="A510" s="10" t="s">
        <v>364</v>
      </c>
      <c r="B510" s="11"/>
      <c r="C510" s="10"/>
      <c r="D510" s="10"/>
      <c r="E510" s="23" t="s">
        <v>365</v>
      </c>
      <c r="F510" s="24">
        <f t="shared" ref="F510:F514" si="123">F511</f>
        <v>103232.8</v>
      </c>
      <c r="G510" s="24">
        <f t="shared" ref="G510:G514" si="124">G511</f>
        <v>0</v>
      </c>
      <c r="H510" s="24">
        <f t="shared" ref="H510:H514" si="125">H511</f>
        <v>0</v>
      </c>
      <c r="I510" s="24">
        <f t="shared" ref="I510:I514" si="126">I511</f>
        <v>0</v>
      </c>
    </row>
    <row r="511" spans="1:9" ht="47.25" x14ac:dyDescent="0.25">
      <c r="A511" s="10" t="s">
        <v>364</v>
      </c>
      <c r="B511" s="11" t="s">
        <v>22</v>
      </c>
      <c r="C511" s="10"/>
      <c r="D511" s="10"/>
      <c r="E511" s="23" t="s">
        <v>23</v>
      </c>
      <c r="F511" s="24">
        <f t="shared" si="123"/>
        <v>103232.8</v>
      </c>
      <c r="G511" s="24">
        <f t="shared" si="124"/>
        <v>0</v>
      </c>
      <c r="H511" s="24">
        <f t="shared" si="125"/>
        <v>0</v>
      </c>
      <c r="I511" s="24">
        <f t="shared" si="126"/>
        <v>0</v>
      </c>
    </row>
    <row r="512" spans="1:9" x14ac:dyDescent="0.25">
      <c r="A512" s="10" t="s">
        <v>364</v>
      </c>
      <c r="B512" s="11">
        <v>400</v>
      </c>
      <c r="C512" s="10" t="s">
        <v>59</v>
      </c>
      <c r="D512" s="10" t="s">
        <v>268</v>
      </c>
      <c r="E512" s="23" t="s">
        <v>318</v>
      </c>
      <c r="F512" s="24">
        <v>103232.8</v>
      </c>
      <c r="G512" s="24">
        <v>0</v>
      </c>
      <c r="H512" s="24">
        <v>0</v>
      </c>
      <c r="I512" s="24"/>
    </row>
    <row r="513" spans="1:9" ht="31.5" x14ac:dyDescent="0.25">
      <c r="A513" s="10" t="s">
        <v>366</v>
      </c>
      <c r="B513" s="11"/>
      <c r="C513" s="10"/>
      <c r="D513" s="10"/>
      <c r="E513" s="23" t="s">
        <v>367</v>
      </c>
      <c r="F513" s="24">
        <f t="shared" si="123"/>
        <v>101419.9</v>
      </c>
      <c r="G513" s="24">
        <f t="shared" si="124"/>
        <v>0</v>
      </c>
      <c r="H513" s="24">
        <f t="shared" si="125"/>
        <v>0</v>
      </c>
      <c r="I513" s="24">
        <f t="shared" si="126"/>
        <v>0</v>
      </c>
    </row>
    <row r="514" spans="1:9" ht="47.25" x14ac:dyDescent="0.25">
      <c r="A514" s="10" t="s">
        <v>366</v>
      </c>
      <c r="B514" s="11" t="s">
        <v>22</v>
      </c>
      <c r="C514" s="10"/>
      <c r="D514" s="10"/>
      <c r="E514" s="23" t="s">
        <v>23</v>
      </c>
      <c r="F514" s="24">
        <f t="shared" si="123"/>
        <v>101419.9</v>
      </c>
      <c r="G514" s="24">
        <f t="shared" si="124"/>
        <v>0</v>
      </c>
      <c r="H514" s="24">
        <f t="shared" si="125"/>
        <v>0</v>
      </c>
      <c r="I514" s="24">
        <f t="shared" si="126"/>
        <v>0</v>
      </c>
    </row>
    <row r="515" spans="1:9" x14ac:dyDescent="0.25">
      <c r="A515" s="10" t="s">
        <v>366</v>
      </c>
      <c r="B515" s="11">
        <v>400</v>
      </c>
      <c r="C515" s="10" t="s">
        <v>59</v>
      </c>
      <c r="D515" s="10" t="s">
        <v>268</v>
      </c>
      <c r="E515" s="23" t="s">
        <v>318</v>
      </c>
      <c r="F515" s="24">
        <v>101419.9</v>
      </c>
      <c r="G515" s="24">
        <v>0</v>
      </c>
      <c r="H515" s="24">
        <v>0</v>
      </c>
      <c r="I515" s="24"/>
    </row>
    <row r="516" spans="1:9" s="18" customFormat="1" x14ac:dyDescent="0.25">
      <c r="A516" s="19" t="s">
        <v>368</v>
      </c>
      <c r="B516" s="20"/>
      <c r="C516" s="19"/>
      <c r="D516" s="19"/>
      <c r="E516" s="21" t="s">
        <v>48</v>
      </c>
      <c r="F516" s="22">
        <f>F517+F559+F584+F616+F645+F679</f>
        <v>22501753.5</v>
      </c>
      <c r="G516" s="22">
        <f>G517+G559+G584+G616+G645+G679</f>
        <v>25005501.700000003</v>
      </c>
      <c r="H516" s="22">
        <f>H517+H559+H584+H616+H645+H679</f>
        <v>22441156.699999999</v>
      </c>
      <c r="I516" s="22">
        <f>I517+I559+I584+I616+I645+I679</f>
        <v>0</v>
      </c>
    </row>
    <row r="517" spans="1:9" ht="47.25" x14ac:dyDescent="0.25">
      <c r="A517" s="10" t="s">
        <v>369</v>
      </c>
      <c r="B517" s="11"/>
      <c r="C517" s="10"/>
      <c r="D517" s="10"/>
      <c r="E517" s="23" t="s">
        <v>370</v>
      </c>
      <c r="F517" s="24">
        <f>F518+F522+F525+F528+F531+F555+F534+F544+F549+F552</f>
        <v>18658658.300000001</v>
      </c>
      <c r="G517" s="24">
        <f>G518+G522+G525+G528+G531+G555+G534+G544+G549+G552</f>
        <v>18747879.400000002</v>
      </c>
      <c r="H517" s="24">
        <f>H518+H522+H525+H528+H531+H555+H534+H544+H549+H552</f>
        <v>18643526.300000001</v>
      </c>
      <c r="I517" s="24">
        <f>I518+I522+I525+I528+I531+I555+I534+I544+I549+I552</f>
        <v>0</v>
      </c>
    </row>
    <row r="518" spans="1:9" ht="47.25" x14ac:dyDescent="0.25">
      <c r="A518" s="10" t="s">
        <v>371</v>
      </c>
      <c r="B518" s="11"/>
      <c r="C518" s="10"/>
      <c r="D518" s="10"/>
      <c r="E518" s="23" t="s">
        <v>127</v>
      </c>
      <c r="F518" s="24">
        <f>F519</f>
        <v>2827661</v>
      </c>
      <c r="G518" s="24">
        <f>G519</f>
        <v>2812893.2</v>
      </c>
      <c r="H518" s="24">
        <f>H519</f>
        <v>2805801.9000000004</v>
      </c>
      <c r="I518" s="24">
        <f>I519</f>
        <v>0</v>
      </c>
    </row>
    <row r="519" spans="1:9" ht="47.25" x14ac:dyDescent="0.25">
      <c r="A519" s="10" t="s">
        <v>371</v>
      </c>
      <c r="B519" s="11" t="s">
        <v>45</v>
      </c>
      <c r="C519" s="10"/>
      <c r="D519" s="10"/>
      <c r="E519" s="23" t="s">
        <v>46</v>
      </c>
      <c r="F519" s="24">
        <f>F520+F521</f>
        <v>2827661</v>
      </c>
      <c r="G519" s="24">
        <f>G520+G521</f>
        <v>2812893.2</v>
      </c>
      <c r="H519" s="24">
        <f>H520+H521</f>
        <v>2805801.9000000004</v>
      </c>
      <c r="I519" s="24">
        <f>I520+I521</f>
        <v>0</v>
      </c>
    </row>
    <row r="520" spans="1:9" x14ac:dyDescent="0.25">
      <c r="A520" s="10" t="s">
        <v>371</v>
      </c>
      <c r="B520" s="11">
        <v>600</v>
      </c>
      <c r="C520" s="10" t="s">
        <v>59</v>
      </c>
      <c r="D520" s="10" t="s">
        <v>24</v>
      </c>
      <c r="E520" s="23" t="s">
        <v>372</v>
      </c>
      <c r="F520" s="24">
        <v>1402869.4</v>
      </c>
      <c r="G520" s="24">
        <f>1400210.7-4399.5</f>
        <v>1395811.2</v>
      </c>
      <c r="H520" s="24">
        <f>1400210.7-4399.5</f>
        <v>1395811.2</v>
      </c>
      <c r="I520" s="24"/>
    </row>
    <row r="521" spans="1:9" x14ac:dyDescent="0.25">
      <c r="A521" s="10" t="s">
        <v>371</v>
      </c>
      <c r="B521" s="11">
        <v>600</v>
      </c>
      <c r="C521" s="10" t="s">
        <v>59</v>
      </c>
      <c r="D521" s="10" t="s">
        <v>268</v>
      </c>
      <c r="E521" s="23" t="s">
        <v>318</v>
      </c>
      <c r="F521" s="24">
        <v>1424791.6</v>
      </c>
      <c r="G521" s="24">
        <v>1417082.0000000002</v>
      </c>
      <c r="H521" s="24">
        <v>1409990.7000000002</v>
      </c>
      <c r="I521" s="24"/>
    </row>
    <row r="522" spans="1:9" ht="31.5" x14ac:dyDescent="0.25">
      <c r="A522" s="10" t="s">
        <v>373</v>
      </c>
      <c r="B522" s="11"/>
      <c r="C522" s="10"/>
      <c r="D522" s="10"/>
      <c r="E522" s="23" t="s">
        <v>374</v>
      </c>
      <c r="F522" s="24">
        <f t="shared" ref="F522:F532" si="127">F523</f>
        <v>9956.2999999999993</v>
      </c>
      <c r="G522" s="24">
        <f t="shared" ref="G522:G532" si="128">G523</f>
        <v>8926.4</v>
      </c>
      <c r="H522" s="24">
        <f t="shared" ref="H522:H532" si="129">H523</f>
        <v>8926.4</v>
      </c>
      <c r="I522" s="24">
        <f t="shared" ref="I522:I532" si="130">I523</f>
        <v>0</v>
      </c>
    </row>
    <row r="523" spans="1:9" ht="47.25" x14ac:dyDescent="0.25">
      <c r="A523" s="10" t="s">
        <v>373</v>
      </c>
      <c r="B523" s="11" t="s">
        <v>45</v>
      </c>
      <c r="C523" s="10"/>
      <c r="D523" s="10"/>
      <c r="E523" s="23" t="s">
        <v>46</v>
      </c>
      <c r="F523" s="24">
        <f t="shared" si="127"/>
        <v>9956.2999999999993</v>
      </c>
      <c r="G523" s="24">
        <f t="shared" si="128"/>
        <v>8926.4</v>
      </c>
      <c r="H523" s="24">
        <f t="shared" si="129"/>
        <v>8926.4</v>
      </c>
      <c r="I523" s="24">
        <f t="shared" si="130"/>
        <v>0</v>
      </c>
    </row>
    <row r="524" spans="1:9" x14ac:dyDescent="0.25">
      <c r="A524" s="10" t="s">
        <v>373</v>
      </c>
      <c r="B524" s="11">
        <v>600</v>
      </c>
      <c r="C524" s="10" t="s">
        <v>59</v>
      </c>
      <c r="D524" s="10" t="s">
        <v>268</v>
      </c>
      <c r="E524" s="23" t="s">
        <v>318</v>
      </c>
      <c r="F524" s="24">
        <v>9956.2999999999993</v>
      </c>
      <c r="G524" s="24">
        <v>8926.4</v>
      </c>
      <c r="H524" s="24">
        <v>8926.4</v>
      </c>
      <c r="I524" s="24"/>
    </row>
    <row r="525" spans="1:9" ht="31.5" x14ac:dyDescent="0.25">
      <c r="A525" s="10" t="s">
        <v>375</v>
      </c>
      <c r="B525" s="11"/>
      <c r="C525" s="10"/>
      <c r="D525" s="10"/>
      <c r="E525" s="23" t="s">
        <v>376</v>
      </c>
      <c r="F525" s="24">
        <f t="shared" si="127"/>
        <v>23589.200000000001</v>
      </c>
      <c r="G525" s="24">
        <f t="shared" si="128"/>
        <v>23731.7</v>
      </c>
      <c r="H525" s="24">
        <f t="shared" si="129"/>
        <v>23731.7</v>
      </c>
      <c r="I525" s="24">
        <f t="shared" si="130"/>
        <v>0</v>
      </c>
    </row>
    <row r="526" spans="1:9" ht="47.25" x14ac:dyDescent="0.25">
      <c r="A526" s="10" t="s">
        <v>375</v>
      </c>
      <c r="B526" s="11" t="s">
        <v>45</v>
      </c>
      <c r="C526" s="10"/>
      <c r="D526" s="10"/>
      <c r="E526" s="23" t="s">
        <v>46</v>
      </c>
      <c r="F526" s="24">
        <f t="shared" si="127"/>
        <v>23589.200000000001</v>
      </c>
      <c r="G526" s="24">
        <f t="shared" si="128"/>
        <v>23731.7</v>
      </c>
      <c r="H526" s="24">
        <f t="shared" si="129"/>
        <v>23731.7</v>
      </c>
      <c r="I526" s="24">
        <f t="shared" si="130"/>
        <v>0</v>
      </c>
    </row>
    <row r="527" spans="1:9" ht="31.5" x14ac:dyDescent="0.25">
      <c r="A527" s="10" t="s">
        <v>375</v>
      </c>
      <c r="B527" s="11">
        <v>600</v>
      </c>
      <c r="C527" s="10" t="s">
        <v>93</v>
      </c>
      <c r="D527" s="10" t="s">
        <v>298</v>
      </c>
      <c r="E527" s="23" t="s">
        <v>299</v>
      </c>
      <c r="F527" s="24">
        <v>23589.200000000001</v>
      </c>
      <c r="G527" s="24">
        <v>23731.7</v>
      </c>
      <c r="H527" s="24">
        <v>23731.7</v>
      </c>
      <c r="I527" s="24"/>
    </row>
    <row r="528" spans="1:9" ht="63" x14ac:dyDescent="0.25">
      <c r="A528" s="10" t="s">
        <v>377</v>
      </c>
      <c r="B528" s="11"/>
      <c r="C528" s="10"/>
      <c r="D528" s="10"/>
      <c r="E528" s="23" t="s">
        <v>378</v>
      </c>
      <c r="F528" s="24">
        <f t="shared" si="127"/>
        <v>172622.8</v>
      </c>
      <c r="G528" s="24">
        <f t="shared" si="128"/>
        <v>172622.8</v>
      </c>
      <c r="H528" s="24">
        <f t="shared" si="129"/>
        <v>172622.8</v>
      </c>
      <c r="I528" s="24">
        <f t="shared" si="130"/>
        <v>0</v>
      </c>
    </row>
    <row r="529" spans="1:9" ht="47.25" x14ac:dyDescent="0.25">
      <c r="A529" s="10" t="s">
        <v>377</v>
      </c>
      <c r="B529" s="11" t="s">
        <v>45</v>
      </c>
      <c r="C529" s="10"/>
      <c r="D529" s="10"/>
      <c r="E529" s="23" t="s">
        <v>46</v>
      </c>
      <c r="F529" s="24">
        <f t="shared" si="127"/>
        <v>172622.8</v>
      </c>
      <c r="G529" s="24">
        <f t="shared" si="128"/>
        <v>172622.8</v>
      </c>
      <c r="H529" s="24">
        <f t="shared" si="129"/>
        <v>172622.8</v>
      </c>
      <c r="I529" s="24">
        <f t="shared" si="130"/>
        <v>0</v>
      </c>
    </row>
    <row r="530" spans="1:9" ht="31.5" x14ac:dyDescent="0.25">
      <c r="A530" s="10" t="s">
        <v>377</v>
      </c>
      <c r="B530" s="11">
        <v>600</v>
      </c>
      <c r="C530" s="10" t="s">
        <v>93</v>
      </c>
      <c r="D530" s="10" t="s">
        <v>298</v>
      </c>
      <c r="E530" s="23" t="s">
        <v>299</v>
      </c>
      <c r="F530" s="24">
        <v>172622.8</v>
      </c>
      <c r="G530" s="24">
        <v>172622.8</v>
      </c>
      <c r="H530" s="24">
        <v>172622.8</v>
      </c>
      <c r="I530" s="24"/>
    </row>
    <row r="531" spans="1:9" ht="78.75" x14ac:dyDescent="0.25">
      <c r="A531" s="10" t="s">
        <v>379</v>
      </c>
      <c r="B531" s="11"/>
      <c r="C531" s="10"/>
      <c r="D531" s="10"/>
      <c r="E531" s="23" t="s">
        <v>380</v>
      </c>
      <c r="F531" s="24">
        <f t="shared" si="127"/>
        <v>83814.099999999991</v>
      </c>
      <c r="G531" s="24">
        <f t="shared" si="128"/>
        <v>83814.099999999991</v>
      </c>
      <c r="H531" s="24">
        <f t="shared" si="129"/>
        <v>83814.099999999991</v>
      </c>
      <c r="I531" s="24">
        <f t="shared" si="130"/>
        <v>0</v>
      </c>
    </row>
    <row r="532" spans="1:9" ht="47.25" x14ac:dyDescent="0.25">
      <c r="A532" s="10" t="s">
        <v>379</v>
      </c>
      <c r="B532" s="11" t="s">
        <v>45</v>
      </c>
      <c r="C532" s="10"/>
      <c r="D532" s="10"/>
      <c r="E532" s="23" t="s">
        <v>46</v>
      </c>
      <c r="F532" s="24">
        <f t="shared" si="127"/>
        <v>83814.099999999991</v>
      </c>
      <c r="G532" s="24">
        <f t="shared" si="128"/>
        <v>83814.099999999991</v>
      </c>
      <c r="H532" s="24">
        <f t="shared" si="129"/>
        <v>83814.099999999991</v>
      </c>
      <c r="I532" s="24">
        <f t="shared" si="130"/>
        <v>0</v>
      </c>
    </row>
    <row r="533" spans="1:9" ht="31.5" x14ac:dyDescent="0.25">
      <c r="A533" s="10" t="s">
        <v>379</v>
      </c>
      <c r="B533" s="11">
        <v>600</v>
      </c>
      <c r="C533" s="10" t="s">
        <v>93</v>
      </c>
      <c r="D533" s="10" t="s">
        <v>298</v>
      </c>
      <c r="E533" s="23" t="s">
        <v>299</v>
      </c>
      <c r="F533" s="24">
        <v>83814.099999999991</v>
      </c>
      <c r="G533" s="24">
        <v>83814.099999999991</v>
      </c>
      <c r="H533" s="24">
        <v>83814.099999999991</v>
      </c>
      <c r="I533" s="24"/>
    </row>
    <row r="534" spans="1:9" ht="47.25" x14ac:dyDescent="0.25">
      <c r="A534" s="10" t="s">
        <v>381</v>
      </c>
      <c r="B534" s="11"/>
      <c r="C534" s="10"/>
      <c r="D534" s="10"/>
      <c r="E534" s="23" t="s">
        <v>382</v>
      </c>
      <c r="F534" s="24">
        <f>F535+F537+F539</f>
        <v>13952532.6</v>
      </c>
      <c r="G534" s="24">
        <f>G535+G537+G539</f>
        <v>14103523.999999998</v>
      </c>
      <c r="H534" s="24">
        <f>H535+H537+H539</f>
        <v>14058196.6</v>
      </c>
      <c r="I534" s="24">
        <f>I535+I537+I539</f>
        <v>0</v>
      </c>
    </row>
    <row r="535" spans="1:9" ht="31.5" x14ac:dyDescent="0.25">
      <c r="A535" s="10" t="s">
        <v>381</v>
      </c>
      <c r="B535" s="11" t="s">
        <v>53</v>
      </c>
      <c r="C535" s="10"/>
      <c r="D535" s="10"/>
      <c r="E535" s="23" t="s">
        <v>54</v>
      </c>
      <c r="F535" s="24">
        <f>F536</f>
        <v>3</v>
      </c>
      <c r="G535" s="24">
        <f>G536</f>
        <v>3</v>
      </c>
      <c r="H535" s="24">
        <f>H536</f>
        <v>3</v>
      </c>
      <c r="I535" s="24">
        <f>I536</f>
        <v>0</v>
      </c>
    </row>
    <row r="536" spans="1:9" x14ac:dyDescent="0.25">
      <c r="A536" s="10" t="s">
        <v>381</v>
      </c>
      <c r="B536" s="11">
        <v>200</v>
      </c>
      <c r="C536" s="10" t="s">
        <v>59</v>
      </c>
      <c r="D536" s="10" t="s">
        <v>61</v>
      </c>
      <c r="E536" s="23" t="s">
        <v>62</v>
      </c>
      <c r="F536" s="24">
        <v>3</v>
      </c>
      <c r="G536" s="24">
        <v>3</v>
      </c>
      <c r="H536" s="24">
        <v>3</v>
      </c>
      <c r="I536" s="24"/>
    </row>
    <row r="537" spans="1:9" ht="31.5" x14ac:dyDescent="0.25">
      <c r="A537" s="10" t="s">
        <v>381</v>
      </c>
      <c r="B537" s="11" t="s">
        <v>170</v>
      </c>
      <c r="C537" s="10"/>
      <c r="D537" s="10"/>
      <c r="E537" s="23" t="s">
        <v>171</v>
      </c>
      <c r="F537" s="24">
        <f>F538</f>
        <v>41.8</v>
      </c>
      <c r="G537" s="24">
        <f>G538</f>
        <v>41.7</v>
      </c>
      <c r="H537" s="24">
        <f>H538</f>
        <v>41.8</v>
      </c>
      <c r="I537" s="24">
        <f>I538</f>
        <v>0</v>
      </c>
    </row>
    <row r="538" spans="1:9" x14ac:dyDescent="0.25">
      <c r="A538" s="10" t="s">
        <v>381</v>
      </c>
      <c r="B538" s="11" t="s">
        <v>170</v>
      </c>
      <c r="C538" s="10" t="s">
        <v>93</v>
      </c>
      <c r="D538" s="10" t="s">
        <v>219</v>
      </c>
      <c r="E538" s="23" t="s">
        <v>383</v>
      </c>
      <c r="F538" s="24">
        <v>41.8</v>
      </c>
      <c r="G538" s="24">
        <v>41.7</v>
      </c>
      <c r="H538" s="24">
        <v>41.8</v>
      </c>
      <c r="I538" s="24"/>
    </row>
    <row r="539" spans="1:9" ht="47.25" x14ac:dyDescent="0.25">
      <c r="A539" s="10" t="s">
        <v>381</v>
      </c>
      <c r="B539" s="11" t="s">
        <v>45</v>
      </c>
      <c r="C539" s="10"/>
      <c r="D539" s="10"/>
      <c r="E539" s="23" t="s">
        <v>46</v>
      </c>
      <c r="F539" s="24">
        <f>F540+F541+F542+F543</f>
        <v>13952487.799999999</v>
      </c>
      <c r="G539" s="24">
        <f>G540+G541+G542+G543</f>
        <v>14103479.299999999</v>
      </c>
      <c r="H539" s="24">
        <f>H540+H541+H542+H543</f>
        <v>14058151.799999999</v>
      </c>
      <c r="I539" s="24">
        <f>I540+I541+I542+I543</f>
        <v>0</v>
      </c>
    </row>
    <row r="540" spans="1:9" x14ac:dyDescent="0.25">
      <c r="A540" s="10" t="s">
        <v>381</v>
      </c>
      <c r="B540" s="11" t="s">
        <v>45</v>
      </c>
      <c r="C540" s="10" t="s">
        <v>59</v>
      </c>
      <c r="D540" s="10" t="s">
        <v>24</v>
      </c>
      <c r="E540" s="23" t="s">
        <v>372</v>
      </c>
      <c r="F540" s="24">
        <v>6131246.7999999998</v>
      </c>
      <c r="G540" s="24">
        <v>6169642.5999999996</v>
      </c>
      <c r="H540" s="24">
        <v>6096084.7000000002</v>
      </c>
      <c r="I540" s="24"/>
    </row>
    <row r="541" spans="1:9" x14ac:dyDescent="0.25">
      <c r="A541" s="10" t="s">
        <v>381</v>
      </c>
      <c r="B541" s="11" t="s">
        <v>45</v>
      </c>
      <c r="C541" s="10" t="s">
        <v>59</v>
      </c>
      <c r="D541" s="10" t="s">
        <v>268</v>
      </c>
      <c r="E541" s="23" t="s">
        <v>318</v>
      </c>
      <c r="F541" s="24">
        <v>7687922.6999999993</v>
      </c>
      <c r="G541" s="24">
        <v>7802292.1999999993</v>
      </c>
      <c r="H541" s="24">
        <v>7830572.3999999994</v>
      </c>
      <c r="I541" s="24"/>
    </row>
    <row r="542" spans="1:9" x14ac:dyDescent="0.25">
      <c r="A542" s="10" t="s">
        <v>381</v>
      </c>
      <c r="B542" s="11" t="s">
        <v>45</v>
      </c>
      <c r="C542" s="10" t="s">
        <v>93</v>
      </c>
      <c r="D542" s="10" t="s">
        <v>92</v>
      </c>
      <c r="E542" s="23" t="s">
        <v>201</v>
      </c>
      <c r="F542" s="24">
        <v>93477.7</v>
      </c>
      <c r="G542" s="24">
        <v>93477.7</v>
      </c>
      <c r="H542" s="24">
        <v>93477.7</v>
      </c>
      <c r="I542" s="24"/>
    </row>
    <row r="543" spans="1:9" x14ac:dyDescent="0.25">
      <c r="A543" s="10" t="s">
        <v>381</v>
      </c>
      <c r="B543" s="11" t="s">
        <v>45</v>
      </c>
      <c r="C543" s="10" t="s">
        <v>93</v>
      </c>
      <c r="D543" s="10" t="s">
        <v>219</v>
      </c>
      <c r="E543" s="23" t="s">
        <v>383</v>
      </c>
      <c r="F543" s="24">
        <v>39840.6</v>
      </c>
      <c r="G543" s="24">
        <v>38066.800000000003</v>
      </c>
      <c r="H543" s="24">
        <v>38017</v>
      </c>
      <c r="I543" s="24"/>
    </row>
    <row r="544" spans="1:9" ht="126" x14ac:dyDescent="0.25">
      <c r="A544" s="10" t="s">
        <v>384</v>
      </c>
      <c r="B544" s="11"/>
      <c r="C544" s="10"/>
      <c r="D544" s="10"/>
      <c r="E544" s="23" t="s">
        <v>385</v>
      </c>
      <c r="F544" s="24">
        <f>F545+F547</f>
        <v>356</v>
      </c>
      <c r="G544" s="24">
        <f>G545+G547</f>
        <v>356</v>
      </c>
      <c r="H544" s="24">
        <f>H545+H547</f>
        <v>356</v>
      </c>
      <c r="I544" s="24">
        <f>I545+I547</f>
        <v>0</v>
      </c>
    </row>
    <row r="545" spans="1:9" ht="31.5" x14ac:dyDescent="0.25">
      <c r="A545" s="10" t="s">
        <v>384</v>
      </c>
      <c r="B545" s="11" t="s">
        <v>170</v>
      </c>
      <c r="C545" s="10"/>
      <c r="D545" s="10"/>
      <c r="E545" s="23" t="s">
        <v>171</v>
      </c>
      <c r="F545" s="24">
        <f>F546</f>
        <v>290</v>
      </c>
      <c r="G545" s="24">
        <f>G546</f>
        <v>290</v>
      </c>
      <c r="H545" s="24">
        <f>H546</f>
        <v>290</v>
      </c>
      <c r="I545" s="24">
        <f>I546</f>
        <v>0</v>
      </c>
    </row>
    <row r="546" spans="1:9" x14ac:dyDescent="0.25">
      <c r="A546" s="10" t="s">
        <v>384</v>
      </c>
      <c r="B546" s="11" t="s">
        <v>170</v>
      </c>
      <c r="C546" s="10" t="s">
        <v>93</v>
      </c>
      <c r="D546" s="10" t="s">
        <v>92</v>
      </c>
      <c r="E546" s="23" t="s">
        <v>201</v>
      </c>
      <c r="F546" s="24">
        <v>290</v>
      </c>
      <c r="G546" s="24">
        <v>290</v>
      </c>
      <c r="H546" s="24">
        <v>290</v>
      </c>
      <c r="I546" s="24"/>
    </row>
    <row r="547" spans="1:9" ht="47.25" x14ac:dyDescent="0.25">
      <c r="A547" s="10" t="s">
        <v>384</v>
      </c>
      <c r="B547" s="11" t="s">
        <v>45</v>
      </c>
      <c r="C547" s="10"/>
      <c r="D547" s="10"/>
      <c r="E547" s="23" t="s">
        <v>46</v>
      </c>
      <c r="F547" s="24">
        <f>F548</f>
        <v>66</v>
      </c>
      <c r="G547" s="24">
        <f>G548</f>
        <v>66</v>
      </c>
      <c r="H547" s="24">
        <f>H548</f>
        <v>66</v>
      </c>
      <c r="I547" s="24">
        <f>I548</f>
        <v>0</v>
      </c>
    </row>
    <row r="548" spans="1:9" x14ac:dyDescent="0.25">
      <c r="A548" s="10" t="s">
        <v>384</v>
      </c>
      <c r="B548" s="11" t="s">
        <v>45</v>
      </c>
      <c r="C548" s="10" t="s">
        <v>93</v>
      </c>
      <c r="D548" s="10" t="s">
        <v>92</v>
      </c>
      <c r="E548" s="23" t="s">
        <v>201</v>
      </c>
      <c r="F548" s="24">
        <v>66</v>
      </c>
      <c r="G548" s="24">
        <v>66</v>
      </c>
      <c r="H548" s="24">
        <v>66</v>
      </c>
      <c r="I548" s="24"/>
    </row>
    <row r="549" spans="1:9" ht="141.75" x14ac:dyDescent="0.25">
      <c r="A549" s="10" t="s">
        <v>386</v>
      </c>
      <c r="B549" s="11"/>
      <c r="C549" s="10"/>
      <c r="D549" s="10"/>
      <c r="E549" s="23" t="s">
        <v>387</v>
      </c>
      <c r="F549" s="24">
        <f t="shared" ref="F549:F555" si="131">F550</f>
        <v>477399.10000000003</v>
      </c>
      <c r="G549" s="24">
        <f t="shared" ref="G549:G555" si="132">G550</f>
        <v>477399.10000000003</v>
      </c>
      <c r="H549" s="24">
        <f t="shared" ref="H549:H555" si="133">H550</f>
        <v>477399.10000000003</v>
      </c>
      <c r="I549" s="24">
        <f t="shared" ref="I549:I555" si="134">I550</f>
        <v>0</v>
      </c>
    </row>
    <row r="550" spans="1:9" ht="47.25" x14ac:dyDescent="0.25">
      <c r="A550" s="10" t="s">
        <v>386</v>
      </c>
      <c r="B550" s="11" t="s">
        <v>45</v>
      </c>
      <c r="C550" s="10"/>
      <c r="D550" s="10"/>
      <c r="E550" s="23" t="s">
        <v>46</v>
      </c>
      <c r="F550" s="24">
        <f t="shared" si="131"/>
        <v>477399.10000000003</v>
      </c>
      <c r="G550" s="24">
        <f t="shared" si="132"/>
        <v>477399.10000000003</v>
      </c>
      <c r="H550" s="24">
        <f t="shared" si="133"/>
        <v>477399.10000000003</v>
      </c>
      <c r="I550" s="24">
        <f t="shared" si="134"/>
        <v>0</v>
      </c>
    </row>
    <row r="551" spans="1:9" x14ac:dyDescent="0.25">
      <c r="A551" s="10" t="s">
        <v>386</v>
      </c>
      <c r="B551" s="11" t="s">
        <v>45</v>
      </c>
      <c r="C551" s="10" t="s">
        <v>59</v>
      </c>
      <c r="D551" s="10" t="s">
        <v>268</v>
      </c>
      <c r="E551" s="23" t="s">
        <v>318</v>
      </c>
      <c r="F551" s="24">
        <v>477399.10000000003</v>
      </c>
      <c r="G551" s="24">
        <v>477399.10000000003</v>
      </c>
      <c r="H551" s="24">
        <v>477399.10000000003</v>
      </c>
      <c r="I551" s="24"/>
    </row>
    <row r="552" spans="1:9" ht="63" x14ac:dyDescent="0.25">
      <c r="A552" s="10" t="s">
        <v>388</v>
      </c>
      <c r="B552" s="11"/>
      <c r="C552" s="10"/>
      <c r="D552" s="10"/>
      <c r="E552" s="23" t="s">
        <v>389</v>
      </c>
      <c r="F552" s="24">
        <f t="shared" si="131"/>
        <v>1024623.2000000001</v>
      </c>
      <c r="G552" s="24">
        <f t="shared" si="132"/>
        <v>976741.8</v>
      </c>
      <c r="H552" s="24">
        <f t="shared" si="133"/>
        <v>923809</v>
      </c>
      <c r="I552" s="24">
        <f t="shared" si="134"/>
        <v>0</v>
      </c>
    </row>
    <row r="553" spans="1:9" ht="47.25" x14ac:dyDescent="0.25">
      <c r="A553" s="10" t="s">
        <v>388</v>
      </c>
      <c r="B553" s="11" t="s">
        <v>45</v>
      </c>
      <c r="C553" s="10"/>
      <c r="D553" s="10"/>
      <c r="E553" s="23" t="s">
        <v>46</v>
      </c>
      <c r="F553" s="24">
        <f t="shared" si="131"/>
        <v>1024623.2000000001</v>
      </c>
      <c r="G553" s="24">
        <f t="shared" si="132"/>
        <v>976741.8</v>
      </c>
      <c r="H553" s="24">
        <f t="shared" si="133"/>
        <v>923809</v>
      </c>
      <c r="I553" s="24">
        <f t="shared" si="134"/>
        <v>0</v>
      </c>
    </row>
    <row r="554" spans="1:9" x14ac:dyDescent="0.25">
      <c r="A554" s="10" t="s">
        <v>388</v>
      </c>
      <c r="B554" s="11" t="s">
        <v>45</v>
      </c>
      <c r="C554" s="10" t="s">
        <v>59</v>
      </c>
      <c r="D554" s="10" t="s">
        <v>268</v>
      </c>
      <c r="E554" s="23" t="s">
        <v>318</v>
      </c>
      <c r="F554" s="24">
        <v>1024623.2000000001</v>
      </c>
      <c r="G554" s="24">
        <v>976741.8</v>
      </c>
      <c r="H554" s="24">
        <v>923809</v>
      </c>
      <c r="I554" s="24"/>
    </row>
    <row r="555" spans="1:9" ht="236.25" x14ac:dyDescent="0.25">
      <c r="A555" s="10" t="s">
        <v>390</v>
      </c>
      <c r="B555" s="11"/>
      <c r="C555" s="10"/>
      <c r="D555" s="10"/>
      <c r="E555" s="23" t="s">
        <v>391</v>
      </c>
      <c r="F555" s="24">
        <f t="shared" si="131"/>
        <v>86104</v>
      </c>
      <c r="G555" s="24">
        <f t="shared" si="132"/>
        <v>87870.3</v>
      </c>
      <c r="H555" s="24">
        <f t="shared" si="133"/>
        <v>88868.7</v>
      </c>
      <c r="I555" s="24">
        <f t="shared" si="134"/>
        <v>0</v>
      </c>
    </row>
    <row r="556" spans="1:9" ht="47.25" x14ac:dyDescent="0.25">
      <c r="A556" s="10" t="s">
        <v>390</v>
      </c>
      <c r="B556" s="11" t="s">
        <v>45</v>
      </c>
      <c r="C556" s="10"/>
      <c r="D556" s="10"/>
      <c r="E556" s="23" t="s">
        <v>46</v>
      </c>
      <c r="F556" s="24">
        <f>F557+F558</f>
        <v>86104</v>
      </c>
      <c r="G556" s="24">
        <f>G557+G558</f>
        <v>87870.3</v>
      </c>
      <c r="H556" s="24">
        <f>H557+H558</f>
        <v>88868.7</v>
      </c>
      <c r="I556" s="24">
        <f>I557+I558</f>
        <v>0</v>
      </c>
    </row>
    <row r="557" spans="1:9" x14ac:dyDescent="0.25">
      <c r="A557" s="10" t="s">
        <v>390</v>
      </c>
      <c r="B557" s="11">
        <v>600</v>
      </c>
      <c r="C557" s="10" t="s">
        <v>59</v>
      </c>
      <c r="D557" s="10" t="s">
        <v>24</v>
      </c>
      <c r="E557" s="23" t="s">
        <v>372</v>
      </c>
      <c r="F557" s="24">
        <f>240.6+2054.2</f>
        <v>2294.7999999999997</v>
      </c>
      <c r="G557" s="24">
        <f>240.6+2054.2</f>
        <v>2294.7999999999997</v>
      </c>
      <c r="H557" s="24">
        <f>240.6+2054.2</f>
        <v>2294.7999999999997</v>
      </c>
      <c r="I557" s="24"/>
    </row>
    <row r="558" spans="1:9" x14ac:dyDescent="0.25">
      <c r="A558" s="10" t="s">
        <v>390</v>
      </c>
      <c r="B558" s="11">
        <v>600</v>
      </c>
      <c r="C558" s="10" t="s">
        <v>59</v>
      </c>
      <c r="D558" s="10" t="s">
        <v>268</v>
      </c>
      <c r="E558" s="23" t="s">
        <v>318</v>
      </c>
      <c r="F558" s="24">
        <f>6285.7+77523.5</f>
        <v>83809.2</v>
      </c>
      <c r="G558" s="24">
        <f>6285.7+79289.8</f>
        <v>85575.5</v>
      </c>
      <c r="H558" s="24">
        <f>6285.7+80288.2</f>
        <v>86573.9</v>
      </c>
      <c r="I558" s="24"/>
    </row>
    <row r="559" spans="1:9" ht="47.25" x14ac:dyDescent="0.25">
      <c r="A559" s="10" t="s">
        <v>392</v>
      </c>
      <c r="B559" s="11"/>
      <c r="C559" s="10"/>
      <c r="D559" s="10"/>
      <c r="E559" s="23" t="s">
        <v>393</v>
      </c>
      <c r="F559" s="24">
        <f>F560+F570+F573+F577</f>
        <v>1040874.6</v>
      </c>
      <c r="G559" s="24">
        <f>G560+G570+G573+G577</f>
        <v>1027379.7</v>
      </c>
      <c r="H559" s="24">
        <f>H560+H570+H573+H577</f>
        <v>1018179.7</v>
      </c>
      <c r="I559" s="24">
        <f>I560+I570+I573+I577</f>
        <v>0</v>
      </c>
    </row>
    <row r="560" spans="1:9" ht="47.25" x14ac:dyDescent="0.25">
      <c r="A560" s="10" t="s">
        <v>394</v>
      </c>
      <c r="B560" s="11"/>
      <c r="C560" s="10"/>
      <c r="D560" s="10"/>
      <c r="E560" s="23" t="s">
        <v>127</v>
      </c>
      <c r="F560" s="24">
        <f>F561+F563+F565+F568</f>
        <v>986660.8</v>
      </c>
      <c r="G560" s="24">
        <f>G561+G563+G565+G568</f>
        <v>994376.1</v>
      </c>
      <c r="H560" s="24">
        <f>H561+H563+H565+H568</f>
        <v>994376.1</v>
      </c>
      <c r="I560" s="24">
        <f>I561+I563+I565+I568</f>
        <v>0</v>
      </c>
    </row>
    <row r="561" spans="1:9" ht="94.5" x14ac:dyDescent="0.25">
      <c r="A561" s="10" t="s">
        <v>394</v>
      </c>
      <c r="B561" s="11" t="s">
        <v>128</v>
      </c>
      <c r="C561" s="10"/>
      <c r="D561" s="10"/>
      <c r="E561" s="23" t="s">
        <v>129</v>
      </c>
      <c r="F561" s="24">
        <f>F562</f>
        <v>15762.900000000001</v>
      </c>
      <c r="G561" s="24">
        <f>G562</f>
        <v>15961.6</v>
      </c>
      <c r="H561" s="24">
        <f>H562</f>
        <v>15961.6</v>
      </c>
      <c r="I561" s="24">
        <f>I562</f>
        <v>0</v>
      </c>
    </row>
    <row r="562" spans="1:9" x14ac:dyDescent="0.25">
      <c r="A562" s="10" t="s">
        <v>394</v>
      </c>
      <c r="B562" s="11">
        <v>100</v>
      </c>
      <c r="C562" s="10" t="s">
        <v>59</v>
      </c>
      <c r="D562" s="10" t="s">
        <v>92</v>
      </c>
      <c r="E562" s="23" t="s">
        <v>189</v>
      </c>
      <c r="F562" s="24">
        <v>15762.900000000001</v>
      </c>
      <c r="G562" s="24">
        <v>15961.6</v>
      </c>
      <c r="H562" s="24">
        <v>15961.6</v>
      </c>
      <c r="I562" s="24"/>
    </row>
    <row r="563" spans="1:9" ht="31.5" x14ac:dyDescent="0.25">
      <c r="A563" s="10" t="s">
        <v>394</v>
      </c>
      <c r="B563" s="11" t="s">
        <v>53</v>
      </c>
      <c r="C563" s="10"/>
      <c r="D563" s="10"/>
      <c r="E563" s="23" t="s">
        <v>54</v>
      </c>
      <c r="F563" s="24">
        <f>F564</f>
        <v>1050.0999999999999</v>
      </c>
      <c r="G563" s="24">
        <f>G564</f>
        <v>1050.0999999999999</v>
      </c>
      <c r="H563" s="24">
        <f>H564</f>
        <v>1050.0999999999999</v>
      </c>
      <c r="I563" s="24">
        <f>I564</f>
        <v>0</v>
      </c>
    </row>
    <row r="564" spans="1:9" x14ac:dyDescent="0.25">
      <c r="A564" s="10" t="s">
        <v>394</v>
      </c>
      <c r="B564" s="11">
        <v>200</v>
      </c>
      <c r="C564" s="10" t="s">
        <v>59</v>
      </c>
      <c r="D564" s="10" t="s">
        <v>92</v>
      </c>
      <c r="E564" s="23" t="s">
        <v>189</v>
      </c>
      <c r="F564" s="24">
        <v>1050.0999999999999</v>
      </c>
      <c r="G564" s="24">
        <v>1050.0999999999999</v>
      </c>
      <c r="H564" s="24">
        <v>1050.0999999999999</v>
      </c>
      <c r="I564" s="24"/>
    </row>
    <row r="565" spans="1:9" ht="47.25" x14ac:dyDescent="0.25">
      <c r="A565" s="10" t="s">
        <v>394</v>
      </c>
      <c r="B565" s="11" t="s">
        <v>45</v>
      </c>
      <c r="C565" s="10"/>
      <c r="D565" s="10"/>
      <c r="E565" s="23" t="s">
        <v>46</v>
      </c>
      <c r="F565" s="24">
        <f>F566+F567</f>
        <v>969796.3</v>
      </c>
      <c r="G565" s="24">
        <f>G566+G567</f>
        <v>977312.9</v>
      </c>
      <c r="H565" s="24">
        <f>H566+H567</f>
        <v>977312.9</v>
      </c>
      <c r="I565" s="24">
        <f>I566+I567</f>
        <v>0</v>
      </c>
    </row>
    <row r="566" spans="1:9" x14ac:dyDescent="0.25">
      <c r="A566" s="10" t="s">
        <v>394</v>
      </c>
      <c r="B566" s="11">
        <v>600</v>
      </c>
      <c r="C566" s="10" t="s">
        <v>59</v>
      </c>
      <c r="D566" s="10" t="s">
        <v>92</v>
      </c>
      <c r="E566" s="23" t="s">
        <v>189</v>
      </c>
      <c r="F566" s="24">
        <v>934009.70000000007</v>
      </c>
      <c r="G566" s="24">
        <v>941507</v>
      </c>
      <c r="H566" s="24">
        <v>941507</v>
      </c>
      <c r="I566" s="24"/>
    </row>
    <row r="567" spans="1:9" x14ac:dyDescent="0.25">
      <c r="A567" s="10" t="s">
        <v>394</v>
      </c>
      <c r="B567" s="11">
        <v>600</v>
      </c>
      <c r="C567" s="10" t="s">
        <v>244</v>
      </c>
      <c r="D567" s="10" t="s">
        <v>92</v>
      </c>
      <c r="E567" s="23" t="s">
        <v>245</v>
      </c>
      <c r="F567" s="24">
        <v>35786.6</v>
      </c>
      <c r="G567" s="24">
        <v>35805.9</v>
      </c>
      <c r="H567" s="24">
        <v>35805.9</v>
      </c>
      <c r="I567" s="24"/>
    </row>
    <row r="568" spans="1:9" x14ac:dyDescent="0.25">
      <c r="A568" s="10" t="s">
        <v>394</v>
      </c>
      <c r="B568" s="11" t="s">
        <v>39</v>
      </c>
      <c r="C568" s="10"/>
      <c r="D568" s="10"/>
      <c r="E568" s="23" t="s">
        <v>40</v>
      </c>
      <c r="F568" s="24">
        <f>F569</f>
        <v>51.5</v>
      </c>
      <c r="G568" s="24">
        <f>G569</f>
        <v>51.5</v>
      </c>
      <c r="H568" s="24">
        <f>H569</f>
        <v>51.5</v>
      </c>
      <c r="I568" s="24">
        <f>I569</f>
        <v>0</v>
      </c>
    </row>
    <row r="569" spans="1:9" x14ac:dyDescent="0.25">
      <c r="A569" s="10" t="s">
        <v>394</v>
      </c>
      <c r="B569" s="11">
        <v>800</v>
      </c>
      <c r="C569" s="10" t="s">
        <v>59</v>
      </c>
      <c r="D569" s="10" t="s">
        <v>92</v>
      </c>
      <c r="E569" s="23" t="s">
        <v>189</v>
      </c>
      <c r="F569" s="24">
        <v>51.5</v>
      </c>
      <c r="G569" s="24">
        <v>51.5</v>
      </c>
      <c r="H569" s="24">
        <v>51.5</v>
      </c>
      <c r="I569" s="24"/>
    </row>
    <row r="570" spans="1:9" ht="47.25" x14ac:dyDescent="0.25">
      <c r="A570" s="10" t="s">
        <v>395</v>
      </c>
      <c r="B570" s="11"/>
      <c r="C570" s="10"/>
      <c r="D570" s="10"/>
      <c r="E570" s="23" t="s">
        <v>396</v>
      </c>
      <c r="F570" s="24">
        <f t="shared" ref="F570:F573" si="135">F571</f>
        <v>26100</v>
      </c>
      <c r="G570" s="24">
        <f t="shared" ref="G570:G573" si="136">G571</f>
        <v>9200</v>
      </c>
      <c r="H570" s="24">
        <f t="shared" ref="H570:H573" si="137">H571</f>
        <v>0</v>
      </c>
      <c r="I570" s="24">
        <f t="shared" ref="I570:I573" si="138">I571</f>
        <v>0</v>
      </c>
    </row>
    <row r="571" spans="1:9" ht="47.25" x14ac:dyDescent="0.25">
      <c r="A571" s="10" t="s">
        <v>395</v>
      </c>
      <c r="B571" s="11" t="s">
        <v>45</v>
      </c>
      <c r="C571" s="10"/>
      <c r="D571" s="10"/>
      <c r="E571" s="23" t="s">
        <v>46</v>
      </c>
      <c r="F571" s="24">
        <f t="shared" si="135"/>
        <v>26100</v>
      </c>
      <c r="G571" s="24">
        <f t="shared" si="136"/>
        <v>9200</v>
      </c>
      <c r="H571" s="24">
        <f t="shared" si="137"/>
        <v>0</v>
      </c>
      <c r="I571" s="24">
        <f t="shared" si="138"/>
        <v>0</v>
      </c>
    </row>
    <row r="572" spans="1:9" x14ac:dyDescent="0.25">
      <c r="A572" s="10" t="s">
        <v>395</v>
      </c>
      <c r="B572" s="11">
        <v>600</v>
      </c>
      <c r="C572" s="10" t="s">
        <v>59</v>
      </c>
      <c r="D572" s="10" t="s">
        <v>268</v>
      </c>
      <c r="E572" s="23" t="s">
        <v>318</v>
      </c>
      <c r="F572" s="24">
        <v>26100</v>
      </c>
      <c r="G572" s="24">
        <v>9200</v>
      </c>
      <c r="H572" s="24">
        <v>0</v>
      </c>
      <c r="I572" s="24"/>
    </row>
    <row r="573" spans="1:9" x14ac:dyDescent="0.25">
      <c r="A573" s="10" t="s">
        <v>397</v>
      </c>
      <c r="B573" s="11"/>
      <c r="C573" s="10"/>
      <c r="D573" s="10"/>
      <c r="E573" s="23" t="s">
        <v>198</v>
      </c>
      <c r="F573" s="24">
        <f t="shared" si="135"/>
        <v>4310.2</v>
      </c>
      <c r="G573" s="24">
        <f t="shared" si="136"/>
        <v>0</v>
      </c>
      <c r="H573" s="24">
        <f t="shared" si="137"/>
        <v>0</v>
      </c>
      <c r="I573" s="24">
        <f t="shared" si="138"/>
        <v>0</v>
      </c>
    </row>
    <row r="574" spans="1:9" ht="47.25" x14ac:dyDescent="0.25">
      <c r="A574" s="10" t="s">
        <v>397</v>
      </c>
      <c r="B574" s="11" t="s">
        <v>45</v>
      </c>
      <c r="C574" s="10"/>
      <c r="D574" s="10"/>
      <c r="E574" s="23" t="s">
        <v>46</v>
      </c>
      <c r="F574" s="24">
        <f>F575+F576</f>
        <v>4310.2</v>
      </c>
      <c r="G574" s="24">
        <f>G575+G576</f>
        <v>0</v>
      </c>
      <c r="H574" s="24">
        <f>H575+H576</f>
        <v>0</v>
      </c>
      <c r="I574" s="24">
        <f>I575+I576</f>
        <v>0</v>
      </c>
    </row>
    <row r="575" spans="1:9" x14ac:dyDescent="0.25">
      <c r="A575" s="10" t="s">
        <v>397</v>
      </c>
      <c r="B575" s="11">
        <v>600</v>
      </c>
      <c r="C575" s="10" t="s">
        <v>59</v>
      </c>
      <c r="D575" s="10" t="s">
        <v>92</v>
      </c>
      <c r="E575" s="23" t="s">
        <v>189</v>
      </c>
      <c r="F575" s="24">
        <v>4299.0999999999995</v>
      </c>
      <c r="G575" s="24">
        <v>0</v>
      </c>
      <c r="H575" s="24">
        <v>0</v>
      </c>
      <c r="I575" s="24"/>
    </row>
    <row r="576" spans="1:9" x14ac:dyDescent="0.25">
      <c r="A576" s="10" t="s">
        <v>397</v>
      </c>
      <c r="B576" s="11">
        <v>600</v>
      </c>
      <c r="C576" s="10" t="s">
        <v>244</v>
      </c>
      <c r="D576" s="10" t="s">
        <v>92</v>
      </c>
      <c r="E576" s="23" t="s">
        <v>245</v>
      </c>
      <c r="F576" s="24">
        <v>11.1</v>
      </c>
      <c r="G576" s="24">
        <v>0</v>
      </c>
      <c r="H576" s="24">
        <v>0</v>
      </c>
      <c r="I576" s="24"/>
    </row>
    <row r="577" spans="1:9" ht="63" x14ac:dyDescent="0.25">
      <c r="A577" s="10" t="s">
        <v>398</v>
      </c>
      <c r="B577" s="11"/>
      <c r="C577" s="10"/>
      <c r="D577" s="10"/>
      <c r="E577" s="23" t="s">
        <v>200</v>
      </c>
      <c r="F577" s="24">
        <f>F578+F580</f>
        <v>23803.600000000002</v>
      </c>
      <c r="G577" s="24">
        <f>G578+G580</f>
        <v>23803.600000000002</v>
      </c>
      <c r="H577" s="24">
        <f>H578+H580</f>
        <v>23803.600000000002</v>
      </c>
      <c r="I577" s="24">
        <f>I578+I580</f>
        <v>0</v>
      </c>
    </row>
    <row r="578" spans="1:9" ht="94.5" x14ac:dyDescent="0.25">
      <c r="A578" s="10" t="s">
        <v>398</v>
      </c>
      <c r="B578" s="11" t="s">
        <v>128</v>
      </c>
      <c r="C578" s="10"/>
      <c r="D578" s="10"/>
      <c r="E578" s="23" t="s">
        <v>129</v>
      </c>
      <c r="F578" s="24">
        <f>F579</f>
        <v>365.2</v>
      </c>
      <c r="G578" s="24">
        <f>G579</f>
        <v>365.2</v>
      </c>
      <c r="H578" s="24">
        <f>H579</f>
        <v>365.2</v>
      </c>
      <c r="I578" s="24">
        <f>I579</f>
        <v>0</v>
      </c>
    </row>
    <row r="579" spans="1:9" x14ac:dyDescent="0.25">
      <c r="A579" s="10" t="s">
        <v>398</v>
      </c>
      <c r="B579" s="11">
        <v>100</v>
      </c>
      <c r="C579" s="10" t="s">
        <v>59</v>
      </c>
      <c r="D579" s="10" t="s">
        <v>92</v>
      </c>
      <c r="E579" s="23" t="s">
        <v>189</v>
      </c>
      <c r="F579" s="24">
        <v>365.2</v>
      </c>
      <c r="G579" s="24">
        <v>365.2</v>
      </c>
      <c r="H579" s="24">
        <v>365.2</v>
      </c>
      <c r="I579" s="24"/>
    </row>
    <row r="580" spans="1:9" ht="47.25" x14ac:dyDescent="0.25">
      <c r="A580" s="10" t="s">
        <v>398</v>
      </c>
      <c r="B580" s="11" t="s">
        <v>45</v>
      </c>
      <c r="C580" s="10"/>
      <c r="D580" s="10"/>
      <c r="E580" s="23" t="s">
        <v>46</v>
      </c>
      <c r="F580" s="24">
        <f>F581+F582+F583</f>
        <v>23438.400000000001</v>
      </c>
      <c r="G580" s="24">
        <f>G581+G582+G583</f>
        <v>23438.400000000001</v>
      </c>
      <c r="H580" s="24">
        <f>H581+H582+H583</f>
        <v>23438.400000000001</v>
      </c>
      <c r="I580" s="24">
        <f>I581+I582+I583</f>
        <v>0</v>
      </c>
    </row>
    <row r="581" spans="1:9" x14ac:dyDescent="0.25">
      <c r="A581" s="10" t="s">
        <v>398</v>
      </c>
      <c r="B581" s="11">
        <v>600</v>
      </c>
      <c r="C581" s="10" t="s">
        <v>59</v>
      </c>
      <c r="D581" s="10" t="s">
        <v>92</v>
      </c>
      <c r="E581" s="23" t="s">
        <v>189</v>
      </c>
      <c r="F581" s="24">
        <v>22507.9</v>
      </c>
      <c r="G581" s="24">
        <v>22507.9</v>
      </c>
      <c r="H581" s="24">
        <v>22507.9</v>
      </c>
      <c r="I581" s="24"/>
    </row>
    <row r="582" spans="1:9" x14ac:dyDescent="0.25">
      <c r="A582" s="10" t="s">
        <v>398</v>
      </c>
      <c r="B582" s="11">
        <v>600</v>
      </c>
      <c r="C582" s="10" t="s">
        <v>93</v>
      </c>
      <c r="D582" s="10" t="s">
        <v>92</v>
      </c>
      <c r="E582" s="23" t="s">
        <v>201</v>
      </c>
      <c r="F582" s="24">
        <v>800</v>
      </c>
      <c r="G582" s="24">
        <v>800</v>
      </c>
      <c r="H582" s="24">
        <v>800</v>
      </c>
      <c r="I582" s="24"/>
    </row>
    <row r="583" spans="1:9" x14ac:dyDescent="0.25">
      <c r="A583" s="10" t="s">
        <v>398</v>
      </c>
      <c r="B583" s="11">
        <v>600</v>
      </c>
      <c r="C583" s="10" t="s">
        <v>244</v>
      </c>
      <c r="D583" s="10" t="s">
        <v>92</v>
      </c>
      <c r="E583" s="23" t="s">
        <v>245</v>
      </c>
      <c r="F583" s="24">
        <v>130.5</v>
      </c>
      <c r="G583" s="24">
        <v>130.5</v>
      </c>
      <c r="H583" s="24">
        <v>130.5</v>
      </c>
      <c r="I583" s="24"/>
    </row>
    <row r="584" spans="1:9" ht="47.25" x14ac:dyDescent="0.25">
      <c r="A584" s="10" t="s">
        <v>399</v>
      </c>
      <c r="B584" s="11"/>
      <c r="C584" s="10"/>
      <c r="D584" s="10"/>
      <c r="E584" s="23" t="s">
        <v>400</v>
      </c>
      <c r="F584" s="24">
        <f>F585+F595+F599+F607+F612</f>
        <v>197105</v>
      </c>
      <c r="G584" s="24">
        <f>G585+G595+G599+G607+G612</f>
        <v>201512.4</v>
      </c>
      <c r="H584" s="24">
        <f>H585+H595+H599+H607+H612</f>
        <v>201512.4</v>
      </c>
      <c r="I584" s="24">
        <f>I585+I595+I599+I607+I612</f>
        <v>0</v>
      </c>
    </row>
    <row r="585" spans="1:9" ht="47.25" x14ac:dyDescent="0.25">
      <c r="A585" s="10" t="s">
        <v>401</v>
      </c>
      <c r="B585" s="11"/>
      <c r="C585" s="10"/>
      <c r="D585" s="10"/>
      <c r="E585" s="23" t="s">
        <v>127</v>
      </c>
      <c r="F585" s="24">
        <f>F586+F588+F590+F593</f>
        <v>149847.70000000001</v>
      </c>
      <c r="G585" s="24">
        <f>G586+G588+G590+G593</f>
        <v>156852.4</v>
      </c>
      <c r="H585" s="24">
        <f>H586+H588+H590+H593</f>
        <v>156852.4</v>
      </c>
      <c r="I585" s="24">
        <f>I586+I588+I590+I593</f>
        <v>0</v>
      </c>
    </row>
    <row r="586" spans="1:9" ht="94.5" x14ac:dyDescent="0.25">
      <c r="A586" s="10" t="s">
        <v>401</v>
      </c>
      <c r="B586" s="11" t="s">
        <v>128</v>
      </c>
      <c r="C586" s="10"/>
      <c r="D586" s="10"/>
      <c r="E586" s="23" t="s">
        <v>129</v>
      </c>
      <c r="F586" s="24">
        <f>F587</f>
        <v>60551.6</v>
      </c>
      <c r="G586" s="24">
        <f>G587</f>
        <v>62413.399999999994</v>
      </c>
      <c r="H586" s="24">
        <f>H587</f>
        <v>62413.399999999994</v>
      </c>
      <c r="I586" s="24">
        <f>I587</f>
        <v>0</v>
      </c>
    </row>
    <row r="587" spans="1:9" x14ac:dyDescent="0.25">
      <c r="A587" s="10" t="s">
        <v>401</v>
      </c>
      <c r="B587" s="11">
        <v>100</v>
      </c>
      <c r="C587" s="10" t="s">
        <v>59</v>
      </c>
      <c r="D587" s="10" t="s">
        <v>61</v>
      </c>
      <c r="E587" s="23" t="s">
        <v>62</v>
      </c>
      <c r="F587" s="24">
        <v>60551.6</v>
      </c>
      <c r="G587" s="24">
        <v>62413.399999999994</v>
      </c>
      <c r="H587" s="24">
        <v>62413.399999999994</v>
      </c>
      <c r="I587" s="24"/>
    </row>
    <row r="588" spans="1:9" ht="31.5" x14ac:dyDescent="0.25">
      <c r="A588" s="10" t="s">
        <v>401</v>
      </c>
      <c r="B588" s="11" t="s">
        <v>53</v>
      </c>
      <c r="C588" s="10"/>
      <c r="D588" s="10"/>
      <c r="E588" s="23" t="s">
        <v>54</v>
      </c>
      <c r="F588" s="24">
        <f>F589</f>
        <v>13189.899999999998</v>
      </c>
      <c r="G588" s="24">
        <f>G589</f>
        <v>13189.899999999998</v>
      </c>
      <c r="H588" s="24">
        <f>H589</f>
        <v>13189.899999999998</v>
      </c>
      <c r="I588" s="24">
        <f>I589</f>
        <v>0</v>
      </c>
    </row>
    <row r="589" spans="1:9" x14ac:dyDescent="0.25">
      <c r="A589" s="10" t="s">
        <v>401</v>
      </c>
      <c r="B589" s="11">
        <v>200</v>
      </c>
      <c r="C589" s="10" t="s">
        <v>59</v>
      </c>
      <c r="D589" s="10" t="s">
        <v>61</v>
      </c>
      <c r="E589" s="23" t="s">
        <v>62</v>
      </c>
      <c r="F589" s="24">
        <v>13189.899999999998</v>
      </c>
      <c r="G589" s="24">
        <v>13189.899999999998</v>
      </c>
      <c r="H589" s="24">
        <v>13189.899999999998</v>
      </c>
      <c r="I589" s="24"/>
    </row>
    <row r="590" spans="1:9" ht="47.25" x14ac:dyDescent="0.25">
      <c r="A590" s="10" t="s">
        <v>401</v>
      </c>
      <c r="B590" s="11" t="s">
        <v>45</v>
      </c>
      <c r="C590" s="10"/>
      <c r="D590" s="10"/>
      <c r="E590" s="23" t="s">
        <v>46</v>
      </c>
      <c r="F590" s="24">
        <f>F591+F592</f>
        <v>75680.7</v>
      </c>
      <c r="G590" s="24">
        <f>G591+G592</f>
        <v>80823.600000000006</v>
      </c>
      <c r="H590" s="24">
        <f>H591+H592</f>
        <v>80823.600000000006</v>
      </c>
      <c r="I590" s="24">
        <f>I591+I592</f>
        <v>0</v>
      </c>
    </row>
    <row r="591" spans="1:9" ht="31.5" x14ac:dyDescent="0.25">
      <c r="A591" s="10" t="s">
        <v>401</v>
      </c>
      <c r="B591" s="11">
        <v>600</v>
      </c>
      <c r="C591" s="10" t="s">
        <v>59</v>
      </c>
      <c r="D591" s="10" t="s">
        <v>288</v>
      </c>
      <c r="E591" s="23" t="s">
        <v>402</v>
      </c>
      <c r="F591" s="24">
        <v>16739.599999999999</v>
      </c>
      <c r="G591" s="24">
        <v>17835.7</v>
      </c>
      <c r="H591" s="24">
        <v>17835.7</v>
      </c>
      <c r="I591" s="24"/>
    </row>
    <row r="592" spans="1:9" x14ac:dyDescent="0.25">
      <c r="A592" s="10" t="s">
        <v>401</v>
      </c>
      <c r="B592" s="11">
        <v>600</v>
      </c>
      <c r="C592" s="10" t="s">
        <v>59</v>
      </c>
      <c r="D592" s="10" t="s">
        <v>61</v>
      </c>
      <c r="E592" s="23" t="s">
        <v>62</v>
      </c>
      <c r="F592" s="24">
        <v>58941.1</v>
      </c>
      <c r="G592" s="24">
        <v>62987.9</v>
      </c>
      <c r="H592" s="24">
        <v>62987.9</v>
      </c>
      <c r="I592" s="24"/>
    </row>
    <row r="593" spans="1:9" x14ac:dyDescent="0.25">
      <c r="A593" s="10" t="s">
        <v>401</v>
      </c>
      <c r="B593" s="11" t="s">
        <v>39</v>
      </c>
      <c r="C593" s="10"/>
      <c r="D593" s="10"/>
      <c r="E593" s="23" t="s">
        <v>40</v>
      </c>
      <c r="F593" s="24">
        <f>F594</f>
        <v>425.5</v>
      </c>
      <c r="G593" s="24">
        <f>G594</f>
        <v>425.5</v>
      </c>
      <c r="H593" s="24">
        <f>H594</f>
        <v>425.5</v>
      </c>
      <c r="I593" s="24">
        <f>I594</f>
        <v>0</v>
      </c>
    </row>
    <row r="594" spans="1:9" x14ac:dyDescent="0.25">
      <c r="A594" s="10" t="s">
        <v>401</v>
      </c>
      <c r="B594" s="11">
        <v>800</v>
      </c>
      <c r="C594" s="10" t="s">
        <v>59</v>
      </c>
      <c r="D594" s="10" t="s">
        <v>61</v>
      </c>
      <c r="E594" s="23" t="s">
        <v>62</v>
      </c>
      <c r="F594" s="24">
        <v>425.5</v>
      </c>
      <c r="G594" s="24">
        <v>425.5</v>
      </c>
      <c r="H594" s="24">
        <v>425.5</v>
      </c>
      <c r="I594" s="24"/>
    </row>
    <row r="595" spans="1:9" x14ac:dyDescent="0.25">
      <c r="A595" s="10" t="s">
        <v>403</v>
      </c>
      <c r="B595" s="11"/>
      <c r="C595" s="10"/>
      <c r="D595" s="10"/>
      <c r="E595" s="23" t="s">
        <v>198</v>
      </c>
      <c r="F595" s="24">
        <f>F596</f>
        <v>2948</v>
      </c>
      <c r="G595" s="24">
        <f>G596</f>
        <v>0</v>
      </c>
      <c r="H595" s="24">
        <f>H596</f>
        <v>0</v>
      </c>
      <c r="I595" s="24">
        <f>I596</f>
        <v>0</v>
      </c>
    </row>
    <row r="596" spans="1:9" ht="47.25" x14ac:dyDescent="0.25">
      <c r="A596" s="10" t="s">
        <v>403</v>
      </c>
      <c r="B596" s="11" t="s">
        <v>45</v>
      </c>
      <c r="C596" s="10"/>
      <c r="D596" s="10"/>
      <c r="E596" s="23" t="s">
        <v>46</v>
      </c>
      <c r="F596" s="24">
        <f>F597+F598</f>
        <v>2948</v>
      </c>
      <c r="G596" s="24">
        <f>G597+G598</f>
        <v>0</v>
      </c>
      <c r="H596" s="24">
        <f>H597+H598</f>
        <v>0</v>
      </c>
      <c r="I596" s="24">
        <f>I597+I598</f>
        <v>0</v>
      </c>
    </row>
    <row r="597" spans="1:9" ht="31.5" x14ac:dyDescent="0.25">
      <c r="A597" s="10" t="s">
        <v>403</v>
      </c>
      <c r="B597" s="11">
        <v>600</v>
      </c>
      <c r="C597" s="10" t="s">
        <v>59</v>
      </c>
      <c r="D597" s="10" t="s">
        <v>288</v>
      </c>
      <c r="E597" s="23" t="s">
        <v>402</v>
      </c>
      <c r="F597" s="24">
        <v>628.29999999999995</v>
      </c>
      <c r="G597" s="24">
        <v>0</v>
      </c>
      <c r="H597" s="24">
        <v>0</v>
      </c>
      <c r="I597" s="24"/>
    </row>
    <row r="598" spans="1:9" x14ac:dyDescent="0.25">
      <c r="A598" s="10" t="s">
        <v>403</v>
      </c>
      <c r="B598" s="11">
        <v>600</v>
      </c>
      <c r="C598" s="10" t="s">
        <v>59</v>
      </c>
      <c r="D598" s="10" t="s">
        <v>61</v>
      </c>
      <c r="E598" s="23" t="s">
        <v>62</v>
      </c>
      <c r="F598" s="24">
        <v>2319.6999999999998</v>
      </c>
      <c r="G598" s="24">
        <v>0</v>
      </c>
      <c r="H598" s="24">
        <v>0</v>
      </c>
      <c r="I598" s="24"/>
    </row>
    <row r="599" spans="1:9" ht="31.5" x14ac:dyDescent="0.25">
      <c r="A599" s="10" t="s">
        <v>404</v>
      </c>
      <c r="B599" s="11"/>
      <c r="C599" s="10"/>
      <c r="D599" s="10"/>
      <c r="E599" s="23" t="s">
        <v>405</v>
      </c>
      <c r="F599" s="24">
        <f>F600+F602+F604</f>
        <v>39037.899999999994</v>
      </c>
      <c r="G599" s="24">
        <f>G600+G602+G604</f>
        <v>39388.6</v>
      </c>
      <c r="H599" s="24">
        <f>H600+H602+H604</f>
        <v>39388.6</v>
      </c>
      <c r="I599" s="24">
        <f>I600+I602+I604</f>
        <v>0</v>
      </c>
    </row>
    <row r="600" spans="1:9" ht="31.5" x14ac:dyDescent="0.25">
      <c r="A600" s="10" t="s">
        <v>404</v>
      </c>
      <c r="B600" s="11" t="s">
        <v>53</v>
      </c>
      <c r="C600" s="10"/>
      <c r="D600" s="10"/>
      <c r="E600" s="23" t="s">
        <v>54</v>
      </c>
      <c r="F600" s="24">
        <f>F601</f>
        <v>1000</v>
      </c>
      <c r="G600" s="24">
        <f>G601</f>
        <v>1000</v>
      </c>
      <c r="H600" s="24">
        <f>H601</f>
        <v>1000</v>
      </c>
      <c r="I600" s="24">
        <f>I601</f>
        <v>0</v>
      </c>
    </row>
    <row r="601" spans="1:9" x14ac:dyDescent="0.25">
      <c r="A601" s="10" t="s">
        <v>404</v>
      </c>
      <c r="B601" s="11">
        <v>200</v>
      </c>
      <c r="C601" s="10" t="s">
        <v>59</v>
      </c>
      <c r="D601" s="10" t="s">
        <v>61</v>
      </c>
      <c r="E601" s="23" t="s">
        <v>62</v>
      </c>
      <c r="F601" s="24">
        <v>1000</v>
      </c>
      <c r="G601" s="24">
        <v>1000</v>
      </c>
      <c r="H601" s="24">
        <v>1000</v>
      </c>
      <c r="I601" s="24"/>
    </row>
    <row r="602" spans="1:9" ht="31.5" x14ac:dyDescent="0.25">
      <c r="A602" s="10" t="s">
        <v>404</v>
      </c>
      <c r="B602" s="11" t="s">
        <v>170</v>
      </c>
      <c r="C602" s="10"/>
      <c r="D602" s="10"/>
      <c r="E602" s="23" t="s">
        <v>171</v>
      </c>
      <c r="F602" s="24">
        <f>F603</f>
        <v>1900</v>
      </c>
      <c r="G602" s="24">
        <f>G603</f>
        <v>1900</v>
      </c>
      <c r="H602" s="24">
        <f>H603</f>
        <v>1900</v>
      </c>
      <c r="I602" s="24">
        <f>I603</f>
        <v>0</v>
      </c>
    </row>
    <row r="603" spans="1:9" x14ac:dyDescent="0.25">
      <c r="A603" s="10" t="s">
        <v>404</v>
      </c>
      <c r="B603" s="11">
        <v>300</v>
      </c>
      <c r="C603" s="10" t="s">
        <v>59</v>
      </c>
      <c r="D603" s="10" t="s">
        <v>61</v>
      </c>
      <c r="E603" s="23" t="s">
        <v>62</v>
      </c>
      <c r="F603" s="24">
        <v>1900</v>
      </c>
      <c r="G603" s="24">
        <v>1900</v>
      </c>
      <c r="H603" s="24">
        <v>1900</v>
      </c>
      <c r="I603" s="24"/>
    </row>
    <row r="604" spans="1:9" ht="47.25" x14ac:dyDescent="0.25">
      <c r="A604" s="10" t="s">
        <v>404</v>
      </c>
      <c r="B604" s="11" t="s">
        <v>45</v>
      </c>
      <c r="C604" s="10"/>
      <c r="D604" s="10"/>
      <c r="E604" s="23" t="s">
        <v>46</v>
      </c>
      <c r="F604" s="24">
        <f>F605+F606</f>
        <v>36137.899999999994</v>
      </c>
      <c r="G604" s="24">
        <f>G605+G606</f>
        <v>36488.6</v>
      </c>
      <c r="H604" s="24">
        <f>H605+H606</f>
        <v>36488.6</v>
      </c>
      <c r="I604" s="24">
        <f>I605+I606</f>
        <v>0</v>
      </c>
    </row>
    <row r="605" spans="1:9" x14ac:dyDescent="0.25">
      <c r="A605" s="10" t="s">
        <v>404</v>
      </c>
      <c r="B605" s="11">
        <v>600</v>
      </c>
      <c r="C605" s="10" t="s">
        <v>59</v>
      </c>
      <c r="D605" s="10" t="s">
        <v>92</v>
      </c>
      <c r="E605" s="23" t="s">
        <v>189</v>
      </c>
      <c r="F605" s="24">
        <v>3223.7</v>
      </c>
      <c r="G605" s="24">
        <v>3316.8</v>
      </c>
      <c r="H605" s="24">
        <v>3316.8</v>
      </c>
      <c r="I605" s="24"/>
    </row>
    <row r="606" spans="1:9" x14ac:dyDescent="0.25">
      <c r="A606" s="10" t="s">
        <v>404</v>
      </c>
      <c r="B606" s="11">
        <v>600</v>
      </c>
      <c r="C606" s="10" t="s">
        <v>59</v>
      </c>
      <c r="D606" s="10" t="s">
        <v>61</v>
      </c>
      <c r="E606" s="23" t="s">
        <v>62</v>
      </c>
      <c r="F606" s="24">
        <v>32914.199999999997</v>
      </c>
      <c r="G606" s="24">
        <v>33171.799999999996</v>
      </c>
      <c r="H606" s="24">
        <v>33171.799999999996</v>
      </c>
      <c r="I606" s="24"/>
    </row>
    <row r="607" spans="1:9" ht="31.5" x14ac:dyDescent="0.25">
      <c r="A607" s="10" t="s">
        <v>406</v>
      </c>
      <c r="B607" s="11"/>
      <c r="C607" s="10"/>
      <c r="D607" s="10"/>
      <c r="E607" s="23" t="s">
        <v>407</v>
      </c>
      <c r="F607" s="24">
        <f>F608+F610</f>
        <v>2988.6</v>
      </c>
      <c r="G607" s="24">
        <f>G608+G610</f>
        <v>2988.6</v>
      </c>
      <c r="H607" s="24">
        <f>H608+H610</f>
        <v>2988.6</v>
      </c>
      <c r="I607" s="24">
        <f>I608+I610</f>
        <v>0</v>
      </c>
    </row>
    <row r="608" spans="1:9" ht="31.5" x14ac:dyDescent="0.25">
      <c r="A608" s="10" t="s">
        <v>406</v>
      </c>
      <c r="B608" s="11" t="s">
        <v>53</v>
      </c>
      <c r="C608" s="10"/>
      <c r="D608" s="10"/>
      <c r="E608" s="23" t="s">
        <v>54</v>
      </c>
      <c r="F608" s="24">
        <f>F609</f>
        <v>115</v>
      </c>
      <c r="G608" s="24">
        <f>G609</f>
        <v>115</v>
      </c>
      <c r="H608" s="24">
        <f>H609</f>
        <v>115</v>
      </c>
      <c r="I608" s="24">
        <f>I609</f>
        <v>0</v>
      </c>
    </row>
    <row r="609" spans="1:9" x14ac:dyDescent="0.25">
      <c r="A609" s="10" t="s">
        <v>406</v>
      </c>
      <c r="B609" s="11">
        <v>200</v>
      </c>
      <c r="C609" s="10" t="s">
        <v>59</v>
      </c>
      <c r="D609" s="10" t="s">
        <v>61</v>
      </c>
      <c r="E609" s="23" t="s">
        <v>62</v>
      </c>
      <c r="F609" s="24">
        <v>115</v>
      </c>
      <c r="G609" s="24">
        <v>115</v>
      </c>
      <c r="H609" s="24">
        <v>115</v>
      </c>
      <c r="I609" s="24"/>
    </row>
    <row r="610" spans="1:9" ht="31.5" x14ac:dyDescent="0.25">
      <c r="A610" s="10" t="s">
        <v>406</v>
      </c>
      <c r="B610" s="11" t="s">
        <v>170</v>
      </c>
      <c r="C610" s="10"/>
      <c r="D610" s="10"/>
      <c r="E610" s="23" t="s">
        <v>171</v>
      </c>
      <c r="F610" s="24">
        <f>F611</f>
        <v>2873.6</v>
      </c>
      <c r="G610" s="24">
        <f>G611</f>
        <v>2873.6</v>
      </c>
      <c r="H610" s="24">
        <f>H611</f>
        <v>2873.6</v>
      </c>
      <c r="I610" s="24">
        <f>I611</f>
        <v>0</v>
      </c>
    </row>
    <row r="611" spans="1:9" x14ac:dyDescent="0.25">
      <c r="A611" s="10" t="s">
        <v>406</v>
      </c>
      <c r="B611" s="11">
        <v>300</v>
      </c>
      <c r="C611" s="10" t="s">
        <v>59</v>
      </c>
      <c r="D611" s="10" t="s">
        <v>61</v>
      </c>
      <c r="E611" s="23" t="s">
        <v>62</v>
      </c>
      <c r="F611" s="24">
        <v>2873.6</v>
      </c>
      <c r="G611" s="24">
        <v>2873.6</v>
      </c>
      <c r="H611" s="24">
        <v>2873.6</v>
      </c>
      <c r="I611" s="24"/>
    </row>
    <row r="612" spans="1:9" ht="63" x14ac:dyDescent="0.25">
      <c r="A612" s="10" t="s">
        <v>408</v>
      </c>
      <c r="B612" s="11"/>
      <c r="C612" s="10"/>
      <c r="D612" s="10"/>
      <c r="E612" s="23" t="s">
        <v>200</v>
      </c>
      <c r="F612" s="24">
        <f>F613</f>
        <v>2282.8000000000002</v>
      </c>
      <c r="G612" s="24">
        <f>G613</f>
        <v>2282.8000000000002</v>
      </c>
      <c r="H612" s="24">
        <f>H613</f>
        <v>2282.8000000000002</v>
      </c>
      <c r="I612" s="24">
        <f>I613</f>
        <v>0</v>
      </c>
    </row>
    <row r="613" spans="1:9" ht="47.25" x14ac:dyDescent="0.25">
      <c r="A613" s="10" t="s">
        <v>408</v>
      </c>
      <c r="B613" s="11" t="s">
        <v>45</v>
      </c>
      <c r="C613" s="10"/>
      <c r="D613" s="10"/>
      <c r="E613" s="23" t="s">
        <v>46</v>
      </c>
      <c r="F613" s="24">
        <f>F614+F615</f>
        <v>2282.8000000000002</v>
      </c>
      <c r="G613" s="24">
        <f>G614+G615</f>
        <v>2282.8000000000002</v>
      </c>
      <c r="H613" s="24">
        <f>H614+H615</f>
        <v>2282.8000000000002</v>
      </c>
      <c r="I613" s="24">
        <f>I614+I615</f>
        <v>0</v>
      </c>
    </row>
    <row r="614" spans="1:9" ht="31.5" x14ac:dyDescent="0.25">
      <c r="A614" s="10" t="s">
        <v>408</v>
      </c>
      <c r="B614" s="11">
        <v>600</v>
      </c>
      <c r="C614" s="10" t="s">
        <v>59</v>
      </c>
      <c r="D614" s="10" t="s">
        <v>288</v>
      </c>
      <c r="E614" s="23" t="s">
        <v>402</v>
      </c>
      <c r="F614" s="24">
        <v>287</v>
      </c>
      <c r="G614" s="24">
        <v>287</v>
      </c>
      <c r="H614" s="24">
        <v>287</v>
      </c>
      <c r="I614" s="24"/>
    </row>
    <row r="615" spans="1:9" x14ac:dyDescent="0.25">
      <c r="A615" s="10" t="s">
        <v>408</v>
      </c>
      <c r="B615" s="11">
        <v>600</v>
      </c>
      <c r="C615" s="10" t="s">
        <v>59</v>
      </c>
      <c r="D615" s="10" t="s">
        <v>61</v>
      </c>
      <c r="E615" s="23" t="s">
        <v>62</v>
      </c>
      <c r="F615" s="24">
        <v>1995.8</v>
      </c>
      <c r="G615" s="24">
        <v>1995.8</v>
      </c>
      <c r="H615" s="24">
        <v>1995.8</v>
      </c>
      <c r="I615" s="24"/>
    </row>
    <row r="616" spans="1:9" ht="63" x14ac:dyDescent="0.25">
      <c r="A616" s="10" t="s">
        <v>409</v>
      </c>
      <c r="B616" s="11"/>
      <c r="C616" s="10"/>
      <c r="D616" s="10"/>
      <c r="E616" s="23" t="s">
        <v>410</v>
      </c>
      <c r="F616" s="24">
        <f>F628+F633+F636+F639+F642+F617</f>
        <v>344551.4</v>
      </c>
      <c r="G616" s="24">
        <f>G628+G633+G636+G639+G642+G617</f>
        <v>349675.6</v>
      </c>
      <c r="H616" s="24">
        <f>H628+H633+H636+H639+H642+H617</f>
        <v>349675.6</v>
      </c>
      <c r="I616" s="24">
        <f>I628+I633+I636+I639+I642+I617</f>
        <v>0</v>
      </c>
    </row>
    <row r="617" spans="1:9" ht="47.25" x14ac:dyDescent="0.25">
      <c r="A617" s="10" t="s">
        <v>411</v>
      </c>
      <c r="B617" s="11"/>
      <c r="C617" s="10"/>
      <c r="D617" s="10"/>
      <c r="E617" s="23" t="s">
        <v>382</v>
      </c>
      <c r="F617" s="24">
        <f>F618+F620+F622+F626</f>
        <v>283219.8</v>
      </c>
      <c r="G617" s="24">
        <f>G618+G620+G622+G626</f>
        <v>288135.59999999998</v>
      </c>
      <c r="H617" s="24">
        <f>H618+H620+H622+H626</f>
        <v>288135.59999999998</v>
      </c>
      <c r="I617" s="24">
        <f>I618+I620+I622+I626</f>
        <v>0</v>
      </c>
    </row>
    <row r="618" spans="1:9" ht="94.5" x14ac:dyDescent="0.25">
      <c r="A618" s="10" t="s">
        <v>411</v>
      </c>
      <c r="B618" s="11" t="s">
        <v>128</v>
      </c>
      <c r="C618" s="10"/>
      <c r="D618" s="10"/>
      <c r="E618" s="23" t="s">
        <v>129</v>
      </c>
      <c r="F618" s="24">
        <f>F619</f>
        <v>755.1</v>
      </c>
      <c r="G618" s="24">
        <f>G619</f>
        <v>778.4</v>
      </c>
      <c r="H618" s="24">
        <f>H619</f>
        <v>778.4</v>
      </c>
      <c r="I618" s="24">
        <f>I619</f>
        <v>0</v>
      </c>
    </row>
    <row r="619" spans="1:9" x14ac:dyDescent="0.25">
      <c r="A619" s="10" t="s">
        <v>411</v>
      </c>
      <c r="B619" s="11">
        <v>100</v>
      </c>
      <c r="C619" s="10" t="s">
        <v>59</v>
      </c>
      <c r="D619" s="10" t="s">
        <v>61</v>
      </c>
      <c r="E619" s="23" t="s">
        <v>62</v>
      </c>
      <c r="F619" s="24">
        <v>755.1</v>
      </c>
      <c r="G619" s="24">
        <v>778.4</v>
      </c>
      <c r="H619" s="24">
        <v>778.4</v>
      </c>
      <c r="I619" s="24"/>
    </row>
    <row r="620" spans="1:9" ht="31.5" x14ac:dyDescent="0.25">
      <c r="A620" s="10" t="s">
        <v>411</v>
      </c>
      <c r="B620" s="11" t="s">
        <v>53</v>
      </c>
      <c r="C620" s="10"/>
      <c r="D620" s="10"/>
      <c r="E620" s="23" t="s">
        <v>54</v>
      </c>
      <c r="F620" s="24">
        <f>F621</f>
        <v>500</v>
      </c>
      <c r="G620" s="24">
        <f>G621</f>
        <v>500</v>
      </c>
      <c r="H620" s="24">
        <f>H621</f>
        <v>500</v>
      </c>
      <c r="I620" s="24">
        <f>I621</f>
        <v>0</v>
      </c>
    </row>
    <row r="621" spans="1:9" x14ac:dyDescent="0.25">
      <c r="A621" s="10" t="s">
        <v>411</v>
      </c>
      <c r="B621" s="11">
        <v>200</v>
      </c>
      <c r="C621" s="10" t="s">
        <v>59</v>
      </c>
      <c r="D621" s="10" t="s">
        <v>61</v>
      </c>
      <c r="E621" s="23" t="s">
        <v>62</v>
      </c>
      <c r="F621" s="24">
        <v>500</v>
      </c>
      <c r="G621" s="24">
        <v>500</v>
      </c>
      <c r="H621" s="24">
        <v>500</v>
      </c>
      <c r="I621" s="24"/>
    </row>
    <row r="622" spans="1:9" ht="47.25" x14ac:dyDescent="0.25">
      <c r="A622" s="10" t="s">
        <v>411</v>
      </c>
      <c r="B622" s="11" t="s">
        <v>45</v>
      </c>
      <c r="C622" s="10"/>
      <c r="D622" s="10"/>
      <c r="E622" s="23" t="s">
        <v>46</v>
      </c>
      <c r="F622" s="24">
        <f>F623+F624+F625</f>
        <v>166689.9</v>
      </c>
      <c r="G622" s="24">
        <f>G623+G624+G625</f>
        <v>169355.3</v>
      </c>
      <c r="H622" s="24">
        <f>H623+H624+H625</f>
        <v>169355.3</v>
      </c>
      <c r="I622" s="24">
        <f>I623+I624+I625</f>
        <v>0</v>
      </c>
    </row>
    <row r="623" spans="1:9" x14ac:dyDescent="0.25">
      <c r="A623" s="10" t="s">
        <v>411</v>
      </c>
      <c r="B623" s="11" t="s">
        <v>45</v>
      </c>
      <c r="C623" s="10" t="s">
        <v>59</v>
      </c>
      <c r="D623" s="10" t="s">
        <v>24</v>
      </c>
      <c r="E623" s="23" t="s">
        <v>372</v>
      </c>
      <c r="F623" s="24">
        <v>99106</v>
      </c>
      <c r="G623" s="24">
        <v>101020.2</v>
      </c>
      <c r="H623" s="24">
        <v>101020.2</v>
      </c>
      <c r="I623" s="24"/>
    </row>
    <row r="624" spans="1:9" x14ac:dyDescent="0.25">
      <c r="A624" s="10" t="s">
        <v>411</v>
      </c>
      <c r="B624" s="11" t="s">
        <v>45</v>
      </c>
      <c r="C624" s="10" t="s">
        <v>59</v>
      </c>
      <c r="D624" s="10" t="s">
        <v>268</v>
      </c>
      <c r="E624" s="23" t="s">
        <v>318</v>
      </c>
      <c r="F624" s="24">
        <v>67122</v>
      </c>
      <c r="G624" s="24">
        <v>67873.2</v>
      </c>
      <c r="H624" s="24">
        <v>67873.2</v>
      </c>
      <c r="I624" s="24"/>
    </row>
    <row r="625" spans="1:9" x14ac:dyDescent="0.25">
      <c r="A625" s="10" t="s">
        <v>411</v>
      </c>
      <c r="B625" s="11" t="s">
        <v>45</v>
      </c>
      <c r="C625" s="10" t="s">
        <v>93</v>
      </c>
      <c r="D625" s="10" t="s">
        <v>92</v>
      </c>
      <c r="E625" s="23" t="s">
        <v>201</v>
      </c>
      <c r="F625" s="24">
        <v>461.9</v>
      </c>
      <c r="G625" s="24">
        <v>461.9</v>
      </c>
      <c r="H625" s="24">
        <v>461.9</v>
      </c>
      <c r="I625" s="24"/>
    </row>
    <row r="626" spans="1:9" x14ac:dyDescent="0.25">
      <c r="A626" s="10" t="s">
        <v>411</v>
      </c>
      <c r="B626" s="11" t="s">
        <v>39</v>
      </c>
      <c r="C626" s="10"/>
      <c r="D626" s="10"/>
      <c r="E626" s="23" t="s">
        <v>40</v>
      </c>
      <c r="F626" s="24">
        <f>F627</f>
        <v>115274.8</v>
      </c>
      <c r="G626" s="24">
        <f>G627</f>
        <v>117501.9</v>
      </c>
      <c r="H626" s="24">
        <f>H627</f>
        <v>117501.9</v>
      </c>
      <c r="I626" s="24">
        <f>I627</f>
        <v>0</v>
      </c>
    </row>
    <row r="627" spans="1:9" x14ac:dyDescent="0.25">
      <c r="A627" s="10" t="s">
        <v>411</v>
      </c>
      <c r="B627" s="11" t="s">
        <v>39</v>
      </c>
      <c r="C627" s="10" t="s">
        <v>59</v>
      </c>
      <c r="D627" s="10" t="s">
        <v>24</v>
      </c>
      <c r="E627" s="23" t="s">
        <v>372</v>
      </c>
      <c r="F627" s="24">
        <v>115274.8</v>
      </c>
      <c r="G627" s="24">
        <v>117501.9</v>
      </c>
      <c r="H627" s="24">
        <v>117501.9</v>
      </c>
      <c r="I627" s="24"/>
    </row>
    <row r="628" spans="1:9" ht="78.75" x14ac:dyDescent="0.25">
      <c r="A628" s="10" t="s">
        <v>412</v>
      </c>
      <c r="B628" s="11"/>
      <c r="C628" s="10"/>
      <c r="D628" s="10"/>
      <c r="E628" s="23" t="s">
        <v>413</v>
      </c>
      <c r="F628" s="24">
        <f>F629+F631</f>
        <v>34145.4</v>
      </c>
      <c r="G628" s="24">
        <f>G629+G631</f>
        <v>34145.4</v>
      </c>
      <c r="H628" s="24">
        <f>H629+H631</f>
        <v>34145.4</v>
      </c>
      <c r="I628" s="24">
        <f>I629+I631</f>
        <v>0</v>
      </c>
    </row>
    <row r="629" spans="1:9" ht="47.25" x14ac:dyDescent="0.25">
      <c r="A629" s="10" t="s">
        <v>412</v>
      </c>
      <c r="B629" s="11" t="s">
        <v>45</v>
      </c>
      <c r="C629" s="10"/>
      <c r="D629" s="10"/>
      <c r="E629" s="23" t="s">
        <v>46</v>
      </c>
      <c r="F629" s="24">
        <f>F630</f>
        <v>18012.400000000001</v>
      </c>
      <c r="G629" s="24">
        <f>G630</f>
        <v>18012.400000000001</v>
      </c>
      <c r="H629" s="24">
        <f>H630</f>
        <v>18012.400000000001</v>
      </c>
      <c r="I629" s="24">
        <f>I630</f>
        <v>0</v>
      </c>
    </row>
    <row r="630" spans="1:9" x14ac:dyDescent="0.25">
      <c r="A630" s="10" t="s">
        <v>412</v>
      </c>
      <c r="B630" s="11">
        <v>600</v>
      </c>
      <c r="C630" s="10" t="s">
        <v>59</v>
      </c>
      <c r="D630" s="10" t="s">
        <v>24</v>
      </c>
      <c r="E630" s="23" t="s">
        <v>372</v>
      </c>
      <c r="F630" s="24">
        <v>18012.400000000001</v>
      </c>
      <c r="G630" s="24">
        <v>18012.400000000001</v>
      </c>
      <c r="H630" s="24">
        <v>18012.400000000001</v>
      </c>
      <c r="I630" s="24"/>
    </row>
    <row r="631" spans="1:9" x14ac:dyDescent="0.25">
      <c r="A631" s="10" t="s">
        <v>412</v>
      </c>
      <c r="B631" s="11" t="s">
        <v>39</v>
      </c>
      <c r="C631" s="10"/>
      <c r="D631" s="10"/>
      <c r="E631" s="23" t="s">
        <v>40</v>
      </c>
      <c r="F631" s="24">
        <f>F632</f>
        <v>16133</v>
      </c>
      <c r="G631" s="24">
        <f>G632</f>
        <v>16133</v>
      </c>
      <c r="H631" s="24">
        <f>H632</f>
        <v>16133</v>
      </c>
      <c r="I631" s="24">
        <f>I632</f>
        <v>0</v>
      </c>
    </row>
    <row r="632" spans="1:9" x14ac:dyDescent="0.25">
      <c r="A632" s="10" t="s">
        <v>412</v>
      </c>
      <c r="B632" s="11">
        <v>800</v>
      </c>
      <c r="C632" s="10" t="s">
        <v>59</v>
      </c>
      <c r="D632" s="10" t="s">
        <v>24</v>
      </c>
      <c r="E632" s="23" t="s">
        <v>372</v>
      </c>
      <c r="F632" s="24">
        <v>16133</v>
      </c>
      <c r="G632" s="24">
        <v>16133</v>
      </c>
      <c r="H632" s="24">
        <v>16133</v>
      </c>
      <c r="I632" s="24"/>
    </row>
    <row r="633" spans="1:9" ht="78.75" x14ac:dyDescent="0.25">
      <c r="A633" s="10" t="s">
        <v>414</v>
      </c>
      <c r="B633" s="11"/>
      <c r="C633" s="10"/>
      <c r="D633" s="10"/>
      <c r="E633" s="23" t="s">
        <v>415</v>
      </c>
      <c r="F633" s="24">
        <f t="shared" ref="F633:F643" si="139">F634</f>
        <v>5257.9</v>
      </c>
      <c r="G633" s="24">
        <f t="shared" ref="G633:G643" si="140">G634</f>
        <v>5257.9</v>
      </c>
      <c r="H633" s="24">
        <f t="shared" ref="H633:H643" si="141">H634</f>
        <v>5257.9</v>
      </c>
      <c r="I633" s="24">
        <f t="shared" ref="I633:I643" si="142">I634</f>
        <v>0</v>
      </c>
    </row>
    <row r="634" spans="1:9" ht="47.25" x14ac:dyDescent="0.25">
      <c r="A634" s="10" t="s">
        <v>414</v>
      </c>
      <c r="B634" s="11" t="s">
        <v>45</v>
      </c>
      <c r="C634" s="10"/>
      <c r="D634" s="10"/>
      <c r="E634" s="23" t="s">
        <v>46</v>
      </c>
      <c r="F634" s="24">
        <f t="shared" si="139"/>
        <v>5257.9</v>
      </c>
      <c r="G634" s="24">
        <f t="shared" si="140"/>
        <v>5257.9</v>
      </c>
      <c r="H634" s="24">
        <f t="shared" si="141"/>
        <v>5257.9</v>
      </c>
      <c r="I634" s="24">
        <f t="shared" si="142"/>
        <v>0</v>
      </c>
    </row>
    <row r="635" spans="1:9" x14ac:dyDescent="0.25">
      <c r="A635" s="10" t="s">
        <v>414</v>
      </c>
      <c r="B635" s="11">
        <v>600</v>
      </c>
      <c r="C635" s="10" t="s">
        <v>59</v>
      </c>
      <c r="D635" s="10" t="s">
        <v>268</v>
      </c>
      <c r="E635" s="23" t="s">
        <v>318</v>
      </c>
      <c r="F635" s="24">
        <v>5257.9</v>
      </c>
      <c r="G635" s="24">
        <v>5257.9</v>
      </c>
      <c r="H635" s="24">
        <v>5257.9</v>
      </c>
      <c r="I635" s="24"/>
    </row>
    <row r="636" spans="1:9" ht="63" x14ac:dyDescent="0.25">
      <c r="A636" s="10" t="s">
        <v>416</v>
      </c>
      <c r="B636" s="11"/>
      <c r="C636" s="10"/>
      <c r="D636" s="10"/>
      <c r="E636" s="23" t="s">
        <v>417</v>
      </c>
      <c r="F636" s="24">
        <f t="shared" si="139"/>
        <v>1520.3</v>
      </c>
      <c r="G636" s="24">
        <f t="shared" si="140"/>
        <v>1520.3</v>
      </c>
      <c r="H636" s="24">
        <f t="shared" si="141"/>
        <v>1520.3</v>
      </c>
      <c r="I636" s="24">
        <f t="shared" si="142"/>
        <v>0</v>
      </c>
    </row>
    <row r="637" spans="1:9" ht="47.25" x14ac:dyDescent="0.25">
      <c r="A637" s="10" t="s">
        <v>416</v>
      </c>
      <c r="B637" s="11" t="s">
        <v>45</v>
      </c>
      <c r="C637" s="10"/>
      <c r="D637" s="10"/>
      <c r="E637" s="23" t="s">
        <v>46</v>
      </c>
      <c r="F637" s="24">
        <f t="shared" si="139"/>
        <v>1520.3</v>
      </c>
      <c r="G637" s="24">
        <f t="shared" si="140"/>
        <v>1520.3</v>
      </c>
      <c r="H637" s="24">
        <f t="shared" si="141"/>
        <v>1520.3</v>
      </c>
      <c r="I637" s="24">
        <f t="shared" si="142"/>
        <v>0</v>
      </c>
    </row>
    <row r="638" spans="1:9" ht="31.5" x14ac:dyDescent="0.25">
      <c r="A638" s="10" t="s">
        <v>416</v>
      </c>
      <c r="B638" s="11">
        <v>600</v>
      </c>
      <c r="C638" s="10" t="s">
        <v>93</v>
      </c>
      <c r="D638" s="10" t="s">
        <v>298</v>
      </c>
      <c r="E638" s="23" t="s">
        <v>299</v>
      </c>
      <c r="F638" s="24">
        <v>1520.3</v>
      </c>
      <c r="G638" s="24">
        <v>1520.3</v>
      </c>
      <c r="H638" s="24">
        <v>1520.3</v>
      </c>
      <c r="I638" s="24"/>
    </row>
    <row r="639" spans="1:9" ht="63" x14ac:dyDescent="0.25">
      <c r="A639" s="10" t="s">
        <v>418</v>
      </c>
      <c r="B639" s="11"/>
      <c r="C639" s="10"/>
      <c r="D639" s="10"/>
      <c r="E639" s="23" t="s">
        <v>419</v>
      </c>
      <c r="F639" s="24">
        <f t="shared" si="139"/>
        <v>20.7</v>
      </c>
      <c r="G639" s="24">
        <f t="shared" si="140"/>
        <v>20.7</v>
      </c>
      <c r="H639" s="24">
        <f t="shared" si="141"/>
        <v>20.7</v>
      </c>
      <c r="I639" s="24">
        <f t="shared" si="142"/>
        <v>0</v>
      </c>
    </row>
    <row r="640" spans="1:9" ht="47.25" x14ac:dyDescent="0.25">
      <c r="A640" s="10" t="s">
        <v>418</v>
      </c>
      <c r="B640" s="11" t="s">
        <v>45</v>
      </c>
      <c r="C640" s="10"/>
      <c r="D640" s="10"/>
      <c r="E640" s="23" t="s">
        <v>46</v>
      </c>
      <c r="F640" s="24">
        <f t="shared" si="139"/>
        <v>20.7</v>
      </c>
      <c r="G640" s="24">
        <f t="shared" si="140"/>
        <v>20.7</v>
      </c>
      <c r="H640" s="24">
        <f t="shared" si="141"/>
        <v>20.7</v>
      </c>
      <c r="I640" s="24">
        <f t="shared" si="142"/>
        <v>0</v>
      </c>
    </row>
    <row r="641" spans="1:9" ht="31.5" x14ac:dyDescent="0.25">
      <c r="A641" s="10" t="s">
        <v>418</v>
      </c>
      <c r="B641" s="11">
        <v>600</v>
      </c>
      <c r="C641" s="10" t="s">
        <v>93</v>
      </c>
      <c r="D641" s="10" t="s">
        <v>298</v>
      </c>
      <c r="E641" s="23" t="s">
        <v>299</v>
      </c>
      <c r="F641" s="24">
        <v>20.7</v>
      </c>
      <c r="G641" s="24">
        <v>20.7</v>
      </c>
      <c r="H641" s="24">
        <v>20.7</v>
      </c>
      <c r="I641" s="24"/>
    </row>
    <row r="642" spans="1:9" ht="47.25" x14ac:dyDescent="0.25">
      <c r="A642" s="10" t="s">
        <v>420</v>
      </c>
      <c r="B642" s="11"/>
      <c r="C642" s="10"/>
      <c r="D642" s="10"/>
      <c r="E642" s="23" t="s">
        <v>421</v>
      </c>
      <c r="F642" s="24">
        <f t="shared" si="139"/>
        <v>20387.3</v>
      </c>
      <c r="G642" s="24">
        <f t="shared" si="140"/>
        <v>20595.7</v>
      </c>
      <c r="H642" s="24">
        <f t="shared" si="141"/>
        <v>20595.7</v>
      </c>
      <c r="I642" s="24">
        <f t="shared" si="142"/>
        <v>0</v>
      </c>
    </row>
    <row r="643" spans="1:9" ht="47.25" x14ac:dyDescent="0.25">
      <c r="A643" s="10" t="s">
        <v>420</v>
      </c>
      <c r="B643" s="11" t="s">
        <v>45</v>
      </c>
      <c r="C643" s="10"/>
      <c r="D643" s="10"/>
      <c r="E643" s="23" t="s">
        <v>46</v>
      </c>
      <c r="F643" s="24">
        <f t="shared" si="139"/>
        <v>20387.3</v>
      </c>
      <c r="G643" s="24">
        <f t="shared" si="140"/>
        <v>20595.7</v>
      </c>
      <c r="H643" s="24">
        <f t="shared" si="141"/>
        <v>20595.7</v>
      </c>
      <c r="I643" s="24">
        <f t="shared" si="142"/>
        <v>0</v>
      </c>
    </row>
    <row r="644" spans="1:9" x14ac:dyDescent="0.25">
      <c r="A644" s="10" t="s">
        <v>420</v>
      </c>
      <c r="B644" s="11">
        <v>600</v>
      </c>
      <c r="C644" s="10" t="s">
        <v>59</v>
      </c>
      <c r="D644" s="10" t="s">
        <v>92</v>
      </c>
      <c r="E644" s="23" t="s">
        <v>189</v>
      </c>
      <c r="F644" s="24">
        <v>20387.3</v>
      </c>
      <c r="G644" s="24">
        <v>20595.7</v>
      </c>
      <c r="H644" s="24">
        <v>20595.7</v>
      </c>
      <c r="I644" s="24"/>
    </row>
    <row r="645" spans="1:9" ht="63" x14ac:dyDescent="0.25">
      <c r="A645" s="10" t="s">
        <v>422</v>
      </c>
      <c r="B645" s="11"/>
      <c r="C645" s="10"/>
      <c r="D645" s="10"/>
      <c r="E645" s="23" t="s">
        <v>423</v>
      </c>
      <c r="F645" s="24">
        <f>F646+F649+F658+F670+F673+F676+F667</f>
        <v>1633505.2</v>
      </c>
      <c r="G645" s="24">
        <f>G646+G649+G658+G670+G673+G676+G667</f>
        <v>4048454.5999999996</v>
      </c>
      <c r="H645" s="24">
        <f>H646+H649+H658+H670+H673+H676+H667</f>
        <v>1600178.2</v>
      </c>
      <c r="I645" s="24">
        <f>I646+I649+I658+I670+I673+I676+I667</f>
        <v>0</v>
      </c>
    </row>
    <row r="646" spans="1:9" ht="47.25" x14ac:dyDescent="0.25">
      <c r="A646" s="10" t="s">
        <v>424</v>
      </c>
      <c r="B646" s="11"/>
      <c r="C646" s="10"/>
      <c r="D646" s="10"/>
      <c r="E646" s="23" t="s">
        <v>425</v>
      </c>
      <c r="F646" s="24">
        <f t="shared" ref="F646:F647" si="143">F647</f>
        <v>18873.3</v>
      </c>
      <c r="G646" s="24">
        <f t="shared" ref="G646:G647" si="144">G647</f>
        <v>186030.8</v>
      </c>
      <c r="H646" s="24">
        <f t="shared" ref="H646:H647" si="145">H647</f>
        <v>196501.2</v>
      </c>
      <c r="I646" s="24">
        <f t="shared" ref="I646:I647" si="146">I647</f>
        <v>0</v>
      </c>
    </row>
    <row r="647" spans="1:9" ht="47.25" x14ac:dyDescent="0.25">
      <c r="A647" s="10" t="s">
        <v>424</v>
      </c>
      <c r="B647" s="11" t="s">
        <v>45</v>
      </c>
      <c r="C647" s="10"/>
      <c r="D647" s="10"/>
      <c r="E647" s="23" t="s">
        <v>46</v>
      </c>
      <c r="F647" s="24">
        <f t="shared" si="143"/>
        <v>18873.3</v>
      </c>
      <c r="G647" s="24">
        <f t="shared" si="144"/>
        <v>186030.8</v>
      </c>
      <c r="H647" s="24">
        <f t="shared" si="145"/>
        <v>196501.2</v>
      </c>
      <c r="I647" s="24">
        <f t="shared" si="146"/>
        <v>0</v>
      </c>
    </row>
    <row r="648" spans="1:9" x14ac:dyDescent="0.25">
      <c r="A648" s="10" t="s">
        <v>424</v>
      </c>
      <c r="B648" s="11">
        <v>600</v>
      </c>
      <c r="C648" s="10" t="s">
        <v>59</v>
      </c>
      <c r="D648" s="10" t="s">
        <v>268</v>
      </c>
      <c r="E648" s="23" t="s">
        <v>318</v>
      </c>
      <c r="F648" s="24">
        <v>18873.3</v>
      </c>
      <c r="G648" s="24">
        <v>186030.8</v>
      </c>
      <c r="H648" s="24">
        <v>196501.2</v>
      </c>
      <c r="I648" s="24"/>
    </row>
    <row r="649" spans="1:9" ht="31.5" x14ac:dyDescent="0.25">
      <c r="A649" s="10" t="s">
        <v>426</v>
      </c>
      <c r="B649" s="11"/>
      <c r="C649" s="10"/>
      <c r="D649" s="10"/>
      <c r="E649" s="23" t="s">
        <v>188</v>
      </c>
      <c r="F649" s="24">
        <f>F650+F652</f>
        <v>2122.9</v>
      </c>
      <c r="G649" s="24">
        <f>G650+G652</f>
        <v>2122.9</v>
      </c>
      <c r="H649" s="24">
        <f>H650+H652</f>
        <v>2122.9</v>
      </c>
      <c r="I649" s="24">
        <f>I650+I652</f>
        <v>0</v>
      </c>
    </row>
    <row r="650" spans="1:9" ht="31.5" x14ac:dyDescent="0.25">
      <c r="A650" s="10" t="s">
        <v>426</v>
      </c>
      <c r="B650" s="11" t="s">
        <v>53</v>
      </c>
      <c r="C650" s="10"/>
      <c r="D650" s="10"/>
      <c r="E650" s="23" t="s">
        <v>54</v>
      </c>
      <c r="F650" s="24">
        <f>F651</f>
        <v>56</v>
      </c>
      <c r="G650" s="24">
        <f>G651</f>
        <v>56</v>
      </c>
      <c r="H650" s="24">
        <f>H651</f>
        <v>56</v>
      </c>
      <c r="I650" s="24">
        <f>I651</f>
        <v>0</v>
      </c>
    </row>
    <row r="651" spans="1:9" x14ac:dyDescent="0.25">
      <c r="A651" s="10" t="s">
        <v>426</v>
      </c>
      <c r="B651" s="11">
        <v>200</v>
      </c>
      <c r="C651" s="10" t="s">
        <v>59</v>
      </c>
      <c r="D651" s="10" t="s">
        <v>92</v>
      </c>
      <c r="E651" s="23" t="s">
        <v>189</v>
      </c>
      <c r="F651" s="24">
        <v>56</v>
      </c>
      <c r="G651" s="24">
        <v>56</v>
      </c>
      <c r="H651" s="24">
        <v>56</v>
      </c>
      <c r="I651" s="24"/>
    </row>
    <row r="652" spans="1:9" ht="47.25" x14ac:dyDescent="0.25">
      <c r="A652" s="10" t="s">
        <v>426</v>
      </c>
      <c r="B652" s="11" t="s">
        <v>45</v>
      </c>
      <c r="C652" s="10"/>
      <c r="D652" s="10"/>
      <c r="E652" s="23" t="s">
        <v>46</v>
      </c>
      <c r="F652" s="24">
        <f>F653+F654+F655+F656+F657</f>
        <v>2066.9</v>
      </c>
      <c r="G652" s="24">
        <f>G653+G654+G655+G656+G657</f>
        <v>2066.9</v>
      </c>
      <c r="H652" s="24">
        <f>H653+H654+H655+H656+H657</f>
        <v>2066.9</v>
      </c>
      <c r="I652" s="24">
        <f>I653+I654+I655+I656+I657</f>
        <v>0</v>
      </c>
    </row>
    <row r="653" spans="1:9" x14ac:dyDescent="0.25">
      <c r="A653" s="10" t="s">
        <v>426</v>
      </c>
      <c r="B653" s="11">
        <v>600</v>
      </c>
      <c r="C653" s="10" t="s">
        <v>59</v>
      </c>
      <c r="D653" s="10" t="s">
        <v>24</v>
      </c>
      <c r="E653" s="23" t="s">
        <v>372</v>
      </c>
      <c r="F653" s="24">
        <v>552.1</v>
      </c>
      <c r="G653" s="24">
        <v>552.1</v>
      </c>
      <c r="H653" s="24">
        <v>552.1</v>
      </c>
      <c r="I653" s="24"/>
    </row>
    <row r="654" spans="1:9" x14ac:dyDescent="0.25">
      <c r="A654" s="10" t="s">
        <v>426</v>
      </c>
      <c r="B654" s="11">
        <v>600</v>
      </c>
      <c r="C654" s="10" t="s">
        <v>59</v>
      </c>
      <c r="D654" s="10" t="s">
        <v>268</v>
      </c>
      <c r="E654" s="23" t="s">
        <v>318</v>
      </c>
      <c r="F654" s="24">
        <v>57.6</v>
      </c>
      <c r="G654" s="24">
        <v>57.6</v>
      </c>
      <c r="H654" s="24">
        <v>57.6</v>
      </c>
      <c r="I654" s="24"/>
    </row>
    <row r="655" spans="1:9" x14ac:dyDescent="0.25">
      <c r="A655" s="10" t="s">
        <v>426</v>
      </c>
      <c r="B655" s="11">
        <v>600</v>
      </c>
      <c r="C655" s="10" t="s">
        <v>59</v>
      </c>
      <c r="D655" s="10" t="s">
        <v>92</v>
      </c>
      <c r="E655" s="23" t="s">
        <v>189</v>
      </c>
      <c r="F655" s="24">
        <v>1215</v>
      </c>
      <c r="G655" s="24">
        <v>1215</v>
      </c>
      <c r="H655" s="24">
        <v>1215</v>
      </c>
      <c r="I655" s="24"/>
    </row>
    <row r="656" spans="1:9" x14ac:dyDescent="0.25">
      <c r="A656" s="10" t="s">
        <v>426</v>
      </c>
      <c r="B656" s="11">
        <v>600</v>
      </c>
      <c r="C656" s="10" t="s">
        <v>59</v>
      </c>
      <c r="D656" s="10" t="s">
        <v>61</v>
      </c>
      <c r="E656" s="23" t="s">
        <v>62</v>
      </c>
      <c r="F656" s="24">
        <v>142</v>
      </c>
      <c r="G656" s="24">
        <v>142</v>
      </c>
      <c r="H656" s="24">
        <v>142</v>
      </c>
      <c r="I656" s="24"/>
    </row>
    <row r="657" spans="1:9" x14ac:dyDescent="0.25">
      <c r="A657" s="10" t="s">
        <v>426</v>
      </c>
      <c r="B657" s="11">
        <v>600</v>
      </c>
      <c r="C657" s="10" t="s">
        <v>244</v>
      </c>
      <c r="D657" s="10" t="s">
        <v>92</v>
      </c>
      <c r="E657" s="23" t="s">
        <v>245</v>
      </c>
      <c r="F657" s="24">
        <v>100.2</v>
      </c>
      <c r="G657" s="24">
        <v>100.2</v>
      </c>
      <c r="H657" s="24">
        <v>100.2</v>
      </c>
      <c r="I657" s="24"/>
    </row>
    <row r="658" spans="1:9" ht="47.25" x14ac:dyDescent="0.25">
      <c r="A658" s="10" t="s">
        <v>427</v>
      </c>
      <c r="B658" s="11"/>
      <c r="C658" s="10"/>
      <c r="D658" s="10"/>
      <c r="E658" s="23" t="s">
        <v>428</v>
      </c>
      <c r="F658" s="24">
        <f>F659+F661</f>
        <v>940381.9</v>
      </c>
      <c r="G658" s="24">
        <f>G659+G661</f>
        <v>1315586.9999999998</v>
      </c>
      <c r="H658" s="24">
        <f>H659+H661</f>
        <v>1401554.0999999999</v>
      </c>
      <c r="I658" s="24">
        <f>I659+I661</f>
        <v>0</v>
      </c>
    </row>
    <row r="659" spans="1:9" ht="31.5" x14ac:dyDescent="0.25">
      <c r="A659" s="10" t="s">
        <v>427</v>
      </c>
      <c r="B659" s="11" t="s">
        <v>53</v>
      </c>
      <c r="C659" s="10"/>
      <c r="D659" s="10"/>
      <c r="E659" s="23" t="s">
        <v>54</v>
      </c>
      <c r="F659" s="24">
        <f>F660</f>
        <v>0</v>
      </c>
      <c r="G659" s="24">
        <f>G660</f>
        <v>0</v>
      </c>
      <c r="H659" s="24">
        <f>H660</f>
        <v>25362</v>
      </c>
      <c r="I659" s="24">
        <f>I660</f>
        <v>0</v>
      </c>
    </row>
    <row r="660" spans="1:9" x14ac:dyDescent="0.25">
      <c r="A660" s="10" t="s">
        <v>427</v>
      </c>
      <c r="B660" s="11">
        <v>200</v>
      </c>
      <c r="C660" s="10" t="s">
        <v>59</v>
      </c>
      <c r="D660" s="10" t="s">
        <v>61</v>
      </c>
      <c r="E660" s="23" t="s">
        <v>62</v>
      </c>
      <c r="F660" s="24">
        <v>0</v>
      </c>
      <c r="G660" s="24">
        <v>0</v>
      </c>
      <c r="H660" s="24">
        <v>25362</v>
      </c>
      <c r="I660" s="24"/>
    </row>
    <row r="661" spans="1:9" ht="47.25" x14ac:dyDescent="0.25">
      <c r="A661" s="10" t="s">
        <v>427</v>
      </c>
      <c r="B661" s="11" t="s">
        <v>45</v>
      </c>
      <c r="C661" s="10"/>
      <c r="D661" s="10"/>
      <c r="E661" s="23" t="s">
        <v>46</v>
      </c>
      <c r="F661" s="24">
        <f>F662+F663+F664+F665+F666</f>
        <v>940381.9</v>
      </c>
      <c r="G661" s="24">
        <f>G662+G663+G664+G665+G666</f>
        <v>1315586.9999999998</v>
      </c>
      <c r="H661" s="24">
        <f>H662+H663+H664+H665+H666</f>
        <v>1376192.0999999999</v>
      </c>
      <c r="I661" s="24">
        <f>I662+I663+I664+I665+I666</f>
        <v>0</v>
      </c>
    </row>
    <row r="662" spans="1:9" x14ac:dyDescent="0.25">
      <c r="A662" s="10" t="s">
        <v>427</v>
      </c>
      <c r="B662" s="11">
        <v>600</v>
      </c>
      <c r="C662" s="10" t="s">
        <v>59</v>
      </c>
      <c r="D662" s="10" t="s">
        <v>24</v>
      </c>
      <c r="E662" s="23" t="s">
        <v>372</v>
      </c>
      <c r="F662" s="24">
        <v>576960.9</v>
      </c>
      <c r="G662" s="24">
        <v>273309.3</v>
      </c>
      <c r="H662" s="24">
        <v>456247.7</v>
      </c>
      <c r="I662" s="24"/>
    </row>
    <row r="663" spans="1:9" x14ac:dyDescent="0.25">
      <c r="A663" s="10" t="s">
        <v>427</v>
      </c>
      <c r="B663" s="11">
        <v>600</v>
      </c>
      <c r="C663" s="10" t="s">
        <v>59</v>
      </c>
      <c r="D663" s="10" t="s">
        <v>268</v>
      </c>
      <c r="E663" s="23" t="s">
        <v>318</v>
      </c>
      <c r="F663" s="24">
        <v>305078.40000000002</v>
      </c>
      <c r="G663" s="24">
        <f>824701.6+4399.5</f>
        <v>829101.1</v>
      </c>
      <c r="H663" s="24">
        <f>911884.7+4399.5</f>
        <v>916284.2</v>
      </c>
      <c r="I663" s="24"/>
    </row>
    <row r="664" spans="1:9" x14ac:dyDescent="0.25">
      <c r="A664" s="10" t="s">
        <v>427</v>
      </c>
      <c r="B664" s="11">
        <v>600</v>
      </c>
      <c r="C664" s="10" t="s">
        <v>59</v>
      </c>
      <c r="D664" s="10" t="s">
        <v>92</v>
      </c>
      <c r="E664" s="23" t="s">
        <v>189</v>
      </c>
      <c r="F664" s="24">
        <v>10593.7</v>
      </c>
      <c r="G664" s="24">
        <v>149694</v>
      </c>
      <c r="H664" s="24">
        <v>0</v>
      </c>
      <c r="I664" s="24"/>
    </row>
    <row r="665" spans="1:9" x14ac:dyDescent="0.25">
      <c r="A665" s="10" t="s">
        <v>427</v>
      </c>
      <c r="B665" s="11">
        <v>600</v>
      </c>
      <c r="C665" s="10" t="s">
        <v>59</v>
      </c>
      <c r="D665" s="10" t="s">
        <v>61</v>
      </c>
      <c r="E665" s="23" t="s">
        <v>62</v>
      </c>
      <c r="F665" s="24">
        <v>40000</v>
      </c>
      <c r="G665" s="24">
        <v>47824.4</v>
      </c>
      <c r="H665" s="24">
        <v>0</v>
      </c>
      <c r="I665" s="24"/>
    </row>
    <row r="666" spans="1:9" x14ac:dyDescent="0.25">
      <c r="A666" s="10" t="s">
        <v>427</v>
      </c>
      <c r="B666" s="11">
        <v>600</v>
      </c>
      <c r="C666" s="10" t="s">
        <v>244</v>
      </c>
      <c r="D666" s="10" t="s">
        <v>92</v>
      </c>
      <c r="E666" s="23" t="s">
        <v>245</v>
      </c>
      <c r="F666" s="24">
        <v>7748.9</v>
      </c>
      <c r="G666" s="24">
        <v>15658.2</v>
      </c>
      <c r="H666" s="24">
        <v>3660.2</v>
      </c>
      <c r="I666" s="24"/>
    </row>
    <row r="667" spans="1:9" ht="47.25" x14ac:dyDescent="0.25">
      <c r="A667" s="10" t="s">
        <v>429</v>
      </c>
      <c r="B667" s="11"/>
      <c r="C667" s="10"/>
      <c r="D667" s="10"/>
      <c r="E667" s="23" t="s">
        <v>430</v>
      </c>
      <c r="F667" s="24">
        <f t="shared" ref="F667:F671" si="147">F668</f>
        <v>5850</v>
      </c>
      <c r="G667" s="24">
        <f t="shared" ref="G667:G671" si="148">G668</f>
        <v>0</v>
      </c>
      <c r="H667" s="24">
        <f t="shared" ref="H667:H677" si="149">H668</f>
        <v>0</v>
      </c>
      <c r="I667" s="24">
        <f t="shared" ref="I667:I677" si="150">I668</f>
        <v>0</v>
      </c>
    </row>
    <row r="668" spans="1:9" ht="47.25" x14ac:dyDescent="0.25">
      <c r="A668" s="10" t="s">
        <v>429</v>
      </c>
      <c r="B668" s="11" t="s">
        <v>45</v>
      </c>
      <c r="C668" s="10"/>
      <c r="D668" s="10"/>
      <c r="E668" s="23" t="s">
        <v>46</v>
      </c>
      <c r="F668" s="24">
        <f t="shared" si="147"/>
        <v>5850</v>
      </c>
      <c r="G668" s="24">
        <f t="shared" si="148"/>
        <v>0</v>
      </c>
      <c r="H668" s="24">
        <f t="shared" si="149"/>
        <v>0</v>
      </c>
      <c r="I668" s="24">
        <f t="shared" si="150"/>
        <v>0</v>
      </c>
    </row>
    <row r="669" spans="1:9" x14ac:dyDescent="0.25">
      <c r="A669" s="10" t="s">
        <v>429</v>
      </c>
      <c r="B669" s="11" t="s">
        <v>45</v>
      </c>
      <c r="C669" s="10" t="s">
        <v>59</v>
      </c>
      <c r="D669" s="10" t="s">
        <v>24</v>
      </c>
      <c r="E669" s="23" t="s">
        <v>372</v>
      </c>
      <c r="F669" s="24">
        <v>5850</v>
      </c>
      <c r="G669" s="24">
        <v>0</v>
      </c>
      <c r="H669" s="24">
        <v>0</v>
      </c>
      <c r="I669" s="24"/>
    </row>
    <row r="670" spans="1:9" ht="31.5" x14ac:dyDescent="0.25">
      <c r="A670" s="10" t="s">
        <v>431</v>
      </c>
      <c r="B670" s="11"/>
      <c r="C670" s="10"/>
      <c r="D670" s="10"/>
      <c r="E670" s="23" t="s">
        <v>432</v>
      </c>
      <c r="F670" s="24">
        <f t="shared" si="147"/>
        <v>553617.1</v>
      </c>
      <c r="G670" s="24">
        <f t="shared" si="148"/>
        <v>2434453.9</v>
      </c>
      <c r="H670" s="24">
        <f t="shared" si="149"/>
        <v>0</v>
      </c>
      <c r="I670" s="24">
        <f t="shared" si="150"/>
        <v>0</v>
      </c>
    </row>
    <row r="671" spans="1:9" ht="47.25" x14ac:dyDescent="0.25">
      <c r="A671" s="10" t="s">
        <v>431</v>
      </c>
      <c r="B671" s="11" t="s">
        <v>45</v>
      </c>
      <c r="C671" s="10"/>
      <c r="D671" s="10"/>
      <c r="E671" s="23" t="s">
        <v>46</v>
      </c>
      <c r="F671" s="24">
        <f t="shared" si="147"/>
        <v>553617.1</v>
      </c>
      <c r="G671" s="24">
        <f t="shared" si="148"/>
        <v>2434453.9</v>
      </c>
      <c r="H671" s="24">
        <f t="shared" si="149"/>
        <v>0</v>
      </c>
      <c r="I671" s="24">
        <f t="shared" si="150"/>
        <v>0</v>
      </c>
    </row>
    <row r="672" spans="1:9" x14ac:dyDescent="0.25">
      <c r="A672" s="10" t="s">
        <v>431</v>
      </c>
      <c r="B672" s="11">
        <v>600</v>
      </c>
      <c r="C672" s="10" t="s">
        <v>59</v>
      </c>
      <c r="D672" s="10" t="s">
        <v>268</v>
      </c>
      <c r="E672" s="23" t="s">
        <v>318</v>
      </c>
      <c r="F672" s="24">
        <f>44555.3+509061.8</f>
        <v>553617.1</v>
      </c>
      <c r="G672" s="24">
        <f>300000+2134453.9</f>
        <v>2434453.9</v>
      </c>
      <c r="H672" s="24">
        <v>0</v>
      </c>
      <c r="I672" s="24"/>
    </row>
    <row r="673" spans="1:9" ht="31.5" x14ac:dyDescent="0.25">
      <c r="A673" s="10" t="s">
        <v>433</v>
      </c>
      <c r="B673" s="11"/>
      <c r="C673" s="10"/>
      <c r="D673" s="10"/>
      <c r="E673" s="23" t="s">
        <v>434</v>
      </c>
      <c r="F673" s="24">
        <f t="shared" ref="F673:F677" si="151">F674</f>
        <v>76050</v>
      </c>
      <c r="G673" s="24">
        <f t="shared" ref="G673:G677" si="152">G674</f>
        <v>0</v>
      </c>
      <c r="H673" s="24">
        <f t="shared" si="149"/>
        <v>0</v>
      </c>
      <c r="I673" s="24">
        <f t="shared" si="150"/>
        <v>0</v>
      </c>
    </row>
    <row r="674" spans="1:9" ht="47.25" x14ac:dyDescent="0.25">
      <c r="A674" s="10" t="s">
        <v>433</v>
      </c>
      <c r="B674" s="11" t="s">
        <v>45</v>
      </c>
      <c r="C674" s="10"/>
      <c r="D674" s="10"/>
      <c r="E674" s="23" t="s">
        <v>46</v>
      </c>
      <c r="F674" s="24">
        <f t="shared" si="151"/>
        <v>76050</v>
      </c>
      <c r="G674" s="24">
        <f t="shared" si="152"/>
        <v>0</v>
      </c>
      <c r="H674" s="24">
        <f t="shared" si="149"/>
        <v>0</v>
      </c>
      <c r="I674" s="24">
        <f t="shared" si="150"/>
        <v>0</v>
      </c>
    </row>
    <row r="675" spans="1:9" x14ac:dyDescent="0.25">
      <c r="A675" s="10" t="s">
        <v>433</v>
      </c>
      <c r="B675" s="11">
        <v>600</v>
      </c>
      <c r="C675" s="10" t="s">
        <v>59</v>
      </c>
      <c r="D675" s="10" t="s">
        <v>268</v>
      </c>
      <c r="E675" s="23" t="s">
        <v>318</v>
      </c>
      <c r="F675" s="24">
        <v>76050</v>
      </c>
      <c r="G675" s="24">
        <v>0</v>
      </c>
      <c r="H675" s="24">
        <v>0</v>
      </c>
      <c r="I675" s="24"/>
    </row>
    <row r="676" spans="1:9" ht="47.25" x14ac:dyDescent="0.25">
      <c r="A676" s="10" t="s">
        <v>435</v>
      </c>
      <c r="B676" s="11"/>
      <c r="C676" s="10"/>
      <c r="D676" s="10"/>
      <c r="E676" s="23" t="s">
        <v>430</v>
      </c>
      <c r="F676" s="24">
        <f t="shared" si="151"/>
        <v>36610</v>
      </c>
      <c r="G676" s="24">
        <f t="shared" si="152"/>
        <v>110260</v>
      </c>
      <c r="H676" s="24">
        <f t="shared" si="149"/>
        <v>0</v>
      </c>
      <c r="I676" s="24">
        <f t="shared" si="150"/>
        <v>0</v>
      </c>
    </row>
    <row r="677" spans="1:9" ht="47.25" x14ac:dyDescent="0.25">
      <c r="A677" s="10" t="s">
        <v>435</v>
      </c>
      <c r="B677" s="11" t="s">
        <v>45</v>
      </c>
      <c r="C677" s="10"/>
      <c r="D677" s="10"/>
      <c r="E677" s="23" t="s">
        <v>46</v>
      </c>
      <c r="F677" s="24">
        <f t="shared" si="151"/>
        <v>36610</v>
      </c>
      <c r="G677" s="24">
        <f t="shared" si="152"/>
        <v>110260</v>
      </c>
      <c r="H677" s="24">
        <f t="shared" si="149"/>
        <v>0</v>
      </c>
      <c r="I677" s="24">
        <f t="shared" si="150"/>
        <v>0</v>
      </c>
    </row>
    <row r="678" spans="1:9" x14ac:dyDescent="0.25">
      <c r="A678" s="10" t="s">
        <v>435</v>
      </c>
      <c r="B678" s="11">
        <v>600</v>
      </c>
      <c r="C678" s="10" t="s">
        <v>59</v>
      </c>
      <c r="D678" s="10" t="s">
        <v>268</v>
      </c>
      <c r="E678" s="23" t="s">
        <v>318</v>
      </c>
      <c r="F678" s="24">
        <f>18305+18305</f>
        <v>36610</v>
      </c>
      <c r="G678" s="24">
        <f>55130+55130</f>
        <v>110260</v>
      </c>
      <c r="H678" s="24">
        <v>0</v>
      </c>
      <c r="I678" s="24"/>
    </row>
    <row r="679" spans="1:9" ht="47.25" x14ac:dyDescent="0.25">
      <c r="A679" s="10" t="s">
        <v>436</v>
      </c>
      <c r="B679" s="11"/>
      <c r="C679" s="10"/>
      <c r="D679" s="10"/>
      <c r="E679" s="23" t="s">
        <v>437</v>
      </c>
      <c r="F679" s="24">
        <f>F680+F685+F690</f>
        <v>627059</v>
      </c>
      <c r="G679" s="24">
        <f>G680+G685+G690</f>
        <v>630600</v>
      </c>
      <c r="H679" s="24">
        <f>H680+H685+H690</f>
        <v>628084.5</v>
      </c>
      <c r="I679" s="24">
        <f>I680+I685+I690</f>
        <v>0</v>
      </c>
    </row>
    <row r="680" spans="1:9" ht="31.5" x14ac:dyDescent="0.25">
      <c r="A680" s="10" t="s">
        <v>438</v>
      </c>
      <c r="B680" s="11"/>
      <c r="C680" s="10"/>
      <c r="D680" s="10"/>
      <c r="E680" s="23" t="s">
        <v>156</v>
      </c>
      <c r="F680" s="24">
        <f>F681+F683</f>
        <v>106375.59999999999</v>
      </c>
      <c r="G680" s="24">
        <f>G681+G683</f>
        <v>109500.79999999999</v>
      </c>
      <c r="H680" s="24">
        <f>H681+H683</f>
        <v>109500.79999999999</v>
      </c>
      <c r="I680" s="24">
        <f>I681+I683</f>
        <v>0</v>
      </c>
    </row>
    <row r="681" spans="1:9" ht="94.5" x14ac:dyDescent="0.25">
      <c r="A681" s="10" t="s">
        <v>438</v>
      </c>
      <c r="B681" s="11" t="s">
        <v>128</v>
      </c>
      <c r="C681" s="10"/>
      <c r="D681" s="10"/>
      <c r="E681" s="23" t="s">
        <v>129</v>
      </c>
      <c r="F681" s="24">
        <f>F682</f>
        <v>101860.59999999999</v>
      </c>
      <c r="G681" s="24">
        <f>G682</f>
        <v>104985.79999999999</v>
      </c>
      <c r="H681" s="24">
        <f>H682</f>
        <v>104985.79999999999</v>
      </c>
      <c r="I681" s="24">
        <f>I682</f>
        <v>0</v>
      </c>
    </row>
    <row r="682" spans="1:9" x14ac:dyDescent="0.25">
      <c r="A682" s="10" t="s">
        <v>438</v>
      </c>
      <c r="B682" s="11">
        <v>100</v>
      </c>
      <c r="C682" s="10" t="s">
        <v>59</v>
      </c>
      <c r="D682" s="10" t="s">
        <v>61</v>
      </c>
      <c r="E682" s="23" t="s">
        <v>62</v>
      </c>
      <c r="F682" s="24">
        <v>101860.59999999999</v>
      </c>
      <c r="G682" s="24">
        <v>104985.79999999999</v>
      </c>
      <c r="H682" s="24">
        <v>104985.79999999999</v>
      </c>
      <c r="I682" s="24"/>
    </row>
    <row r="683" spans="1:9" ht="31.5" x14ac:dyDescent="0.25">
      <c r="A683" s="10" t="s">
        <v>438</v>
      </c>
      <c r="B683" s="11" t="s">
        <v>53</v>
      </c>
      <c r="C683" s="10"/>
      <c r="D683" s="10"/>
      <c r="E683" s="23" t="s">
        <v>54</v>
      </c>
      <c r="F683" s="24">
        <f>F684</f>
        <v>4515</v>
      </c>
      <c r="G683" s="24">
        <f>G684</f>
        <v>4515</v>
      </c>
      <c r="H683" s="24">
        <f>H684</f>
        <v>4515</v>
      </c>
      <c r="I683" s="24">
        <f>I684</f>
        <v>0</v>
      </c>
    </row>
    <row r="684" spans="1:9" x14ac:dyDescent="0.25">
      <c r="A684" s="10" t="s">
        <v>438</v>
      </c>
      <c r="B684" s="11">
        <v>200</v>
      </c>
      <c r="C684" s="10" t="s">
        <v>59</v>
      </c>
      <c r="D684" s="10" t="s">
        <v>61</v>
      </c>
      <c r="E684" s="23" t="s">
        <v>62</v>
      </c>
      <c r="F684" s="24">
        <v>4515</v>
      </c>
      <c r="G684" s="24">
        <v>4515</v>
      </c>
      <c r="H684" s="24">
        <v>4515</v>
      </c>
      <c r="I684" s="24"/>
    </row>
    <row r="685" spans="1:9" ht="47.25" x14ac:dyDescent="0.25">
      <c r="A685" s="10" t="s">
        <v>439</v>
      </c>
      <c r="B685" s="11"/>
      <c r="C685" s="10"/>
      <c r="D685" s="10"/>
      <c r="E685" s="23" t="s">
        <v>127</v>
      </c>
      <c r="F685" s="24">
        <f>F686+F688</f>
        <v>74633.2</v>
      </c>
      <c r="G685" s="24">
        <f>G686+G688</f>
        <v>76068.800000000003</v>
      </c>
      <c r="H685" s="24">
        <f>H686+H688</f>
        <v>76068.800000000003</v>
      </c>
      <c r="I685" s="24">
        <f>I686+I688</f>
        <v>0</v>
      </c>
    </row>
    <row r="686" spans="1:9" ht="94.5" x14ac:dyDescent="0.25">
      <c r="A686" s="10" t="s">
        <v>439</v>
      </c>
      <c r="B686" s="11" t="s">
        <v>128</v>
      </c>
      <c r="C686" s="10"/>
      <c r="D686" s="10"/>
      <c r="E686" s="23" t="s">
        <v>129</v>
      </c>
      <c r="F686" s="24">
        <f>F687</f>
        <v>46688.5</v>
      </c>
      <c r="G686" s="24">
        <f>G687</f>
        <v>48124.1</v>
      </c>
      <c r="H686" s="24">
        <f>H687</f>
        <v>48124.1</v>
      </c>
      <c r="I686" s="24">
        <f>I687</f>
        <v>0</v>
      </c>
    </row>
    <row r="687" spans="1:9" x14ac:dyDescent="0.25">
      <c r="A687" s="10" t="s">
        <v>439</v>
      </c>
      <c r="B687" s="11">
        <v>100</v>
      </c>
      <c r="C687" s="10" t="s">
        <v>59</v>
      </c>
      <c r="D687" s="10" t="s">
        <v>61</v>
      </c>
      <c r="E687" s="23" t="s">
        <v>62</v>
      </c>
      <c r="F687" s="24">
        <v>46688.5</v>
      </c>
      <c r="G687" s="24">
        <v>48124.1</v>
      </c>
      <c r="H687" s="24">
        <v>48124.1</v>
      </c>
      <c r="I687" s="24"/>
    </row>
    <row r="688" spans="1:9" ht="31.5" x14ac:dyDescent="0.25">
      <c r="A688" s="10" t="s">
        <v>439</v>
      </c>
      <c r="B688" s="11" t="s">
        <v>53</v>
      </c>
      <c r="C688" s="10"/>
      <c r="D688" s="10"/>
      <c r="E688" s="23" t="s">
        <v>54</v>
      </c>
      <c r="F688" s="24">
        <f>F689</f>
        <v>27944.7</v>
      </c>
      <c r="G688" s="24">
        <f>G689</f>
        <v>27944.7</v>
      </c>
      <c r="H688" s="24">
        <f>H689</f>
        <v>27944.7</v>
      </c>
      <c r="I688" s="24">
        <f>I689</f>
        <v>0</v>
      </c>
    </row>
    <row r="689" spans="1:9" x14ac:dyDescent="0.25">
      <c r="A689" s="10" t="s">
        <v>439</v>
      </c>
      <c r="B689" s="11">
        <v>200</v>
      </c>
      <c r="C689" s="10" t="s">
        <v>59</v>
      </c>
      <c r="D689" s="10" t="s">
        <v>61</v>
      </c>
      <c r="E689" s="23" t="s">
        <v>62</v>
      </c>
      <c r="F689" s="24">
        <v>27944.7</v>
      </c>
      <c r="G689" s="24">
        <v>27944.7</v>
      </c>
      <c r="H689" s="24">
        <v>27944.7</v>
      </c>
      <c r="I689" s="24"/>
    </row>
    <row r="690" spans="1:9" ht="47.25" x14ac:dyDescent="0.25">
      <c r="A690" s="10" t="s">
        <v>440</v>
      </c>
      <c r="B690" s="11"/>
      <c r="C690" s="10"/>
      <c r="D690" s="10"/>
      <c r="E690" s="23" t="s">
        <v>382</v>
      </c>
      <c r="F690" s="24">
        <f>F691+F693</f>
        <v>446050.2</v>
      </c>
      <c r="G690" s="24">
        <f>G691+G693</f>
        <v>445030.40000000002</v>
      </c>
      <c r="H690" s="24">
        <f>H691+H693</f>
        <v>442514.9</v>
      </c>
      <c r="I690" s="24">
        <f>I691+I693</f>
        <v>0</v>
      </c>
    </row>
    <row r="691" spans="1:9" ht="94.5" x14ac:dyDescent="0.25">
      <c r="A691" s="10" t="s">
        <v>440</v>
      </c>
      <c r="B691" s="11" t="s">
        <v>128</v>
      </c>
      <c r="C691" s="10"/>
      <c r="D691" s="10"/>
      <c r="E691" s="23" t="s">
        <v>129</v>
      </c>
      <c r="F691" s="24">
        <f>F692</f>
        <v>441160.7</v>
      </c>
      <c r="G691" s="24">
        <f>G692</f>
        <v>440144</v>
      </c>
      <c r="H691" s="24">
        <f>H692</f>
        <v>437630</v>
      </c>
      <c r="I691" s="24">
        <f>I692</f>
        <v>0</v>
      </c>
    </row>
    <row r="692" spans="1:9" x14ac:dyDescent="0.25">
      <c r="A692" s="10" t="s">
        <v>440</v>
      </c>
      <c r="B692" s="11">
        <v>100</v>
      </c>
      <c r="C692" s="10" t="s">
        <v>59</v>
      </c>
      <c r="D692" s="10" t="s">
        <v>61</v>
      </c>
      <c r="E692" s="23" t="s">
        <v>62</v>
      </c>
      <c r="F692" s="24">
        <v>441160.7</v>
      </c>
      <c r="G692" s="24">
        <v>440144</v>
      </c>
      <c r="H692" s="24">
        <v>437630</v>
      </c>
      <c r="I692" s="24"/>
    </row>
    <row r="693" spans="1:9" ht="31.5" x14ac:dyDescent="0.25">
      <c r="A693" s="10" t="s">
        <v>440</v>
      </c>
      <c r="B693" s="11" t="s">
        <v>53</v>
      </c>
      <c r="C693" s="10"/>
      <c r="D693" s="10"/>
      <c r="E693" s="23" t="s">
        <v>54</v>
      </c>
      <c r="F693" s="24">
        <f>F694</f>
        <v>4889.5</v>
      </c>
      <c r="G693" s="24">
        <f>G694</f>
        <v>4886.3999999999996</v>
      </c>
      <c r="H693" s="24">
        <f>H694</f>
        <v>4884.8999999999996</v>
      </c>
      <c r="I693" s="24">
        <f>I694</f>
        <v>0</v>
      </c>
    </row>
    <row r="694" spans="1:9" x14ac:dyDescent="0.25">
      <c r="A694" s="10" t="s">
        <v>440</v>
      </c>
      <c r="B694" s="11">
        <v>200</v>
      </c>
      <c r="C694" s="10" t="s">
        <v>59</v>
      </c>
      <c r="D694" s="10" t="s">
        <v>61</v>
      </c>
      <c r="E694" s="23" t="s">
        <v>62</v>
      </c>
      <c r="F694" s="24">
        <v>4889.5</v>
      </c>
      <c r="G694" s="24">
        <v>4886.3999999999996</v>
      </c>
      <c r="H694" s="24">
        <v>4884.8999999999996</v>
      </c>
      <c r="I694" s="24"/>
    </row>
    <row r="695" spans="1:9" s="13" customFormat="1" ht="47.25" x14ac:dyDescent="0.25">
      <c r="A695" s="14" t="s">
        <v>441</v>
      </c>
      <c r="B695" s="15"/>
      <c r="C695" s="14"/>
      <c r="D695" s="14"/>
      <c r="E695" s="16" t="s">
        <v>442</v>
      </c>
      <c r="F695" s="17">
        <f>F696</f>
        <v>134553.60000000001</v>
      </c>
      <c r="G695" s="17">
        <f>G696</f>
        <v>133605</v>
      </c>
      <c r="H695" s="17">
        <f>H696</f>
        <v>134388.70000000001</v>
      </c>
      <c r="I695" s="17">
        <f>I696</f>
        <v>0</v>
      </c>
    </row>
    <row r="696" spans="1:9" s="18" customFormat="1" x14ac:dyDescent="0.25">
      <c r="A696" s="19" t="s">
        <v>443</v>
      </c>
      <c r="B696" s="20"/>
      <c r="C696" s="19"/>
      <c r="D696" s="19"/>
      <c r="E696" s="21" t="s">
        <v>48</v>
      </c>
      <c r="F696" s="22">
        <f>F697+F709</f>
        <v>134553.60000000001</v>
      </c>
      <c r="G696" s="22">
        <f>G697+G709</f>
        <v>133605</v>
      </c>
      <c r="H696" s="22">
        <f>H697+H709</f>
        <v>134388.70000000001</v>
      </c>
      <c r="I696" s="22">
        <f>I697+I709</f>
        <v>0</v>
      </c>
    </row>
    <row r="697" spans="1:9" ht="47.25" x14ac:dyDescent="0.25">
      <c r="A697" s="10" t="s">
        <v>444</v>
      </c>
      <c r="B697" s="11"/>
      <c r="C697" s="10"/>
      <c r="D697" s="10"/>
      <c r="E697" s="23" t="s">
        <v>445</v>
      </c>
      <c r="F697" s="24">
        <f>F698+F703+F706</f>
        <v>44710.200000000004</v>
      </c>
      <c r="G697" s="24">
        <f>G698+G703+G706</f>
        <v>41119.800000000003</v>
      </c>
      <c r="H697" s="24">
        <f>H698+H703+H706</f>
        <v>41903.5</v>
      </c>
      <c r="I697" s="24">
        <f>I698+I703+I706</f>
        <v>0</v>
      </c>
    </row>
    <row r="698" spans="1:9" ht="63" x14ac:dyDescent="0.25">
      <c r="A698" s="10" t="s">
        <v>446</v>
      </c>
      <c r="B698" s="11"/>
      <c r="C698" s="10"/>
      <c r="D698" s="10"/>
      <c r="E698" s="23" t="s">
        <v>447</v>
      </c>
      <c r="F698" s="24">
        <f>F699+F701</f>
        <v>5095.6000000000004</v>
      </c>
      <c r="G698" s="24">
        <f>G699+G701</f>
        <v>3687.7000000000003</v>
      </c>
      <c r="H698" s="24">
        <f>H699+H701</f>
        <v>3687.7000000000003</v>
      </c>
      <c r="I698" s="24">
        <f>I699+I701</f>
        <v>0</v>
      </c>
    </row>
    <row r="699" spans="1:9" ht="31.5" x14ac:dyDescent="0.25">
      <c r="A699" s="10" t="s">
        <v>446</v>
      </c>
      <c r="B699" s="11" t="s">
        <v>53</v>
      </c>
      <c r="C699" s="10"/>
      <c r="D699" s="10"/>
      <c r="E699" s="23" t="s">
        <v>54</v>
      </c>
      <c r="F699" s="24">
        <f>F700</f>
        <v>1180.4000000000001</v>
      </c>
      <c r="G699" s="24">
        <f>G700</f>
        <v>0</v>
      </c>
      <c r="H699" s="24">
        <f>H700</f>
        <v>0</v>
      </c>
      <c r="I699" s="24">
        <f>I700</f>
        <v>0</v>
      </c>
    </row>
    <row r="700" spans="1:9" ht="31.5" x14ac:dyDescent="0.25">
      <c r="A700" s="10" t="s">
        <v>446</v>
      </c>
      <c r="B700" s="11">
        <v>200</v>
      </c>
      <c r="C700" s="10" t="s">
        <v>219</v>
      </c>
      <c r="D700" s="10" t="s">
        <v>448</v>
      </c>
      <c r="E700" s="23" t="s">
        <v>449</v>
      </c>
      <c r="F700" s="24">
        <v>1180.4000000000001</v>
      </c>
      <c r="G700" s="24">
        <v>0</v>
      </c>
      <c r="H700" s="24">
        <v>0</v>
      </c>
      <c r="I700" s="24"/>
    </row>
    <row r="701" spans="1:9" x14ac:dyDescent="0.25">
      <c r="A701" s="10" t="s">
        <v>446</v>
      </c>
      <c r="B701" s="11" t="s">
        <v>39</v>
      </c>
      <c r="C701" s="10"/>
      <c r="D701" s="10"/>
      <c r="E701" s="23" t="s">
        <v>40</v>
      </c>
      <c r="F701" s="24">
        <f>F702</f>
        <v>3915.2</v>
      </c>
      <c r="G701" s="24">
        <f>G702</f>
        <v>3687.7000000000003</v>
      </c>
      <c r="H701" s="24">
        <f>H702</f>
        <v>3687.7000000000003</v>
      </c>
      <c r="I701" s="24">
        <f>I702</f>
        <v>0</v>
      </c>
    </row>
    <row r="702" spans="1:9" ht="31.5" x14ac:dyDescent="0.25">
      <c r="A702" s="10" t="s">
        <v>446</v>
      </c>
      <c r="B702" s="11">
        <v>800</v>
      </c>
      <c r="C702" s="10" t="s">
        <v>219</v>
      </c>
      <c r="D702" s="10" t="s">
        <v>448</v>
      </c>
      <c r="E702" s="23" t="s">
        <v>449</v>
      </c>
      <c r="F702" s="24">
        <v>3915.2</v>
      </c>
      <c r="G702" s="24">
        <v>3687.7000000000003</v>
      </c>
      <c r="H702" s="24">
        <v>3687.7000000000003</v>
      </c>
      <c r="I702" s="24"/>
    </row>
    <row r="703" spans="1:9" ht="31.5" x14ac:dyDescent="0.25">
      <c r="A703" s="10" t="s">
        <v>450</v>
      </c>
      <c r="B703" s="11"/>
      <c r="C703" s="10"/>
      <c r="D703" s="10"/>
      <c r="E703" s="23" t="s">
        <v>451</v>
      </c>
      <c r="F703" s="24">
        <f t="shared" ref="F703:F709" si="153">F704</f>
        <v>16471.2</v>
      </c>
      <c r="G703" s="24">
        <f t="shared" ref="G703:G709" si="154">G704</f>
        <v>14288.7</v>
      </c>
      <c r="H703" s="24">
        <f t="shared" ref="H703:H709" si="155">H704</f>
        <v>15072.4</v>
      </c>
      <c r="I703" s="24">
        <f t="shared" ref="I703:I709" si="156">I704</f>
        <v>0</v>
      </c>
    </row>
    <row r="704" spans="1:9" ht="31.5" x14ac:dyDescent="0.25">
      <c r="A704" s="10" t="s">
        <v>450</v>
      </c>
      <c r="B704" s="11" t="s">
        <v>53</v>
      </c>
      <c r="C704" s="10"/>
      <c r="D704" s="10"/>
      <c r="E704" s="23" t="s">
        <v>54</v>
      </c>
      <c r="F704" s="24">
        <f t="shared" si="153"/>
        <v>16471.2</v>
      </c>
      <c r="G704" s="24">
        <f t="shared" si="154"/>
        <v>14288.7</v>
      </c>
      <c r="H704" s="24">
        <f t="shared" si="155"/>
        <v>15072.4</v>
      </c>
      <c r="I704" s="24">
        <f t="shared" si="156"/>
        <v>0</v>
      </c>
    </row>
    <row r="705" spans="1:9" ht="31.5" x14ac:dyDescent="0.25">
      <c r="A705" s="10" t="s">
        <v>450</v>
      </c>
      <c r="B705" s="11">
        <v>200</v>
      </c>
      <c r="C705" s="10" t="s">
        <v>219</v>
      </c>
      <c r="D705" s="10" t="s">
        <v>448</v>
      </c>
      <c r="E705" s="23" t="s">
        <v>449</v>
      </c>
      <c r="F705" s="24">
        <v>16471.2</v>
      </c>
      <c r="G705" s="24">
        <v>14288.7</v>
      </c>
      <c r="H705" s="24">
        <v>15072.4</v>
      </c>
      <c r="I705" s="24"/>
    </row>
    <row r="706" spans="1:9" ht="78.75" x14ac:dyDescent="0.25">
      <c r="A706" s="10" t="s">
        <v>452</v>
      </c>
      <c r="B706" s="11"/>
      <c r="C706" s="10"/>
      <c r="D706" s="10"/>
      <c r="E706" s="23" t="s">
        <v>453</v>
      </c>
      <c r="F706" s="24">
        <f t="shared" si="153"/>
        <v>23143.4</v>
      </c>
      <c r="G706" s="24">
        <f t="shared" si="154"/>
        <v>23143.4</v>
      </c>
      <c r="H706" s="24">
        <f t="shared" si="155"/>
        <v>23143.4</v>
      </c>
      <c r="I706" s="24">
        <f t="shared" si="156"/>
        <v>0</v>
      </c>
    </row>
    <row r="707" spans="1:9" ht="47.25" x14ac:dyDescent="0.25">
      <c r="A707" s="10" t="s">
        <v>452</v>
      </c>
      <c r="B707" s="11" t="s">
        <v>45</v>
      </c>
      <c r="C707" s="10"/>
      <c r="D707" s="10"/>
      <c r="E707" s="23" t="s">
        <v>46</v>
      </c>
      <c r="F707" s="24">
        <f t="shared" si="153"/>
        <v>23143.4</v>
      </c>
      <c r="G707" s="24">
        <f t="shared" si="154"/>
        <v>23143.4</v>
      </c>
      <c r="H707" s="24">
        <f t="shared" si="155"/>
        <v>23143.4</v>
      </c>
      <c r="I707" s="24">
        <f t="shared" si="156"/>
        <v>0</v>
      </c>
    </row>
    <row r="708" spans="1:9" ht="31.5" x14ac:dyDescent="0.25">
      <c r="A708" s="10" t="s">
        <v>452</v>
      </c>
      <c r="B708" s="11">
        <v>600</v>
      </c>
      <c r="C708" s="10" t="s">
        <v>219</v>
      </c>
      <c r="D708" s="10" t="s">
        <v>448</v>
      </c>
      <c r="E708" s="23" t="s">
        <v>449</v>
      </c>
      <c r="F708" s="24">
        <v>23143.4</v>
      </c>
      <c r="G708" s="24">
        <v>23143.4</v>
      </c>
      <c r="H708" s="24">
        <v>23143.4</v>
      </c>
      <c r="I708" s="24"/>
    </row>
    <row r="709" spans="1:9" ht="63" x14ac:dyDescent="0.25">
      <c r="A709" s="10" t="s">
        <v>454</v>
      </c>
      <c r="B709" s="11"/>
      <c r="C709" s="10"/>
      <c r="D709" s="10"/>
      <c r="E709" s="23" t="s">
        <v>455</v>
      </c>
      <c r="F709" s="24">
        <f t="shared" si="153"/>
        <v>89843.400000000009</v>
      </c>
      <c r="G709" s="24">
        <f t="shared" si="154"/>
        <v>92485.2</v>
      </c>
      <c r="H709" s="24">
        <f t="shared" si="155"/>
        <v>92485.2</v>
      </c>
      <c r="I709" s="24">
        <f t="shared" si="156"/>
        <v>0</v>
      </c>
    </row>
    <row r="710" spans="1:9" ht="31.5" x14ac:dyDescent="0.25">
      <c r="A710" s="10" t="s">
        <v>456</v>
      </c>
      <c r="B710" s="11"/>
      <c r="C710" s="10"/>
      <c r="D710" s="10"/>
      <c r="E710" s="23" t="s">
        <v>156</v>
      </c>
      <c r="F710" s="24">
        <f>F711+F713</f>
        <v>89843.400000000009</v>
      </c>
      <c r="G710" s="24">
        <f>G711+G713</f>
        <v>92485.2</v>
      </c>
      <c r="H710" s="24">
        <f>H711+H713</f>
        <v>92485.2</v>
      </c>
      <c r="I710" s="24">
        <f>I711+I713</f>
        <v>0</v>
      </c>
    </row>
    <row r="711" spans="1:9" ht="94.5" x14ac:dyDescent="0.25">
      <c r="A711" s="10" t="s">
        <v>456</v>
      </c>
      <c r="B711" s="11" t="s">
        <v>128</v>
      </c>
      <c r="C711" s="10"/>
      <c r="D711" s="10"/>
      <c r="E711" s="23" t="s">
        <v>129</v>
      </c>
      <c r="F711" s="24">
        <f>F712</f>
        <v>86144.400000000009</v>
      </c>
      <c r="G711" s="24">
        <f>G712</f>
        <v>88786.2</v>
      </c>
      <c r="H711" s="24">
        <f>H712</f>
        <v>88786.2</v>
      </c>
      <c r="I711" s="24">
        <f>I712</f>
        <v>0</v>
      </c>
    </row>
    <row r="712" spans="1:9" ht="31.5" x14ac:dyDescent="0.25">
      <c r="A712" s="10" t="s">
        <v>456</v>
      </c>
      <c r="B712" s="11">
        <v>100</v>
      </c>
      <c r="C712" s="10" t="s">
        <v>219</v>
      </c>
      <c r="D712" s="10" t="s">
        <v>448</v>
      </c>
      <c r="E712" s="23" t="s">
        <v>449</v>
      </c>
      <c r="F712" s="24">
        <v>86144.400000000009</v>
      </c>
      <c r="G712" s="24">
        <v>88786.2</v>
      </c>
      <c r="H712" s="24">
        <v>88786.2</v>
      </c>
      <c r="I712" s="24"/>
    </row>
    <row r="713" spans="1:9" ht="31.5" x14ac:dyDescent="0.25">
      <c r="A713" s="10" t="s">
        <v>456</v>
      </c>
      <c r="B713" s="11" t="s">
        <v>53</v>
      </c>
      <c r="C713" s="10"/>
      <c r="D713" s="10"/>
      <c r="E713" s="23" t="s">
        <v>54</v>
      </c>
      <c r="F713" s="24">
        <f>F714</f>
        <v>3699</v>
      </c>
      <c r="G713" s="24">
        <f>G714</f>
        <v>3699</v>
      </c>
      <c r="H713" s="24">
        <f>H714</f>
        <v>3699</v>
      </c>
      <c r="I713" s="24">
        <f>I714</f>
        <v>0</v>
      </c>
    </row>
    <row r="714" spans="1:9" ht="31.5" x14ac:dyDescent="0.25">
      <c r="A714" s="10" t="s">
        <v>456</v>
      </c>
      <c r="B714" s="11">
        <v>200</v>
      </c>
      <c r="C714" s="10" t="s">
        <v>219</v>
      </c>
      <c r="D714" s="10" t="s">
        <v>448</v>
      </c>
      <c r="E714" s="23" t="s">
        <v>449</v>
      </c>
      <c r="F714" s="24">
        <v>3699</v>
      </c>
      <c r="G714" s="24">
        <v>3699</v>
      </c>
      <c r="H714" s="24">
        <v>3699</v>
      </c>
      <c r="I714" s="24"/>
    </row>
    <row r="715" spans="1:9" s="13" customFormat="1" ht="31.5" x14ac:dyDescent="0.25">
      <c r="A715" s="14" t="s">
        <v>457</v>
      </c>
      <c r="B715" s="15"/>
      <c r="C715" s="14"/>
      <c r="D715" s="14"/>
      <c r="E715" s="16" t="s">
        <v>458</v>
      </c>
      <c r="F715" s="17">
        <f>F716</f>
        <v>111758.5</v>
      </c>
      <c r="G715" s="17">
        <f>G716</f>
        <v>100646</v>
      </c>
      <c r="H715" s="17">
        <f>H716</f>
        <v>100646</v>
      </c>
      <c r="I715" s="17">
        <f>I716</f>
        <v>0</v>
      </c>
    </row>
    <row r="716" spans="1:9" s="18" customFormat="1" x14ac:dyDescent="0.25">
      <c r="A716" s="19" t="s">
        <v>459</v>
      </c>
      <c r="B716" s="20"/>
      <c r="C716" s="19"/>
      <c r="D716" s="19"/>
      <c r="E716" s="21" t="s">
        <v>48</v>
      </c>
      <c r="F716" s="22">
        <f>F717+F731+F739</f>
        <v>111758.5</v>
      </c>
      <c r="G716" s="22">
        <f>G717+G731+G739</f>
        <v>100646</v>
      </c>
      <c r="H716" s="22">
        <f>H717+H731+H739</f>
        <v>100646</v>
      </c>
      <c r="I716" s="22">
        <f>I717+I731+I739</f>
        <v>0</v>
      </c>
    </row>
    <row r="717" spans="1:9" ht="63" x14ac:dyDescent="0.25">
      <c r="A717" s="10" t="s">
        <v>460</v>
      </c>
      <c r="B717" s="11"/>
      <c r="C717" s="10"/>
      <c r="D717" s="10"/>
      <c r="E717" s="23" t="s">
        <v>461</v>
      </c>
      <c r="F717" s="24">
        <f>F718+F725+F728</f>
        <v>25062.800000000003</v>
      </c>
      <c r="G717" s="24">
        <f>G718+G725+G728</f>
        <v>25820.500000000004</v>
      </c>
      <c r="H717" s="24">
        <f>H718+H725+H728</f>
        <v>25820.500000000004</v>
      </c>
      <c r="I717" s="24">
        <f>I718+I725+I728</f>
        <v>0</v>
      </c>
    </row>
    <row r="718" spans="1:9" ht="47.25" x14ac:dyDescent="0.25">
      <c r="A718" s="10" t="s">
        <v>462</v>
      </c>
      <c r="B718" s="11"/>
      <c r="C718" s="10"/>
      <c r="D718" s="10"/>
      <c r="E718" s="23" t="s">
        <v>127</v>
      </c>
      <c r="F718" s="24">
        <f>F719+F721+F723</f>
        <v>15372.800000000001</v>
      </c>
      <c r="G718" s="24">
        <f>G719+G721+G723</f>
        <v>15796.900000000001</v>
      </c>
      <c r="H718" s="24">
        <f>H719+H721+H723</f>
        <v>15796.900000000001</v>
      </c>
      <c r="I718" s="24">
        <f>I719+I721+I723</f>
        <v>0</v>
      </c>
    </row>
    <row r="719" spans="1:9" ht="94.5" x14ac:dyDescent="0.25">
      <c r="A719" s="10" t="s">
        <v>462</v>
      </c>
      <c r="B719" s="11" t="s">
        <v>128</v>
      </c>
      <c r="C719" s="10"/>
      <c r="D719" s="10"/>
      <c r="E719" s="23" t="s">
        <v>129</v>
      </c>
      <c r="F719" s="24">
        <f>F720</f>
        <v>13795.6</v>
      </c>
      <c r="G719" s="24">
        <f>G720</f>
        <v>14219.7</v>
      </c>
      <c r="H719" s="24">
        <f>H720</f>
        <v>14219.7</v>
      </c>
      <c r="I719" s="24">
        <f>I720</f>
        <v>0</v>
      </c>
    </row>
    <row r="720" spans="1:9" ht="31.5" x14ac:dyDescent="0.25">
      <c r="A720" s="10" t="s">
        <v>462</v>
      </c>
      <c r="B720" s="11">
        <v>100</v>
      </c>
      <c r="C720" s="10" t="s">
        <v>219</v>
      </c>
      <c r="D720" s="10" t="s">
        <v>448</v>
      </c>
      <c r="E720" s="23" t="s">
        <v>449</v>
      </c>
      <c r="F720" s="24">
        <v>13795.6</v>
      </c>
      <c r="G720" s="24">
        <v>14219.7</v>
      </c>
      <c r="H720" s="24">
        <v>14219.7</v>
      </c>
      <c r="I720" s="24"/>
    </row>
    <row r="721" spans="1:9" ht="31.5" x14ac:dyDescent="0.25">
      <c r="A721" s="10" t="s">
        <v>462</v>
      </c>
      <c r="B721" s="11" t="s">
        <v>53</v>
      </c>
      <c r="C721" s="10"/>
      <c r="D721" s="10"/>
      <c r="E721" s="23" t="s">
        <v>54</v>
      </c>
      <c r="F721" s="24">
        <f>F722</f>
        <v>1571</v>
      </c>
      <c r="G721" s="24">
        <f>G722</f>
        <v>1571</v>
      </c>
      <c r="H721" s="24">
        <f>H722</f>
        <v>1571</v>
      </c>
      <c r="I721" s="24">
        <f>I722</f>
        <v>0</v>
      </c>
    </row>
    <row r="722" spans="1:9" ht="31.5" x14ac:dyDescent="0.25">
      <c r="A722" s="10" t="s">
        <v>462</v>
      </c>
      <c r="B722" s="11">
        <v>200</v>
      </c>
      <c r="C722" s="10" t="s">
        <v>219</v>
      </c>
      <c r="D722" s="10" t="s">
        <v>448</v>
      </c>
      <c r="E722" s="23" t="s">
        <v>449</v>
      </c>
      <c r="F722" s="24">
        <v>1571</v>
      </c>
      <c r="G722" s="24">
        <v>1571</v>
      </c>
      <c r="H722" s="24">
        <v>1571</v>
      </c>
      <c r="I722" s="24"/>
    </row>
    <row r="723" spans="1:9" x14ac:dyDescent="0.25">
      <c r="A723" s="10" t="s">
        <v>462</v>
      </c>
      <c r="B723" s="11" t="s">
        <v>39</v>
      </c>
      <c r="C723" s="10"/>
      <c r="D723" s="10"/>
      <c r="E723" s="23" t="s">
        <v>40</v>
      </c>
      <c r="F723" s="24">
        <f>F724</f>
        <v>6.2</v>
      </c>
      <c r="G723" s="24">
        <f>G724</f>
        <v>6.2</v>
      </c>
      <c r="H723" s="24">
        <f>H724</f>
        <v>6.2</v>
      </c>
      <c r="I723" s="24">
        <f>I724</f>
        <v>0</v>
      </c>
    </row>
    <row r="724" spans="1:9" ht="31.5" x14ac:dyDescent="0.25">
      <c r="A724" s="10" t="s">
        <v>462</v>
      </c>
      <c r="B724" s="11">
        <v>800</v>
      </c>
      <c r="C724" s="10" t="s">
        <v>219</v>
      </c>
      <c r="D724" s="10" t="s">
        <v>448</v>
      </c>
      <c r="E724" s="23" t="s">
        <v>449</v>
      </c>
      <c r="F724" s="24">
        <v>6.2</v>
      </c>
      <c r="G724" s="24">
        <v>6.2</v>
      </c>
      <c r="H724" s="24">
        <v>6.2</v>
      </c>
      <c r="I724" s="24"/>
    </row>
    <row r="725" spans="1:9" ht="31.5" x14ac:dyDescent="0.25">
      <c r="A725" s="10" t="s">
        <v>463</v>
      </c>
      <c r="B725" s="11"/>
      <c r="C725" s="10"/>
      <c r="D725" s="10"/>
      <c r="E725" s="23" t="s">
        <v>464</v>
      </c>
      <c r="F725" s="24">
        <f t="shared" ref="F725:F729" si="157">F726</f>
        <v>9440.1</v>
      </c>
      <c r="G725" s="24">
        <f t="shared" ref="G725:G729" si="158">G726</f>
        <v>9773.7000000000007</v>
      </c>
      <c r="H725" s="24">
        <f t="shared" ref="H725:H729" si="159">H726</f>
        <v>9773.7000000000007</v>
      </c>
      <c r="I725" s="24">
        <f t="shared" ref="I725:I729" si="160">I726</f>
        <v>0</v>
      </c>
    </row>
    <row r="726" spans="1:9" ht="31.5" x14ac:dyDescent="0.25">
      <c r="A726" s="10" t="s">
        <v>463</v>
      </c>
      <c r="B726" s="11" t="s">
        <v>53</v>
      </c>
      <c r="C726" s="10"/>
      <c r="D726" s="10"/>
      <c r="E726" s="23" t="s">
        <v>54</v>
      </c>
      <c r="F726" s="24">
        <f t="shared" si="157"/>
        <v>9440.1</v>
      </c>
      <c r="G726" s="24">
        <f t="shared" si="158"/>
        <v>9773.7000000000007</v>
      </c>
      <c r="H726" s="24">
        <f t="shared" si="159"/>
        <v>9773.7000000000007</v>
      </c>
      <c r="I726" s="24">
        <f t="shared" si="160"/>
        <v>0</v>
      </c>
    </row>
    <row r="727" spans="1:9" ht="31.5" x14ac:dyDescent="0.25">
      <c r="A727" s="10" t="s">
        <v>463</v>
      </c>
      <c r="B727" s="11">
        <v>200</v>
      </c>
      <c r="C727" s="10" t="s">
        <v>219</v>
      </c>
      <c r="D727" s="10" t="s">
        <v>448</v>
      </c>
      <c r="E727" s="23" t="s">
        <v>449</v>
      </c>
      <c r="F727" s="24">
        <v>9440.1</v>
      </c>
      <c r="G727" s="24">
        <v>9773.7000000000007</v>
      </c>
      <c r="H727" s="24">
        <v>9773.7000000000007</v>
      </c>
      <c r="I727" s="24"/>
    </row>
    <row r="728" spans="1:9" ht="63" x14ac:dyDescent="0.25">
      <c r="A728" s="10" t="s">
        <v>465</v>
      </c>
      <c r="B728" s="11"/>
      <c r="C728" s="10"/>
      <c r="D728" s="10"/>
      <c r="E728" s="23" t="s">
        <v>466</v>
      </c>
      <c r="F728" s="24">
        <f t="shared" si="157"/>
        <v>249.9</v>
      </c>
      <c r="G728" s="24">
        <f t="shared" si="158"/>
        <v>249.9</v>
      </c>
      <c r="H728" s="24">
        <f t="shared" si="159"/>
        <v>249.9</v>
      </c>
      <c r="I728" s="24">
        <f t="shared" si="160"/>
        <v>0</v>
      </c>
    </row>
    <row r="729" spans="1:9" ht="47.25" x14ac:dyDescent="0.25">
      <c r="A729" s="10" t="s">
        <v>465</v>
      </c>
      <c r="B729" s="11" t="s">
        <v>45</v>
      </c>
      <c r="C729" s="10"/>
      <c r="D729" s="10"/>
      <c r="E729" s="23" t="s">
        <v>46</v>
      </c>
      <c r="F729" s="24">
        <f t="shared" si="157"/>
        <v>249.9</v>
      </c>
      <c r="G729" s="24">
        <f t="shared" si="158"/>
        <v>249.9</v>
      </c>
      <c r="H729" s="24">
        <f t="shared" si="159"/>
        <v>249.9</v>
      </c>
      <c r="I729" s="24">
        <f t="shared" si="160"/>
        <v>0</v>
      </c>
    </row>
    <row r="730" spans="1:9" ht="31.5" x14ac:dyDescent="0.25">
      <c r="A730" s="10" t="s">
        <v>465</v>
      </c>
      <c r="B730" s="11">
        <v>600</v>
      </c>
      <c r="C730" s="10" t="s">
        <v>219</v>
      </c>
      <c r="D730" s="10" t="s">
        <v>448</v>
      </c>
      <c r="E730" s="23" t="s">
        <v>449</v>
      </c>
      <c r="F730" s="24">
        <v>249.9</v>
      </c>
      <c r="G730" s="24">
        <v>249.9</v>
      </c>
      <c r="H730" s="24">
        <v>249.9</v>
      </c>
      <c r="I730" s="24"/>
    </row>
    <row r="731" spans="1:9" ht="31.5" x14ac:dyDescent="0.25">
      <c r="A731" s="10" t="s">
        <v>467</v>
      </c>
      <c r="B731" s="11"/>
      <c r="C731" s="10"/>
      <c r="D731" s="10"/>
      <c r="E731" s="23" t="s">
        <v>468</v>
      </c>
      <c r="F731" s="24">
        <f>F732+F736</f>
        <v>31911</v>
      </c>
      <c r="G731" s="24">
        <f>G732+G736</f>
        <v>18449.599999999999</v>
      </c>
      <c r="H731" s="24">
        <f>H732+H736</f>
        <v>18449.599999999999</v>
      </c>
      <c r="I731" s="24">
        <f>I732+I736</f>
        <v>0</v>
      </c>
    </row>
    <row r="732" spans="1:9" ht="63" x14ac:dyDescent="0.25">
      <c r="A732" s="10" t="s">
        <v>469</v>
      </c>
      <c r="B732" s="11"/>
      <c r="C732" s="10"/>
      <c r="D732" s="10"/>
      <c r="E732" s="23" t="s">
        <v>470</v>
      </c>
      <c r="F732" s="24">
        <f>F733</f>
        <v>26370.100000000002</v>
      </c>
      <c r="G732" s="24">
        <f>G733</f>
        <v>12908.699999999999</v>
      </c>
      <c r="H732" s="24">
        <f>H733</f>
        <v>12908.699999999999</v>
      </c>
      <c r="I732" s="24">
        <f>I733</f>
        <v>0</v>
      </c>
    </row>
    <row r="733" spans="1:9" ht="31.5" x14ac:dyDescent="0.25">
      <c r="A733" s="10" t="s">
        <v>469</v>
      </c>
      <c r="B733" s="11" t="s">
        <v>53</v>
      </c>
      <c r="C733" s="10"/>
      <c r="D733" s="10"/>
      <c r="E733" s="23" t="s">
        <v>54</v>
      </c>
      <c r="F733" s="24">
        <f>F734+F735</f>
        <v>26370.100000000002</v>
      </c>
      <c r="G733" s="24">
        <f>G734+G735</f>
        <v>12908.699999999999</v>
      </c>
      <c r="H733" s="24">
        <f>H734+H735</f>
        <v>12908.699999999999</v>
      </c>
      <c r="I733" s="24">
        <f>I734+I735</f>
        <v>0</v>
      </c>
    </row>
    <row r="734" spans="1:9" x14ac:dyDescent="0.25">
      <c r="A734" s="10" t="s">
        <v>469</v>
      </c>
      <c r="B734" s="11">
        <v>200</v>
      </c>
      <c r="C734" s="10" t="s">
        <v>24</v>
      </c>
      <c r="D734" s="10" t="s">
        <v>25</v>
      </c>
      <c r="E734" s="23" t="s">
        <v>26</v>
      </c>
      <c r="F734" s="24">
        <v>4739.2</v>
      </c>
      <c r="G734" s="24">
        <v>1424.9</v>
      </c>
      <c r="H734" s="24">
        <v>1424.9</v>
      </c>
      <c r="I734" s="24"/>
    </row>
    <row r="735" spans="1:9" ht="31.5" x14ac:dyDescent="0.25">
      <c r="A735" s="10" t="s">
        <v>469</v>
      </c>
      <c r="B735" s="11">
        <v>200</v>
      </c>
      <c r="C735" s="10" t="s">
        <v>219</v>
      </c>
      <c r="D735" s="10" t="s">
        <v>448</v>
      </c>
      <c r="E735" s="23" t="s">
        <v>449</v>
      </c>
      <c r="F735" s="24">
        <v>21630.9</v>
      </c>
      <c r="G735" s="24">
        <v>11483.8</v>
      </c>
      <c r="H735" s="24">
        <v>11483.8</v>
      </c>
      <c r="I735" s="24"/>
    </row>
    <row r="736" spans="1:9" x14ac:dyDescent="0.25">
      <c r="A736" s="10" t="s">
        <v>471</v>
      </c>
      <c r="B736" s="11"/>
      <c r="C736" s="10"/>
      <c r="D736" s="10"/>
      <c r="E736" s="23" t="s">
        <v>472</v>
      </c>
      <c r="F736" s="24">
        <f t="shared" ref="F736:F739" si="161">F737</f>
        <v>5540.9</v>
      </c>
      <c r="G736" s="24">
        <f t="shared" ref="G736:G739" si="162">G737</f>
        <v>5540.9</v>
      </c>
      <c r="H736" s="24">
        <f t="shared" ref="H736:H739" si="163">H737</f>
        <v>5540.9</v>
      </c>
      <c r="I736" s="24">
        <f t="shared" ref="I736:I739" si="164">I737</f>
        <v>0</v>
      </c>
    </row>
    <row r="737" spans="1:9" ht="31.5" x14ac:dyDescent="0.25">
      <c r="A737" s="10" t="s">
        <v>471</v>
      </c>
      <c r="B737" s="11" t="s">
        <v>53</v>
      </c>
      <c r="C737" s="10"/>
      <c r="D737" s="10"/>
      <c r="E737" s="23" t="s">
        <v>54</v>
      </c>
      <c r="F737" s="24">
        <f t="shared" si="161"/>
        <v>5540.9</v>
      </c>
      <c r="G737" s="24">
        <f t="shared" si="162"/>
        <v>5540.9</v>
      </c>
      <c r="H737" s="24">
        <f t="shared" si="163"/>
        <v>5540.9</v>
      </c>
      <c r="I737" s="24">
        <f t="shared" si="164"/>
        <v>0</v>
      </c>
    </row>
    <row r="738" spans="1:9" ht="31.5" x14ac:dyDescent="0.25">
      <c r="A738" s="10" t="s">
        <v>471</v>
      </c>
      <c r="B738" s="11">
        <v>200</v>
      </c>
      <c r="C738" s="10" t="s">
        <v>219</v>
      </c>
      <c r="D738" s="10" t="s">
        <v>448</v>
      </c>
      <c r="E738" s="23" t="s">
        <v>449</v>
      </c>
      <c r="F738" s="24">
        <v>5540.9</v>
      </c>
      <c r="G738" s="24">
        <v>5540.9</v>
      </c>
      <c r="H738" s="24">
        <v>5540.9</v>
      </c>
      <c r="I738" s="24"/>
    </row>
    <row r="739" spans="1:9" ht="63" x14ac:dyDescent="0.25">
      <c r="A739" s="10" t="s">
        <v>473</v>
      </c>
      <c r="B739" s="11"/>
      <c r="C739" s="10"/>
      <c r="D739" s="10"/>
      <c r="E739" s="23" t="s">
        <v>474</v>
      </c>
      <c r="F739" s="24">
        <f t="shared" si="161"/>
        <v>54784.700000000004</v>
      </c>
      <c r="G739" s="24">
        <f t="shared" si="162"/>
        <v>56375.9</v>
      </c>
      <c r="H739" s="24">
        <f t="shared" si="163"/>
        <v>56375.9</v>
      </c>
      <c r="I739" s="24">
        <f t="shared" si="164"/>
        <v>0</v>
      </c>
    </row>
    <row r="740" spans="1:9" ht="31.5" x14ac:dyDescent="0.25">
      <c r="A740" s="10" t="s">
        <v>475</v>
      </c>
      <c r="B740" s="11"/>
      <c r="C740" s="10"/>
      <c r="D740" s="10"/>
      <c r="E740" s="23" t="s">
        <v>156</v>
      </c>
      <c r="F740" s="24">
        <f>F741+F743</f>
        <v>54784.700000000004</v>
      </c>
      <c r="G740" s="24">
        <f>G741+G743</f>
        <v>56375.9</v>
      </c>
      <c r="H740" s="24">
        <f>H741+H743</f>
        <v>56375.9</v>
      </c>
      <c r="I740" s="24">
        <f>I741+I743</f>
        <v>0</v>
      </c>
    </row>
    <row r="741" spans="1:9" ht="94.5" x14ac:dyDescent="0.25">
      <c r="A741" s="10" t="s">
        <v>475</v>
      </c>
      <c r="B741" s="11" t="s">
        <v>128</v>
      </c>
      <c r="C741" s="10"/>
      <c r="D741" s="10"/>
      <c r="E741" s="23" t="s">
        <v>129</v>
      </c>
      <c r="F741" s="24">
        <f>F742</f>
        <v>52161.700000000004</v>
      </c>
      <c r="G741" s="24">
        <f>G742</f>
        <v>53752.9</v>
      </c>
      <c r="H741" s="24">
        <f>H742</f>
        <v>53752.9</v>
      </c>
      <c r="I741" s="24">
        <f>I742</f>
        <v>0</v>
      </c>
    </row>
    <row r="742" spans="1:9" ht="31.5" x14ac:dyDescent="0.25">
      <c r="A742" s="10" t="s">
        <v>475</v>
      </c>
      <c r="B742" s="11">
        <v>100</v>
      </c>
      <c r="C742" s="10" t="s">
        <v>219</v>
      </c>
      <c r="D742" s="10" t="s">
        <v>448</v>
      </c>
      <c r="E742" s="23" t="s">
        <v>449</v>
      </c>
      <c r="F742" s="24">
        <v>52161.700000000004</v>
      </c>
      <c r="G742" s="24">
        <v>53752.9</v>
      </c>
      <c r="H742" s="24">
        <v>53752.9</v>
      </c>
      <c r="I742" s="24"/>
    </row>
    <row r="743" spans="1:9" ht="31.5" x14ac:dyDescent="0.25">
      <c r="A743" s="10" t="s">
        <v>475</v>
      </c>
      <c r="B743" s="11" t="s">
        <v>53</v>
      </c>
      <c r="C743" s="10"/>
      <c r="D743" s="10"/>
      <c r="E743" s="23" t="s">
        <v>54</v>
      </c>
      <c r="F743" s="24">
        <f>F744</f>
        <v>2623</v>
      </c>
      <c r="G743" s="24">
        <f>G744</f>
        <v>2623</v>
      </c>
      <c r="H743" s="24">
        <f>H744</f>
        <v>2623</v>
      </c>
      <c r="I743" s="24">
        <f>I744</f>
        <v>0</v>
      </c>
    </row>
    <row r="744" spans="1:9" ht="31.5" x14ac:dyDescent="0.25">
      <c r="A744" s="10" t="s">
        <v>475</v>
      </c>
      <c r="B744" s="11">
        <v>200</v>
      </c>
      <c r="C744" s="10" t="s">
        <v>219</v>
      </c>
      <c r="D744" s="10" t="s">
        <v>448</v>
      </c>
      <c r="E744" s="23" t="s">
        <v>449</v>
      </c>
      <c r="F744" s="24">
        <v>2623</v>
      </c>
      <c r="G744" s="24">
        <v>2623</v>
      </c>
      <c r="H744" s="24">
        <v>2623</v>
      </c>
      <c r="I744" s="24"/>
    </row>
    <row r="745" spans="1:9" s="13" customFormat="1" ht="47.25" x14ac:dyDescent="0.25">
      <c r="A745" s="14" t="s">
        <v>476</v>
      </c>
      <c r="B745" s="15"/>
      <c r="C745" s="14"/>
      <c r="D745" s="14"/>
      <c r="E745" s="16" t="s">
        <v>477</v>
      </c>
      <c r="F745" s="17">
        <f>F746+F754+F774+F808</f>
        <v>10046098.5</v>
      </c>
      <c r="G745" s="17">
        <f>G746+G754+G774+G808</f>
        <v>8776786.8999999985</v>
      </c>
      <c r="H745" s="17">
        <f>H746+H754+H774+H808</f>
        <v>8699224.1999999993</v>
      </c>
      <c r="I745" s="17">
        <f>I746+I754+I774+I808</f>
        <v>0</v>
      </c>
    </row>
    <row r="746" spans="1:9" s="18" customFormat="1" ht="31.5" x14ac:dyDescent="0.25">
      <c r="A746" s="19" t="s">
        <v>478</v>
      </c>
      <c r="B746" s="20"/>
      <c r="C746" s="19"/>
      <c r="D746" s="19"/>
      <c r="E746" s="21" t="s">
        <v>342</v>
      </c>
      <c r="F746" s="22">
        <f>F747</f>
        <v>832504</v>
      </c>
      <c r="G746" s="22">
        <f>G747</f>
        <v>831831</v>
      </c>
      <c r="H746" s="22">
        <f>H747</f>
        <v>831831</v>
      </c>
      <c r="I746" s="22">
        <f>I747</f>
        <v>0</v>
      </c>
    </row>
    <row r="747" spans="1:9" ht="31.5" x14ac:dyDescent="0.25">
      <c r="A747" s="10" t="s">
        <v>479</v>
      </c>
      <c r="B747" s="11"/>
      <c r="C747" s="10"/>
      <c r="D747" s="10"/>
      <c r="E747" s="23" t="s">
        <v>480</v>
      </c>
      <c r="F747" s="24">
        <f>F748+F751</f>
        <v>832504</v>
      </c>
      <c r="G747" s="24">
        <f>G748+G751</f>
        <v>831831</v>
      </c>
      <c r="H747" s="24">
        <f>H748+H751</f>
        <v>831831</v>
      </c>
      <c r="I747" s="24">
        <f>I748+I751</f>
        <v>0</v>
      </c>
    </row>
    <row r="748" spans="1:9" ht="78.75" x14ac:dyDescent="0.25">
      <c r="A748" s="10" t="s">
        <v>481</v>
      </c>
      <c r="B748" s="11"/>
      <c r="C748" s="10"/>
      <c r="D748" s="10"/>
      <c r="E748" s="23" t="s">
        <v>482</v>
      </c>
      <c r="F748" s="24">
        <f t="shared" ref="F748:F752" si="165">F749</f>
        <v>673</v>
      </c>
      <c r="G748" s="24">
        <f t="shared" ref="G748:G752" si="166">G749</f>
        <v>0</v>
      </c>
      <c r="H748" s="24">
        <f t="shared" ref="H748:H752" si="167">H749</f>
        <v>0</v>
      </c>
      <c r="I748" s="24">
        <f t="shared" ref="I748:I752" si="168">I749</f>
        <v>0</v>
      </c>
    </row>
    <row r="749" spans="1:9" ht="31.5" x14ac:dyDescent="0.25">
      <c r="A749" s="10" t="s">
        <v>481</v>
      </c>
      <c r="B749" s="11" t="s">
        <v>53</v>
      </c>
      <c r="C749" s="10"/>
      <c r="D749" s="10"/>
      <c r="E749" s="23" t="s">
        <v>54</v>
      </c>
      <c r="F749" s="24">
        <f t="shared" si="165"/>
        <v>673</v>
      </c>
      <c r="G749" s="24">
        <f t="shared" si="166"/>
        <v>0</v>
      </c>
      <c r="H749" s="24">
        <f t="shared" si="167"/>
        <v>0</v>
      </c>
      <c r="I749" s="24">
        <f t="shared" si="168"/>
        <v>0</v>
      </c>
    </row>
    <row r="750" spans="1:9" x14ac:dyDescent="0.25">
      <c r="A750" s="10" t="s">
        <v>481</v>
      </c>
      <c r="B750" s="11">
        <v>200</v>
      </c>
      <c r="C750" s="10" t="s">
        <v>219</v>
      </c>
      <c r="D750" s="10" t="s">
        <v>61</v>
      </c>
      <c r="E750" s="23" t="s">
        <v>483</v>
      </c>
      <c r="F750" s="24">
        <v>673</v>
      </c>
      <c r="G750" s="24">
        <v>0</v>
      </c>
      <c r="H750" s="24">
        <v>0</v>
      </c>
      <c r="I750" s="24"/>
    </row>
    <row r="751" spans="1:9" ht="110.25" x14ac:dyDescent="0.25">
      <c r="A751" s="10" t="s">
        <v>484</v>
      </c>
      <c r="B751" s="11"/>
      <c r="C751" s="10"/>
      <c r="D751" s="10"/>
      <c r="E751" s="23" t="s">
        <v>485</v>
      </c>
      <c r="F751" s="24">
        <f t="shared" si="165"/>
        <v>831831</v>
      </c>
      <c r="G751" s="24">
        <f t="shared" si="166"/>
        <v>831831</v>
      </c>
      <c r="H751" s="24">
        <f t="shared" si="167"/>
        <v>831831</v>
      </c>
      <c r="I751" s="24">
        <f t="shared" si="168"/>
        <v>0</v>
      </c>
    </row>
    <row r="752" spans="1:9" ht="31.5" x14ac:dyDescent="0.25">
      <c r="A752" s="10" t="s">
        <v>484</v>
      </c>
      <c r="B752" s="11" t="s">
        <v>53</v>
      </c>
      <c r="C752" s="10"/>
      <c r="D752" s="10"/>
      <c r="E752" s="23" t="s">
        <v>54</v>
      </c>
      <c r="F752" s="24">
        <f t="shared" si="165"/>
        <v>831831</v>
      </c>
      <c r="G752" s="24">
        <f t="shared" si="166"/>
        <v>831831</v>
      </c>
      <c r="H752" s="24">
        <f t="shared" si="167"/>
        <v>831831</v>
      </c>
      <c r="I752" s="24">
        <f t="shared" si="168"/>
        <v>0</v>
      </c>
    </row>
    <row r="753" spans="1:9" x14ac:dyDescent="0.25">
      <c r="A753" s="10" t="s">
        <v>484</v>
      </c>
      <c r="B753" s="11">
        <v>200</v>
      </c>
      <c r="C753" s="10" t="s">
        <v>219</v>
      </c>
      <c r="D753" s="10" t="s">
        <v>61</v>
      </c>
      <c r="E753" s="23" t="s">
        <v>483</v>
      </c>
      <c r="F753" s="24">
        <v>831831</v>
      </c>
      <c r="G753" s="24">
        <v>831831</v>
      </c>
      <c r="H753" s="24">
        <v>831831</v>
      </c>
      <c r="I753" s="24"/>
    </row>
    <row r="754" spans="1:9" s="18" customFormat="1" ht="31.5" x14ac:dyDescent="0.25">
      <c r="A754" s="19" t="s">
        <v>486</v>
      </c>
      <c r="B754" s="20"/>
      <c r="C754" s="19"/>
      <c r="D754" s="19"/>
      <c r="E754" s="21" t="s">
        <v>348</v>
      </c>
      <c r="F754" s="22">
        <f>F755+F761</f>
        <v>2005875.0000000002</v>
      </c>
      <c r="G754" s="22">
        <f>G755+G761</f>
        <v>1241781.7</v>
      </c>
      <c r="H754" s="22">
        <f>H755+H761</f>
        <v>244941.40000000002</v>
      </c>
      <c r="I754" s="22">
        <f>I755+I761</f>
        <v>0</v>
      </c>
    </row>
    <row r="755" spans="1:9" x14ac:dyDescent="0.25">
      <c r="A755" s="10" t="s">
        <v>487</v>
      </c>
      <c r="B755" s="11"/>
      <c r="C755" s="10"/>
      <c r="D755" s="10"/>
      <c r="E755" s="23" t="s">
        <v>488</v>
      </c>
      <c r="F755" s="24">
        <f>F756</f>
        <v>218600.3</v>
      </c>
      <c r="G755" s="24">
        <f>G756</f>
        <v>445103.1</v>
      </c>
      <c r="H755" s="24">
        <f>H756</f>
        <v>145103.1</v>
      </c>
      <c r="I755" s="24">
        <f>I756</f>
        <v>0</v>
      </c>
    </row>
    <row r="756" spans="1:9" ht="78.75" x14ac:dyDescent="0.25">
      <c r="A756" s="10" t="s">
        <v>489</v>
      </c>
      <c r="B756" s="11"/>
      <c r="C756" s="10"/>
      <c r="D756" s="10"/>
      <c r="E756" s="23" t="s">
        <v>490</v>
      </c>
      <c r="F756" s="24">
        <f>F757+F759</f>
        <v>218600.3</v>
      </c>
      <c r="G756" s="24">
        <f>G757+G759</f>
        <v>445103.1</v>
      </c>
      <c r="H756" s="24">
        <f>H757+H759</f>
        <v>145103.1</v>
      </c>
      <c r="I756" s="24">
        <f>I757+I759</f>
        <v>0</v>
      </c>
    </row>
    <row r="757" spans="1:9" ht="31.5" x14ac:dyDescent="0.25">
      <c r="A757" s="10" t="s">
        <v>489</v>
      </c>
      <c r="B757" s="11" t="s">
        <v>53</v>
      </c>
      <c r="C757" s="10"/>
      <c r="D757" s="10"/>
      <c r="E757" s="23" t="s">
        <v>54</v>
      </c>
      <c r="F757" s="24">
        <f>F758</f>
        <v>59830.899999999994</v>
      </c>
      <c r="G757" s="24">
        <f>G758</f>
        <v>404887.5</v>
      </c>
      <c r="H757" s="24">
        <f>H758</f>
        <v>145103.1</v>
      </c>
      <c r="I757" s="24">
        <f>I758</f>
        <v>0</v>
      </c>
    </row>
    <row r="758" spans="1:9" x14ac:dyDescent="0.25">
      <c r="A758" s="10" t="s">
        <v>489</v>
      </c>
      <c r="B758" s="11">
        <v>200</v>
      </c>
      <c r="C758" s="10" t="s">
        <v>219</v>
      </c>
      <c r="D758" s="10" t="s">
        <v>61</v>
      </c>
      <c r="E758" s="23" t="s">
        <v>483</v>
      </c>
      <c r="F758" s="24">
        <v>59830.899999999994</v>
      </c>
      <c r="G758" s="24">
        <v>404887.5</v>
      </c>
      <c r="H758" s="24">
        <v>145103.1</v>
      </c>
      <c r="I758" s="24"/>
    </row>
    <row r="759" spans="1:9" ht="47.25" x14ac:dyDescent="0.25">
      <c r="A759" s="10" t="s">
        <v>489</v>
      </c>
      <c r="B759" s="11" t="s">
        <v>22</v>
      </c>
      <c r="C759" s="10"/>
      <c r="D759" s="10"/>
      <c r="E759" s="23" t="s">
        <v>23</v>
      </c>
      <c r="F759" s="24">
        <f>F760</f>
        <v>158769.4</v>
      </c>
      <c r="G759" s="24">
        <f>G760</f>
        <v>40215.599999999999</v>
      </c>
      <c r="H759" s="24">
        <f>H760</f>
        <v>0</v>
      </c>
      <c r="I759" s="24">
        <f>I760</f>
        <v>0</v>
      </c>
    </row>
    <row r="760" spans="1:9" x14ac:dyDescent="0.25">
      <c r="A760" s="10" t="s">
        <v>489</v>
      </c>
      <c r="B760" s="11">
        <v>400</v>
      </c>
      <c r="C760" s="10" t="s">
        <v>219</v>
      </c>
      <c r="D760" s="10" t="s">
        <v>61</v>
      </c>
      <c r="E760" s="23" t="s">
        <v>483</v>
      </c>
      <c r="F760" s="24">
        <v>158769.4</v>
      </c>
      <c r="G760" s="24">
        <v>40215.599999999999</v>
      </c>
      <c r="H760" s="24">
        <v>0</v>
      </c>
      <c r="I760" s="24"/>
    </row>
    <row r="761" spans="1:9" ht="31.5" x14ac:dyDescent="0.25">
      <c r="A761" s="10" t="s">
        <v>491</v>
      </c>
      <c r="B761" s="11"/>
      <c r="C761" s="10"/>
      <c r="D761" s="10"/>
      <c r="E761" s="23" t="s">
        <v>492</v>
      </c>
      <c r="F761" s="24">
        <f>F762+F765+F768+F771</f>
        <v>1787274.7000000002</v>
      </c>
      <c r="G761" s="24">
        <f>G762+G765+G768+G771</f>
        <v>796678.6</v>
      </c>
      <c r="H761" s="24">
        <f>H762+H765+H768+H771</f>
        <v>99838.3</v>
      </c>
      <c r="I761" s="24">
        <f>I762+I765+I768+I771</f>
        <v>0</v>
      </c>
    </row>
    <row r="762" spans="1:9" x14ac:dyDescent="0.25">
      <c r="A762" s="10" t="s">
        <v>493</v>
      </c>
      <c r="B762" s="11"/>
      <c r="C762" s="10"/>
      <c r="D762" s="10"/>
      <c r="E762" s="23" t="s">
        <v>494</v>
      </c>
      <c r="F762" s="24">
        <f t="shared" ref="F762:F772" si="169">F763</f>
        <v>51615</v>
      </c>
      <c r="G762" s="24">
        <f t="shared" ref="G762:G772" si="170">G763</f>
        <v>166.30000000000291</v>
      </c>
      <c r="H762" s="24">
        <f t="shared" ref="H762:H772" si="171">H763</f>
        <v>0</v>
      </c>
      <c r="I762" s="24">
        <f t="shared" ref="I762:I772" si="172">I763</f>
        <v>0</v>
      </c>
    </row>
    <row r="763" spans="1:9" ht="31.5" x14ac:dyDescent="0.25">
      <c r="A763" s="10" t="s">
        <v>493</v>
      </c>
      <c r="B763" s="11" t="s">
        <v>53</v>
      </c>
      <c r="C763" s="10"/>
      <c r="D763" s="10"/>
      <c r="E763" s="23" t="s">
        <v>54</v>
      </c>
      <c r="F763" s="24">
        <f t="shared" si="169"/>
        <v>51615</v>
      </c>
      <c r="G763" s="24">
        <f t="shared" si="170"/>
        <v>166.30000000000291</v>
      </c>
      <c r="H763" s="24">
        <f t="shared" si="171"/>
        <v>0</v>
      </c>
      <c r="I763" s="24">
        <f t="shared" si="172"/>
        <v>0</v>
      </c>
    </row>
    <row r="764" spans="1:9" x14ac:dyDescent="0.25">
      <c r="A764" s="10" t="s">
        <v>493</v>
      </c>
      <c r="B764" s="11">
        <v>200</v>
      </c>
      <c r="C764" s="10" t="s">
        <v>288</v>
      </c>
      <c r="D764" s="10" t="s">
        <v>92</v>
      </c>
      <c r="E764" s="23" t="s">
        <v>495</v>
      </c>
      <c r="F764" s="24">
        <v>51615</v>
      </c>
      <c r="G764" s="24">
        <v>166.30000000000291</v>
      </c>
      <c r="H764" s="24">
        <v>0</v>
      </c>
      <c r="I764" s="24"/>
    </row>
    <row r="765" spans="1:9" ht="63" x14ac:dyDescent="0.25">
      <c r="A765" s="10" t="s">
        <v>496</v>
      </c>
      <c r="B765" s="11"/>
      <c r="C765" s="10"/>
      <c r="D765" s="10"/>
      <c r="E765" s="23" t="s">
        <v>497</v>
      </c>
      <c r="F765" s="24">
        <f t="shared" si="169"/>
        <v>99838.3</v>
      </c>
      <c r="G765" s="24">
        <f t="shared" si="170"/>
        <v>99838.3</v>
      </c>
      <c r="H765" s="24">
        <f t="shared" si="171"/>
        <v>99838.3</v>
      </c>
      <c r="I765" s="24">
        <f t="shared" si="172"/>
        <v>0</v>
      </c>
    </row>
    <row r="766" spans="1:9" ht="31.5" x14ac:dyDescent="0.25">
      <c r="A766" s="10" t="s">
        <v>496</v>
      </c>
      <c r="B766" s="11" t="s">
        <v>53</v>
      </c>
      <c r="C766" s="10"/>
      <c r="D766" s="10"/>
      <c r="E766" s="23" t="s">
        <v>54</v>
      </c>
      <c r="F766" s="24">
        <f t="shared" si="169"/>
        <v>99838.3</v>
      </c>
      <c r="G766" s="24">
        <f t="shared" si="170"/>
        <v>99838.3</v>
      </c>
      <c r="H766" s="24">
        <f t="shared" si="171"/>
        <v>99838.3</v>
      </c>
      <c r="I766" s="24">
        <f t="shared" si="172"/>
        <v>0</v>
      </c>
    </row>
    <row r="767" spans="1:9" x14ac:dyDescent="0.25">
      <c r="A767" s="10" t="s">
        <v>496</v>
      </c>
      <c r="B767" s="11">
        <v>200</v>
      </c>
      <c r="C767" s="10" t="s">
        <v>288</v>
      </c>
      <c r="D767" s="10" t="s">
        <v>92</v>
      </c>
      <c r="E767" s="23" t="s">
        <v>495</v>
      </c>
      <c r="F767" s="24">
        <v>99838.3</v>
      </c>
      <c r="G767" s="24">
        <v>99838.3</v>
      </c>
      <c r="H767" s="24">
        <v>99838.3</v>
      </c>
      <c r="I767" s="24"/>
    </row>
    <row r="768" spans="1:9" ht="47.25" x14ac:dyDescent="0.25">
      <c r="A768" s="10" t="s">
        <v>498</v>
      </c>
      <c r="B768" s="11"/>
      <c r="C768" s="10"/>
      <c r="D768" s="10"/>
      <c r="E768" s="23" t="s">
        <v>499</v>
      </c>
      <c r="F768" s="24">
        <f t="shared" si="169"/>
        <v>441699.3</v>
      </c>
      <c r="G768" s="24">
        <f t="shared" si="170"/>
        <v>696674</v>
      </c>
      <c r="H768" s="24">
        <f t="shared" si="171"/>
        <v>0</v>
      </c>
      <c r="I768" s="24">
        <f t="shared" si="172"/>
        <v>0</v>
      </c>
    </row>
    <row r="769" spans="1:9" ht="31.5" x14ac:dyDescent="0.25">
      <c r="A769" s="10" t="s">
        <v>498</v>
      </c>
      <c r="B769" s="11" t="s">
        <v>53</v>
      </c>
      <c r="C769" s="10"/>
      <c r="D769" s="10"/>
      <c r="E769" s="23" t="s">
        <v>54</v>
      </c>
      <c r="F769" s="24">
        <f t="shared" si="169"/>
        <v>441699.3</v>
      </c>
      <c r="G769" s="24">
        <f t="shared" si="170"/>
        <v>696674</v>
      </c>
      <c r="H769" s="24">
        <f t="shared" si="171"/>
        <v>0</v>
      </c>
      <c r="I769" s="24">
        <f t="shared" si="172"/>
        <v>0</v>
      </c>
    </row>
    <row r="770" spans="1:9" x14ac:dyDescent="0.25">
      <c r="A770" s="10" t="s">
        <v>498</v>
      </c>
      <c r="B770" s="11">
        <v>200</v>
      </c>
      <c r="C770" s="10" t="s">
        <v>288</v>
      </c>
      <c r="D770" s="10" t="s">
        <v>92</v>
      </c>
      <c r="E770" s="23" t="s">
        <v>495</v>
      </c>
      <c r="F770" s="24">
        <v>441699.3</v>
      </c>
      <c r="G770" s="24">
        <v>696674</v>
      </c>
      <c r="H770" s="24">
        <v>0</v>
      </c>
      <c r="I770" s="24"/>
    </row>
    <row r="771" spans="1:9" x14ac:dyDescent="0.25">
      <c r="A771" s="10" t="s">
        <v>500</v>
      </c>
      <c r="B771" s="11"/>
      <c r="C771" s="10"/>
      <c r="D771" s="10"/>
      <c r="E771" s="23" t="s">
        <v>501</v>
      </c>
      <c r="F771" s="24">
        <f t="shared" si="169"/>
        <v>1194122.1000000001</v>
      </c>
      <c r="G771" s="24">
        <f t="shared" si="170"/>
        <v>0</v>
      </c>
      <c r="H771" s="24">
        <f t="shared" si="171"/>
        <v>0</v>
      </c>
      <c r="I771" s="24">
        <f t="shared" si="172"/>
        <v>0</v>
      </c>
    </row>
    <row r="772" spans="1:9" ht="31.5" x14ac:dyDescent="0.25">
      <c r="A772" s="10" t="s">
        <v>500</v>
      </c>
      <c r="B772" s="11" t="s">
        <v>53</v>
      </c>
      <c r="C772" s="10"/>
      <c r="D772" s="10"/>
      <c r="E772" s="23" t="s">
        <v>54</v>
      </c>
      <c r="F772" s="24">
        <f t="shared" si="169"/>
        <v>1194122.1000000001</v>
      </c>
      <c r="G772" s="24">
        <f t="shared" si="170"/>
        <v>0</v>
      </c>
      <c r="H772" s="24">
        <f t="shared" si="171"/>
        <v>0</v>
      </c>
      <c r="I772" s="24">
        <f t="shared" si="172"/>
        <v>0</v>
      </c>
    </row>
    <row r="773" spans="1:9" x14ac:dyDescent="0.25">
      <c r="A773" s="10" t="s">
        <v>500</v>
      </c>
      <c r="B773" s="11">
        <v>200</v>
      </c>
      <c r="C773" s="10" t="s">
        <v>288</v>
      </c>
      <c r="D773" s="10" t="s">
        <v>92</v>
      </c>
      <c r="E773" s="23" t="s">
        <v>495</v>
      </c>
      <c r="F773" s="24">
        <v>1194122.1000000001</v>
      </c>
      <c r="G773" s="24">
        <v>0</v>
      </c>
      <c r="H773" s="24">
        <v>0</v>
      </c>
      <c r="I773" s="24"/>
    </row>
    <row r="774" spans="1:9" s="18" customFormat="1" x14ac:dyDescent="0.25">
      <c r="A774" s="19" t="s">
        <v>502</v>
      </c>
      <c r="B774" s="20"/>
      <c r="C774" s="19"/>
      <c r="D774" s="19"/>
      <c r="E774" s="21" t="s">
        <v>17</v>
      </c>
      <c r="F774" s="22">
        <f>F775+F794+F798+F802</f>
        <v>1056732.5</v>
      </c>
      <c r="G774" s="22">
        <f>G775+G794+G798+G802</f>
        <v>1159574.8</v>
      </c>
      <c r="H774" s="22">
        <f>H775+H794+H798+H802</f>
        <v>1226893.5999999999</v>
      </c>
      <c r="I774" s="22">
        <f>I775+I794+I798+I802</f>
        <v>0</v>
      </c>
    </row>
    <row r="775" spans="1:9" ht="31.5" x14ac:dyDescent="0.25">
      <c r="A775" s="10" t="s">
        <v>503</v>
      </c>
      <c r="B775" s="11"/>
      <c r="C775" s="10"/>
      <c r="D775" s="10"/>
      <c r="E775" s="23" t="s">
        <v>504</v>
      </c>
      <c r="F775" s="24">
        <f>F776+F779+F782+F785+F788+F791</f>
        <v>707753.9</v>
      </c>
      <c r="G775" s="24">
        <f>G776+G779+G782+G785+G788+G791</f>
        <v>481760.3</v>
      </c>
      <c r="H775" s="24">
        <f>H776+H779+H782+H785+H788+H791</f>
        <v>401690.6</v>
      </c>
      <c r="I775" s="24">
        <f>I776+I779+I782+I785+I788+I791</f>
        <v>0</v>
      </c>
    </row>
    <row r="776" spans="1:9" ht="47.25" x14ac:dyDescent="0.25">
      <c r="A776" s="10" t="s">
        <v>505</v>
      </c>
      <c r="B776" s="11"/>
      <c r="C776" s="10"/>
      <c r="D776" s="10"/>
      <c r="E776" s="23" t="s">
        <v>506</v>
      </c>
      <c r="F776" s="24">
        <f t="shared" ref="F776:F802" si="173">F777</f>
        <v>0</v>
      </c>
      <c r="G776" s="24">
        <f t="shared" ref="G776:G802" si="174">G777</f>
        <v>401690.6</v>
      </c>
      <c r="H776" s="24">
        <f t="shared" ref="H776:H802" si="175">H777</f>
        <v>401690.6</v>
      </c>
      <c r="I776" s="24">
        <f t="shared" ref="I776:I802" si="176">I777</f>
        <v>0</v>
      </c>
    </row>
    <row r="777" spans="1:9" ht="47.25" x14ac:dyDescent="0.25">
      <c r="A777" s="10" t="s">
        <v>505</v>
      </c>
      <c r="B777" s="11" t="s">
        <v>22</v>
      </c>
      <c r="C777" s="10"/>
      <c r="D777" s="10"/>
      <c r="E777" s="23" t="s">
        <v>23</v>
      </c>
      <c r="F777" s="24">
        <f t="shared" si="173"/>
        <v>0</v>
      </c>
      <c r="G777" s="24">
        <f t="shared" si="174"/>
        <v>401690.6</v>
      </c>
      <c r="H777" s="24">
        <f t="shared" si="175"/>
        <v>401690.6</v>
      </c>
      <c r="I777" s="24">
        <f t="shared" si="176"/>
        <v>0</v>
      </c>
    </row>
    <row r="778" spans="1:9" x14ac:dyDescent="0.25">
      <c r="A778" s="10" t="s">
        <v>505</v>
      </c>
      <c r="B778" s="11">
        <v>400</v>
      </c>
      <c r="C778" s="10" t="s">
        <v>219</v>
      </c>
      <c r="D778" s="10" t="s">
        <v>61</v>
      </c>
      <c r="E778" s="23" t="s">
        <v>483</v>
      </c>
      <c r="F778" s="24">
        <v>0</v>
      </c>
      <c r="G778" s="24">
        <v>401690.6</v>
      </c>
      <c r="H778" s="24">
        <v>401690.6</v>
      </c>
      <c r="I778" s="24"/>
    </row>
    <row r="779" spans="1:9" ht="31.5" x14ac:dyDescent="0.25">
      <c r="A779" s="10" t="s">
        <v>507</v>
      </c>
      <c r="B779" s="11"/>
      <c r="C779" s="10"/>
      <c r="D779" s="10"/>
      <c r="E779" s="23" t="s">
        <v>508</v>
      </c>
      <c r="F779" s="24">
        <f t="shared" si="173"/>
        <v>51663.399999999994</v>
      </c>
      <c r="G779" s="24">
        <f t="shared" si="174"/>
        <v>50834.9</v>
      </c>
      <c r="H779" s="24">
        <f t="shared" si="175"/>
        <v>0</v>
      </c>
      <c r="I779" s="24">
        <f t="shared" si="176"/>
        <v>0</v>
      </c>
    </row>
    <row r="780" spans="1:9" ht="47.25" x14ac:dyDescent="0.25">
      <c r="A780" s="10" t="s">
        <v>507</v>
      </c>
      <c r="B780" s="11" t="s">
        <v>22</v>
      </c>
      <c r="C780" s="10"/>
      <c r="D780" s="10"/>
      <c r="E780" s="23" t="s">
        <v>23</v>
      </c>
      <c r="F780" s="24">
        <f t="shared" si="173"/>
        <v>51663.399999999994</v>
      </c>
      <c r="G780" s="24">
        <f t="shared" si="174"/>
        <v>50834.9</v>
      </c>
      <c r="H780" s="24">
        <f t="shared" si="175"/>
        <v>0</v>
      </c>
      <c r="I780" s="24">
        <f t="shared" si="176"/>
        <v>0</v>
      </c>
    </row>
    <row r="781" spans="1:9" x14ac:dyDescent="0.25">
      <c r="A781" s="10" t="s">
        <v>507</v>
      </c>
      <c r="B781" s="11">
        <v>400</v>
      </c>
      <c r="C781" s="10" t="s">
        <v>219</v>
      </c>
      <c r="D781" s="10" t="s">
        <v>61</v>
      </c>
      <c r="E781" s="23" t="s">
        <v>483</v>
      </c>
      <c r="F781" s="24">
        <v>51663.399999999994</v>
      </c>
      <c r="G781" s="24">
        <v>50834.9</v>
      </c>
      <c r="H781" s="24">
        <v>0</v>
      </c>
      <c r="I781" s="24"/>
    </row>
    <row r="782" spans="1:9" ht="31.5" x14ac:dyDescent="0.25">
      <c r="A782" s="10" t="s">
        <v>509</v>
      </c>
      <c r="B782" s="11"/>
      <c r="C782" s="10"/>
      <c r="D782" s="10"/>
      <c r="E782" s="23" t="s">
        <v>510</v>
      </c>
      <c r="F782" s="24">
        <f t="shared" si="173"/>
        <v>0</v>
      </c>
      <c r="G782" s="24">
        <f t="shared" si="174"/>
        <v>29234.799999999999</v>
      </c>
      <c r="H782" s="24">
        <f t="shared" si="175"/>
        <v>0</v>
      </c>
      <c r="I782" s="24">
        <f t="shared" si="176"/>
        <v>0</v>
      </c>
    </row>
    <row r="783" spans="1:9" ht="47.25" x14ac:dyDescent="0.25">
      <c r="A783" s="10" t="s">
        <v>509</v>
      </c>
      <c r="B783" s="11" t="s">
        <v>22</v>
      </c>
      <c r="C783" s="10"/>
      <c r="D783" s="10"/>
      <c r="E783" s="23" t="s">
        <v>23</v>
      </c>
      <c r="F783" s="24">
        <f t="shared" si="173"/>
        <v>0</v>
      </c>
      <c r="G783" s="24">
        <f t="shared" si="174"/>
        <v>29234.799999999999</v>
      </c>
      <c r="H783" s="24">
        <f t="shared" si="175"/>
        <v>0</v>
      </c>
      <c r="I783" s="24">
        <f t="shared" si="176"/>
        <v>0</v>
      </c>
    </row>
    <row r="784" spans="1:9" x14ac:dyDescent="0.25">
      <c r="A784" s="10" t="s">
        <v>509</v>
      </c>
      <c r="B784" s="11">
        <v>400</v>
      </c>
      <c r="C784" s="10" t="s">
        <v>219</v>
      </c>
      <c r="D784" s="10" t="s">
        <v>61</v>
      </c>
      <c r="E784" s="23" t="s">
        <v>483</v>
      </c>
      <c r="F784" s="24">
        <v>0</v>
      </c>
      <c r="G784" s="24">
        <v>29234.799999999999</v>
      </c>
      <c r="H784" s="24">
        <v>0</v>
      </c>
      <c r="I784" s="24"/>
    </row>
    <row r="785" spans="1:9" ht="63" x14ac:dyDescent="0.25">
      <c r="A785" s="10" t="s">
        <v>511</v>
      </c>
      <c r="B785" s="11"/>
      <c r="C785" s="10"/>
      <c r="D785" s="10"/>
      <c r="E785" s="23" t="s">
        <v>512</v>
      </c>
      <c r="F785" s="24">
        <f t="shared" si="173"/>
        <v>420626.60000000003</v>
      </c>
      <c r="G785" s="24">
        <f t="shared" si="174"/>
        <v>0</v>
      </c>
      <c r="H785" s="24">
        <f t="shared" si="175"/>
        <v>0</v>
      </c>
      <c r="I785" s="24">
        <f t="shared" si="176"/>
        <v>0</v>
      </c>
    </row>
    <row r="786" spans="1:9" ht="47.25" x14ac:dyDescent="0.25">
      <c r="A786" s="10" t="s">
        <v>511</v>
      </c>
      <c r="B786" s="11" t="s">
        <v>22</v>
      </c>
      <c r="C786" s="10"/>
      <c r="D786" s="10"/>
      <c r="E786" s="23" t="s">
        <v>23</v>
      </c>
      <c r="F786" s="24">
        <f t="shared" si="173"/>
        <v>420626.60000000003</v>
      </c>
      <c r="G786" s="24">
        <f t="shared" si="174"/>
        <v>0</v>
      </c>
      <c r="H786" s="24">
        <f t="shared" si="175"/>
        <v>0</v>
      </c>
      <c r="I786" s="24">
        <f t="shared" si="176"/>
        <v>0</v>
      </c>
    </row>
    <row r="787" spans="1:9" x14ac:dyDescent="0.25">
      <c r="A787" s="10" t="s">
        <v>511</v>
      </c>
      <c r="B787" s="11">
        <v>400</v>
      </c>
      <c r="C787" s="10" t="s">
        <v>219</v>
      </c>
      <c r="D787" s="10" t="s">
        <v>61</v>
      </c>
      <c r="E787" s="23" t="s">
        <v>483</v>
      </c>
      <c r="F787" s="24">
        <v>420626.60000000003</v>
      </c>
      <c r="G787" s="24">
        <v>0</v>
      </c>
      <c r="H787" s="24">
        <v>0</v>
      </c>
      <c r="I787" s="24"/>
    </row>
    <row r="788" spans="1:9" ht="63" x14ac:dyDescent="0.25">
      <c r="A788" s="10" t="s">
        <v>513</v>
      </c>
      <c r="B788" s="11"/>
      <c r="C788" s="10"/>
      <c r="D788" s="10"/>
      <c r="E788" s="23" t="s">
        <v>514</v>
      </c>
      <c r="F788" s="24">
        <f t="shared" si="173"/>
        <v>130463.40000000001</v>
      </c>
      <c r="G788" s="24">
        <f t="shared" si="174"/>
        <v>0</v>
      </c>
      <c r="H788" s="24">
        <f t="shared" si="175"/>
        <v>0</v>
      </c>
      <c r="I788" s="24">
        <f t="shared" si="176"/>
        <v>0</v>
      </c>
    </row>
    <row r="789" spans="1:9" ht="47.25" x14ac:dyDescent="0.25">
      <c r="A789" s="10" t="s">
        <v>513</v>
      </c>
      <c r="B789" s="11" t="s">
        <v>22</v>
      </c>
      <c r="C789" s="10"/>
      <c r="D789" s="10"/>
      <c r="E789" s="23" t="s">
        <v>23</v>
      </c>
      <c r="F789" s="24">
        <f t="shared" si="173"/>
        <v>130463.40000000001</v>
      </c>
      <c r="G789" s="24">
        <f t="shared" si="174"/>
        <v>0</v>
      </c>
      <c r="H789" s="24">
        <f t="shared" si="175"/>
        <v>0</v>
      </c>
      <c r="I789" s="24">
        <f t="shared" si="176"/>
        <v>0</v>
      </c>
    </row>
    <row r="790" spans="1:9" x14ac:dyDescent="0.25">
      <c r="A790" s="10" t="s">
        <v>513</v>
      </c>
      <c r="B790" s="11">
        <v>400</v>
      </c>
      <c r="C790" s="10" t="s">
        <v>219</v>
      </c>
      <c r="D790" s="10" t="s">
        <v>61</v>
      </c>
      <c r="E790" s="23" t="s">
        <v>483</v>
      </c>
      <c r="F790" s="24">
        <v>130463.40000000001</v>
      </c>
      <c r="G790" s="24">
        <v>0</v>
      </c>
      <c r="H790" s="24">
        <v>0</v>
      </c>
      <c r="I790" s="24"/>
    </row>
    <row r="791" spans="1:9" ht="63" x14ac:dyDescent="0.25">
      <c r="A791" s="10" t="s">
        <v>515</v>
      </c>
      <c r="B791" s="11"/>
      <c r="C791" s="10"/>
      <c r="D791" s="10"/>
      <c r="E791" s="23" t="s">
        <v>516</v>
      </c>
      <c r="F791" s="24">
        <f t="shared" si="173"/>
        <v>105000.5</v>
      </c>
      <c r="G791" s="24">
        <f t="shared" si="174"/>
        <v>0</v>
      </c>
      <c r="H791" s="24">
        <f t="shared" si="175"/>
        <v>0</v>
      </c>
      <c r="I791" s="24">
        <f t="shared" si="176"/>
        <v>0</v>
      </c>
    </row>
    <row r="792" spans="1:9" ht="47.25" x14ac:dyDescent="0.25">
      <c r="A792" s="10" t="s">
        <v>515</v>
      </c>
      <c r="B792" s="11" t="s">
        <v>22</v>
      </c>
      <c r="C792" s="10"/>
      <c r="D792" s="10"/>
      <c r="E792" s="23" t="s">
        <v>23</v>
      </c>
      <c r="F792" s="24">
        <f t="shared" si="173"/>
        <v>105000.5</v>
      </c>
      <c r="G792" s="24">
        <f t="shared" si="174"/>
        <v>0</v>
      </c>
      <c r="H792" s="24">
        <f t="shared" si="175"/>
        <v>0</v>
      </c>
      <c r="I792" s="24">
        <f t="shared" si="176"/>
        <v>0</v>
      </c>
    </row>
    <row r="793" spans="1:9" x14ac:dyDescent="0.25">
      <c r="A793" s="10" t="s">
        <v>515</v>
      </c>
      <c r="B793" s="11">
        <v>400</v>
      </c>
      <c r="C793" s="10" t="s">
        <v>219</v>
      </c>
      <c r="D793" s="10" t="s">
        <v>61</v>
      </c>
      <c r="E793" s="23" t="s">
        <v>483</v>
      </c>
      <c r="F793" s="24">
        <v>105000.5</v>
      </c>
      <c r="G793" s="24">
        <v>0</v>
      </c>
      <c r="H793" s="24">
        <v>0</v>
      </c>
      <c r="I793" s="24"/>
    </row>
    <row r="794" spans="1:9" ht="31.5" x14ac:dyDescent="0.25">
      <c r="A794" s="10" t="s">
        <v>517</v>
      </c>
      <c r="B794" s="11"/>
      <c r="C794" s="10"/>
      <c r="D794" s="10"/>
      <c r="E794" s="23" t="s">
        <v>518</v>
      </c>
      <c r="F794" s="24">
        <f t="shared" si="173"/>
        <v>179281.7</v>
      </c>
      <c r="G794" s="24">
        <f t="shared" si="174"/>
        <v>179612.3</v>
      </c>
      <c r="H794" s="24">
        <f t="shared" si="175"/>
        <v>185486.1</v>
      </c>
      <c r="I794" s="24">
        <f t="shared" si="176"/>
        <v>0</v>
      </c>
    </row>
    <row r="795" spans="1:9" x14ac:dyDescent="0.25">
      <c r="A795" s="10" t="s">
        <v>519</v>
      </c>
      <c r="B795" s="11"/>
      <c r="C795" s="10"/>
      <c r="D795" s="10"/>
      <c r="E795" s="23" t="s">
        <v>520</v>
      </c>
      <c r="F795" s="24">
        <f t="shared" si="173"/>
        <v>179281.7</v>
      </c>
      <c r="G795" s="24">
        <f t="shared" si="174"/>
        <v>179612.3</v>
      </c>
      <c r="H795" s="24">
        <f t="shared" si="175"/>
        <v>185486.1</v>
      </c>
      <c r="I795" s="24">
        <f t="shared" si="176"/>
        <v>0</v>
      </c>
    </row>
    <row r="796" spans="1:9" ht="31.5" x14ac:dyDescent="0.25">
      <c r="A796" s="10" t="s">
        <v>519</v>
      </c>
      <c r="B796" s="11" t="s">
        <v>53</v>
      </c>
      <c r="C796" s="10"/>
      <c r="D796" s="10"/>
      <c r="E796" s="23" t="s">
        <v>54</v>
      </c>
      <c r="F796" s="24">
        <f t="shared" si="173"/>
        <v>179281.7</v>
      </c>
      <c r="G796" s="24">
        <f t="shared" si="174"/>
        <v>179612.3</v>
      </c>
      <c r="H796" s="24">
        <f t="shared" si="175"/>
        <v>185486.1</v>
      </c>
      <c r="I796" s="24">
        <f t="shared" si="176"/>
        <v>0</v>
      </c>
    </row>
    <row r="797" spans="1:9" x14ac:dyDescent="0.25">
      <c r="A797" s="10" t="s">
        <v>519</v>
      </c>
      <c r="B797" s="11">
        <v>200</v>
      </c>
      <c r="C797" s="10" t="s">
        <v>219</v>
      </c>
      <c r="D797" s="10" t="s">
        <v>61</v>
      </c>
      <c r="E797" s="23" t="s">
        <v>483</v>
      </c>
      <c r="F797" s="24">
        <v>179281.7</v>
      </c>
      <c r="G797" s="24">
        <v>179612.3</v>
      </c>
      <c r="H797" s="24">
        <v>185486.1</v>
      </c>
      <c r="I797" s="24"/>
    </row>
    <row r="798" spans="1:9" ht="31.5" x14ac:dyDescent="0.25">
      <c r="A798" s="10" t="s">
        <v>521</v>
      </c>
      <c r="B798" s="11"/>
      <c r="C798" s="10"/>
      <c r="D798" s="10"/>
      <c r="E798" s="23" t="s">
        <v>522</v>
      </c>
      <c r="F798" s="24">
        <f t="shared" si="173"/>
        <v>157212</v>
      </c>
      <c r="G798" s="24">
        <f t="shared" si="174"/>
        <v>498202.2</v>
      </c>
      <c r="H798" s="24">
        <f t="shared" si="175"/>
        <v>160734.1</v>
      </c>
      <c r="I798" s="24">
        <f t="shared" si="176"/>
        <v>0</v>
      </c>
    </row>
    <row r="799" spans="1:9" ht="31.5" x14ac:dyDescent="0.25">
      <c r="A799" s="10" t="s">
        <v>523</v>
      </c>
      <c r="B799" s="11"/>
      <c r="C799" s="10"/>
      <c r="D799" s="10"/>
      <c r="E799" s="23" t="s">
        <v>524</v>
      </c>
      <c r="F799" s="24">
        <f t="shared" si="173"/>
        <v>157212</v>
      </c>
      <c r="G799" s="24">
        <f t="shared" si="174"/>
        <v>498202.2</v>
      </c>
      <c r="H799" s="24">
        <f t="shared" si="175"/>
        <v>160734.1</v>
      </c>
      <c r="I799" s="24">
        <f t="shared" si="176"/>
        <v>0</v>
      </c>
    </row>
    <row r="800" spans="1:9" ht="31.5" x14ac:dyDescent="0.25">
      <c r="A800" s="10" t="s">
        <v>523</v>
      </c>
      <c r="B800" s="11" t="s">
        <v>53</v>
      </c>
      <c r="C800" s="10"/>
      <c r="D800" s="10"/>
      <c r="E800" s="23" t="s">
        <v>54</v>
      </c>
      <c r="F800" s="24">
        <f t="shared" si="173"/>
        <v>157212</v>
      </c>
      <c r="G800" s="24">
        <f t="shared" si="174"/>
        <v>498202.2</v>
      </c>
      <c r="H800" s="24">
        <f t="shared" si="175"/>
        <v>160734.1</v>
      </c>
      <c r="I800" s="24">
        <f t="shared" si="176"/>
        <v>0</v>
      </c>
    </row>
    <row r="801" spans="1:9" x14ac:dyDescent="0.25">
      <c r="A801" s="10" t="s">
        <v>523</v>
      </c>
      <c r="B801" s="11">
        <v>200</v>
      </c>
      <c r="C801" s="10" t="s">
        <v>288</v>
      </c>
      <c r="D801" s="10" t="s">
        <v>92</v>
      </c>
      <c r="E801" s="23" t="s">
        <v>495</v>
      </c>
      <c r="F801" s="24">
        <v>157212</v>
      </c>
      <c r="G801" s="24">
        <v>498202.2</v>
      </c>
      <c r="H801" s="24">
        <v>160734.1</v>
      </c>
      <c r="I801" s="24"/>
    </row>
    <row r="802" spans="1:9" ht="31.5" x14ac:dyDescent="0.25">
      <c r="A802" s="10" t="s">
        <v>525</v>
      </c>
      <c r="B802" s="11"/>
      <c r="C802" s="10"/>
      <c r="D802" s="10"/>
      <c r="E802" s="23" t="s">
        <v>526</v>
      </c>
      <c r="F802" s="24">
        <f t="shared" si="173"/>
        <v>12484.9</v>
      </c>
      <c r="G802" s="24">
        <f t="shared" si="174"/>
        <v>0</v>
      </c>
      <c r="H802" s="24">
        <f t="shared" si="175"/>
        <v>478982.8</v>
      </c>
      <c r="I802" s="24">
        <f t="shared" si="176"/>
        <v>0</v>
      </c>
    </row>
    <row r="803" spans="1:9" ht="31.5" x14ac:dyDescent="0.25">
      <c r="A803" s="10" t="s">
        <v>527</v>
      </c>
      <c r="B803" s="11"/>
      <c r="C803" s="10"/>
      <c r="D803" s="10"/>
      <c r="E803" s="23" t="s">
        <v>528</v>
      </c>
      <c r="F803" s="24">
        <f>F804+F806</f>
        <v>12484.9</v>
      </c>
      <c r="G803" s="24">
        <f>G804+G806</f>
        <v>0</v>
      </c>
      <c r="H803" s="24">
        <f>H804+H806</f>
        <v>478982.8</v>
      </c>
      <c r="I803" s="24">
        <f>I804+I806</f>
        <v>0</v>
      </c>
    </row>
    <row r="804" spans="1:9" ht="31.5" x14ac:dyDescent="0.25">
      <c r="A804" s="10" t="s">
        <v>527</v>
      </c>
      <c r="B804" s="11" t="s">
        <v>53</v>
      </c>
      <c r="C804" s="10"/>
      <c r="D804" s="10"/>
      <c r="E804" s="23" t="s">
        <v>54</v>
      </c>
      <c r="F804" s="24">
        <f>F805</f>
        <v>2700</v>
      </c>
      <c r="G804" s="24">
        <f>G805</f>
        <v>0</v>
      </c>
      <c r="H804" s="24">
        <f>H805</f>
        <v>0</v>
      </c>
      <c r="I804" s="24">
        <f>I805</f>
        <v>0</v>
      </c>
    </row>
    <row r="805" spans="1:9" x14ac:dyDescent="0.25">
      <c r="A805" s="10" t="s">
        <v>527</v>
      </c>
      <c r="B805" s="11">
        <v>200</v>
      </c>
      <c r="C805" s="10" t="s">
        <v>288</v>
      </c>
      <c r="D805" s="10" t="s">
        <v>92</v>
      </c>
      <c r="E805" s="23" t="s">
        <v>495</v>
      </c>
      <c r="F805" s="24">
        <v>2700</v>
      </c>
      <c r="G805" s="24">
        <v>0</v>
      </c>
      <c r="H805" s="24">
        <v>0</v>
      </c>
      <c r="I805" s="24"/>
    </row>
    <row r="806" spans="1:9" ht="47.25" x14ac:dyDescent="0.25">
      <c r="A806" s="10" t="s">
        <v>527</v>
      </c>
      <c r="B806" s="11" t="s">
        <v>22</v>
      </c>
      <c r="C806" s="10"/>
      <c r="D806" s="10"/>
      <c r="E806" s="23" t="s">
        <v>23</v>
      </c>
      <c r="F806" s="24">
        <f>F807</f>
        <v>9784.9</v>
      </c>
      <c r="G806" s="24">
        <f>G807</f>
        <v>0</v>
      </c>
      <c r="H806" s="24">
        <f>H807</f>
        <v>478982.8</v>
      </c>
      <c r="I806" s="24">
        <f>I807</f>
        <v>0</v>
      </c>
    </row>
    <row r="807" spans="1:9" x14ac:dyDescent="0.25">
      <c r="A807" s="10" t="s">
        <v>527</v>
      </c>
      <c r="B807" s="11">
        <v>400</v>
      </c>
      <c r="C807" s="10" t="s">
        <v>288</v>
      </c>
      <c r="D807" s="10" t="s">
        <v>92</v>
      </c>
      <c r="E807" s="23" t="s">
        <v>495</v>
      </c>
      <c r="F807" s="24">
        <v>9784.9</v>
      </c>
      <c r="G807" s="24">
        <v>0</v>
      </c>
      <c r="H807" s="24">
        <v>478982.8</v>
      </c>
      <c r="I807" s="24"/>
    </row>
    <row r="808" spans="1:9" s="18" customFormat="1" x14ac:dyDescent="0.25">
      <c r="A808" s="19" t="s">
        <v>529</v>
      </c>
      <c r="B808" s="20"/>
      <c r="C808" s="19"/>
      <c r="D808" s="19"/>
      <c r="E808" s="21" t="s">
        <v>48</v>
      </c>
      <c r="F808" s="22">
        <f>F809+F837+F850+F880+F899</f>
        <v>6150986.9999999991</v>
      </c>
      <c r="G808" s="22">
        <f>G809+G837+G850+G880+G899</f>
        <v>5543599.3999999994</v>
      </c>
      <c r="H808" s="22">
        <f>H809+H837+H850+H880+H899</f>
        <v>6395558.1999999983</v>
      </c>
      <c r="I808" s="22">
        <f>I809+I837+I850+I880+I899</f>
        <v>0</v>
      </c>
    </row>
    <row r="809" spans="1:9" ht="47.25" x14ac:dyDescent="0.25">
      <c r="A809" s="10" t="s">
        <v>530</v>
      </c>
      <c r="B809" s="11"/>
      <c r="C809" s="10"/>
      <c r="D809" s="10"/>
      <c r="E809" s="23" t="s">
        <v>531</v>
      </c>
      <c r="F809" s="24">
        <f>F810+F813+F816+F819+F824+F827+F830</f>
        <v>3817961.3999999994</v>
      </c>
      <c r="G809" s="24">
        <f>G810+G813+G816+G819+G824+G827+G830</f>
        <v>3539452.1</v>
      </c>
      <c r="H809" s="24">
        <f>H810+H813+H816+H819+H824+H827+H830</f>
        <v>4622842.8999999994</v>
      </c>
      <c r="I809" s="24">
        <f>I810+I813+I816+I819+I824+I827+I830</f>
        <v>0</v>
      </c>
    </row>
    <row r="810" spans="1:9" ht="31.5" x14ac:dyDescent="0.25">
      <c r="A810" s="10" t="s">
        <v>532</v>
      </c>
      <c r="B810" s="11"/>
      <c r="C810" s="10"/>
      <c r="D810" s="10"/>
      <c r="E810" s="23" t="s">
        <v>533</v>
      </c>
      <c r="F810" s="24">
        <f t="shared" ref="F810:F817" si="177">F811</f>
        <v>251705.59999999998</v>
      </c>
      <c r="G810" s="24">
        <f t="shared" ref="G810:G817" si="178">G811</f>
        <v>33266.300000000047</v>
      </c>
      <c r="H810" s="24">
        <f t="shared" ref="H810:H817" si="179">H811</f>
        <v>855668.8</v>
      </c>
      <c r="I810" s="24">
        <f t="shared" ref="I810:I817" si="180">I811</f>
        <v>0</v>
      </c>
    </row>
    <row r="811" spans="1:9" ht="31.5" x14ac:dyDescent="0.25">
      <c r="A811" s="10" t="s">
        <v>532</v>
      </c>
      <c r="B811" s="11" t="s">
        <v>53</v>
      </c>
      <c r="C811" s="10"/>
      <c r="D811" s="10"/>
      <c r="E811" s="23" t="s">
        <v>54</v>
      </c>
      <c r="F811" s="24">
        <f t="shared" si="177"/>
        <v>251705.59999999998</v>
      </c>
      <c r="G811" s="24">
        <f t="shared" si="178"/>
        <v>33266.300000000047</v>
      </c>
      <c r="H811" s="24">
        <f t="shared" si="179"/>
        <v>855668.8</v>
      </c>
      <c r="I811" s="24">
        <f t="shared" si="180"/>
        <v>0</v>
      </c>
    </row>
    <row r="812" spans="1:9" x14ac:dyDescent="0.25">
      <c r="A812" s="10" t="s">
        <v>532</v>
      </c>
      <c r="B812" s="11">
        <v>200</v>
      </c>
      <c r="C812" s="10" t="s">
        <v>219</v>
      </c>
      <c r="D812" s="10" t="s">
        <v>61</v>
      </c>
      <c r="E812" s="23" t="s">
        <v>483</v>
      </c>
      <c r="F812" s="24">
        <v>251705.59999999998</v>
      </c>
      <c r="G812" s="24">
        <v>33266.300000000047</v>
      </c>
      <c r="H812" s="24">
        <v>855668.8</v>
      </c>
      <c r="I812" s="24"/>
    </row>
    <row r="813" spans="1:9" x14ac:dyDescent="0.25">
      <c r="A813" s="10" t="s">
        <v>534</v>
      </c>
      <c r="B813" s="11"/>
      <c r="C813" s="10"/>
      <c r="D813" s="10"/>
      <c r="E813" s="23" t="s">
        <v>535</v>
      </c>
      <c r="F813" s="24">
        <f t="shared" si="177"/>
        <v>3045931.6999999997</v>
      </c>
      <c r="G813" s="24">
        <f t="shared" si="178"/>
        <v>3043196.9</v>
      </c>
      <c r="H813" s="24">
        <f t="shared" si="179"/>
        <v>3268741</v>
      </c>
      <c r="I813" s="24">
        <f t="shared" si="180"/>
        <v>0</v>
      </c>
    </row>
    <row r="814" spans="1:9" ht="31.5" x14ac:dyDescent="0.25">
      <c r="A814" s="10" t="s">
        <v>534</v>
      </c>
      <c r="B814" s="11" t="s">
        <v>53</v>
      </c>
      <c r="C814" s="10"/>
      <c r="D814" s="10"/>
      <c r="E814" s="23" t="s">
        <v>54</v>
      </c>
      <c r="F814" s="24">
        <f t="shared" si="177"/>
        <v>3045931.6999999997</v>
      </c>
      <c r="G814" s="24">
        <f t="shared" si="178"/>
        <v>3043196.9</v>
      </c>
      <c r="H814" s="24">
        <f t="shared" si="179"/>
        <v>3268741</v>
      </c>
      <c r="I814" s="24">
        <f t="shared" si="180"/>
        <v>0</v>
      </c>
    </row>
    <row r="815" spans="1:9" x14ac:dyDescent="0.25">
      <c r="A815" s="10" t="s">
        <v>534</v>
      </c>
      <c r="B815" s="11">
        <v>200</v>
      </c>
      <c r="C815" s="10" t="s">
        <v>219</v>
      </c>
      <c r="D815" s="10" t="s">
        <v>61</v>
      </c>
      <c r="E815" s="23" t="s">
        <v>483</v>
      </c>
      <c r="F815" s="24">
        <v>3045931.6999999997</v>
      </c>
      <c r="G815" s="24">
        <v>3043196.9</v>
      </c>
      <c r="H815" s="24">
        <v>3268741</v>
      </c>
      <c r="I815" s="24"/>
    </row>
    <row r="816" spans="1:9" ht="31.5" x14ac:dyDescent="0.25">
      <c r="A816" s="10" t="s">
        <v>536</v>
      </c>
      <c r="B816" s="11"/>
      <c r="C816" s="10"/>
      <c r="D816" s="10"/>
      <c r="E816" s="23" t="s">
        <v>537</v>
      </c>
      <c r="F816" s="24">
        <f t="shared" si="177"/>
        <v>52215.8</v>
      </c>
      <c r="G816" s="24">
        <f t="shared" si="178"/>
        <v>52215.8</v>
      </c>
      <c r="H816" s="24">
        <f t="shared" si="179"/>
        <v>52215.8</v>
      </c>
      <c r="I816" s="24">
        <f t="shared" si="180"/>
        <v>0</v>
      </c>
    </row>
    <row r="817" spans="1:9" ht="31.5" x14ac:dyDescent="0.25">
      <c r="A817" s="10" t="s">
        <v>536</v>
      </c>
      <c r="B817" s="11" t="s">
        <v>53</v>
      </c>
      <c r="C817" s="10"/>
      <c r="D817" s="10"/>
      <c r="E817" s="23" t="s">
        <v>54</v>
      </c>
      <c r="F817" s="24">
        <f t="shared" si="177"/>
        <v>52215.8</v>
      </c>
      <c r="G817" s="24">
        <f t="shared" si="178"/>
        <v>52215.8</v>
      </c>
      <c r="H817" s="24">
        <f t="shared" si="179"/>
        <v>52215.8</v>
      </c>
      <c r="I817" s="24">
        <f t="shared" si="180"/>
        <v>0</v>
      </c>
    </row>
    <row r="818" spans="1:9" x14ac:dyDescent="0.25">
      <c r="A818" s="10" t="s">
        <v>536</v>
      </c>
      <c r="B818" s="11">
        <v>200</v>
      </c>
      <c r="C818" s="10" t="s">
        <v>219</v>
      </c>
      <c r="D818" s="10" t="s">
        <v>61</v>
      </c>
      <c r="E818" s="23" t="s">
        <v>483</v>
      </c>
      <c r="F818" s="24">
        <v>52215.8</v>
      </c>
      <c r="G818" s="24">
        <v>52215.8</v>
      </c>
      <c r="H818" s="24">
        <v>52215.8</v>
      </c>
      <c r="I818" s="24"/>
    </row>
    <row r="819" spans="1:9" ht="47.25" x14ac:dyDescent="0.25">
      <c r="A819" s="10" t="s">
        <v>538</v>
      </c>
      <c r="B819" s="11"/>
      <c r="C819" s="10"/>
      <c r="D819" s="10"/>
      <c r="E819" s="23" t="s">
        <v>539</v>
      </c>
      <c r="F819" s="24">
        <f>F820+F822</f>
        <v>96921.5</v>
      </c>
      <c r="G819" s="24">
        <f>G820+G822</f>
        <v>74791.5</v>
      </c>
      <c r="H819" s="24">
        <f>H820+H822</f>
        <v>70779.8</v>
      </c>
      <c r="I819" s="24">
        <f>I820+I822</f>
        <v>0</v>
      </c>
    </row>
    <row r="820" spans="1:9" ht="31.5" x14ac:dyDescent="0.25">
      <c r="A820" s="10" t="s">
        <v>538</v>
      </c>
      <c r="B820" s="11" t="s">
        <v>53</v>
      </c>
      <c r="C820" s="10"/>
      <c r="D820" s="10"/>
      <c r="E820" s="23" t="s">
        <v>54</v>
      </c>
      <c r="F820" s="24">
        <f>F821</f>
        <v>96874.5</v>
      </c>
      <c r="G820" s="24">
        <f>G821</f>
        <v>74744.800000000003</v>
      </c>
      <c r="H820" s="24">
        <f>H821</f>
        <v>70733.5</v>
      </c>
      <c r="I820" s="24">
        <f>I821</f>
        <v>0</v>
      </c>
    </row>
    <row r="821" spans="1:9" x14ac:dyDescent="0.25">
      <c r="A821" s="10" t="s">
        <v>538</v>
      </c>
      <c r="B821" s="11">
        <v>200</v>
      </c>
      <c r="C821" s="10" t="s">
        <v>219</v>
      </c>
      <c r="D821" s="10" t="s">
        <v>61</v>
      </c>
      <c r="E821" s="23" t="s">
        <v>483</v>
      </c>
      <c r="F821" s="24">
        <v>96874.5</v>
      </c>
      <c r="G821" s="24">
        <v>74744.800000000003</v>
      </c>
      <c r="H821" s="24">
        <v>70733.5</v>
      </c>
      <c r="I821" s="24"/>
    </row>
    <row r="822" spans="1:9" x14ac:dyDescent="0.25">
      <c r="A822" s="10" t="s">
        <v>538</v>
      </c>
      <c r="B822" s="11" t="s">
        <v>39</v>
      </c>
      <c r="C822" s="10"/>
      <c r="D822" s="10"/>
      <c r="E822" s="23" t="s">
        <v>40</v>
      </c>
      <c r="F822" s="24">
        <f>F823</f>
        <v>47</v>
      </c>
      <c r="G822" s="24">
        <f>G823</f>
        <v>46.7</v>
      </c>
      <c r="H822" s="24">
        <f>H823</f>
        <v>46.3</v>
      </c>
      <c r="I822" s="24">
        <f>I823</f>
        <v>0</v>
      </c>
    </row>
    <row r="823" spans="1:9" x14ac:dyDescent="0.25">
      <c r="A823" s="10" t="s">
        <v>538</v>
      </c>
      <c r="B823" s="11">
        <v>800</v>
      </c>
      <c r="C823" s="10" t="s">
        <v>219</v>
      </c>
      <c r="D823" s="10" t="s">
        <v>61</v>
      </c>
      <c r="E823" s="23" t="s">
        <v>483</v>
      </c>
      <c r="F823" s="24">
        <v>47</v>
      </c>
      <c r="G823" s="24">
        <v>46.7</v>
      </c>
      <c r="H823" s="24">
        <v>46.3</v>
      </c>
      <c r="I823" s="24"/>
    </row>
    <row r="824" spans="1:9" ht="63" x14ac:dyDescent="0.25">
      <c r="A824" s="10" t="s">
        <v>540</v>
      </c>
      <c r="B824" s="11"/>
      <c r="C824" s="10"/>
      <c r="D824" s="10"/>
      <c r="E824" s="23" t="s">
        <v>541</v>
      </c>
      <c r="F824" s="24">
        <f t="shared" ref="F824:F828" si="181">F825</f>
        <v>182137.2</v>
      </c>
      <c r="G824" s="24">
        <f t="shared" ref="G824:G828" si="182">G825</f>
        <v>182137.2</v>
      </c>
      <c r="H824" s="24">
        <f t="shared" ref="H824:H828" si="183">H825</f>
        <v>182137.2</v>
      </c>
      <c r="I824" s="24">
        <f t="shared" ref="I824:I828" si="184">I825</f>
        <v>0</v>
      </c>
    </row>
    <row r="825" spans="1:9" ht="31.5" x14ac:dyDescent="0.25">
      <c r="A825" s="10" t="s">
        <v>540</v>
      </c>
      <c r="B825" s="11" t="s">
        <v>53</v>
      </c>
      <c r="C825" s="10"/>
      <c r="D825" s="10"/>
      <c r="E825" s="23" t="s">
        <v>54</v>
      </c>
      <c r="F825" s="24">
        <f t="shared" si="181"/>
        <v>182137.2</v>
      </c>
      <c r="G825" s="24">
        <f t="shared" si="182"/>
        <v>182137.2</v>
      </c>
      <c r="H825" s="24">
        <f t="shared" si="183"/>
        <v>182137.2</v>
      </c>
      <c r="I825" s="24">
        <f t="shared" si="184"/>
        <v>0</v>
      </c>
    </row>
    <row r="826" spans="1:9" x14ac:dyDescent="0.25">
      <c r="A826" s="10" t="s">
        <v>540</v>
      </c>
      <c r="B826" s="11">
        <v>200</v>
      </c>
      <c r="C826" s="10" t="s">
        <v>219</v>
      </c>
      <c r="D826" s="10" t="s">
        <v>61</v>
      </c>
      <c r="E826" s="23" t="s">
        <v>483</v>
      </c>
      <c r="F826" s="24">
        <v>182137.2</v>
      </c>
      <c r="G826" s="24">
        <v>182137.2</v>
      </c>
      <c r="H826" s="24">
        <v>182137.2</v>
      </c>
      <c r="I826" s="24"/>
    </row>
    <row r="827" spans="1:9" ht="47.25" x14ac:dyDescent="0.25">
      <c r="A827" s="10" t="s">
        <v>542</v>
      </c>
      <c r="B827" s="11"/>
      <c r="C827" s="10"/>
      <c r="D827" s="10"/>
      <c r="E827" s="23" t="s">
        <v>543</v>
      </c>
      <c r="F827" s="24">
        <f t="shared" si="181"/>
        <v>123891.8</v>
      </c>
      <c r="G827" s="24">
        <f t="shared" si="182"/>
        <v>86919.1</v>
      </c>
      <c r="H827" s="24">
        <f t="shared" si="183"/>
        <v>126375</v>
      </c>
      <c r="I827" s="24">
        <f t="shared" si="184"/>
        <v>0</v>
      </c>
    </row>
    <row r="828" spans="1:9" ht="31.5" x14ac:dyDescent="0.25">
      <c r="A828" s="10" t="s">
        <v>542</v>
      </c>
      <c r="B828" s="11" t="s">
        <v>53</v>
      </c>
      <c r="C828" s="10"/>
      <c r="D828" s="10"/>
      <c r="E828" s="23" t="s">
        <v>54</v>
      </c>
      <c r="F828" s="24">
        <f t="shared" si="181"/>
        <v>123891.8</v>
      </c>
      <c r="G828" s="24">
        <f t="shared" si="182"/>
        <v>86919.1</v>
      </c>
      <c r="H828" s="24">
        <f t="shared" si="183"/>
        <v>126375</v>
      </c>
      <c r="I828" s="24">
        <f t="shared" si="184"/>
        <v>0</v>
      </c>
    </row>
    <row r="829" spans="1:9" x14ac:dyDescent="0.25">
      <c r="A829" s="10" t="s">
        <v>542</v>
      </c>
      <c r="B829" s="11">
        <v>200</v>
      </c>
      <c r="C829" s="10" t="s">
        <v>219</v>
      </c>
      <c r="D829" s="10" t="s">
        <v>61</v>
      </c>
      <c r="E829" s="23" t="s">
        <v>483</v>
      </c>
      <c r="F829" s="24">
        <v>123891.8</v>
      </c>
      <c r="G829" s="24">
        <v>86919.1</v>
      </c>
      <c r="H829" s="24">
        <v>126375</v>
      </c>
      <c r="I829" s="24"/>
    </row>
    <row r="830" spans="1:9" ht="47.25" x14ac:dyDescent="0.25">
      <c r="A830" s="10" t="s">
        <v>544</v>
      </c>
      <c r="B830" s="11"/>
      <c r="C830" s="10"/>
      <c r="D830" s="10"/>
      <c r="E830" s="23" t="s">
        <v>127</v>
      </c>
      <c r="F830" s="24">
        <f>F831+F833+F835</f>
        <v>65157.8</v>
      </c>
      <c r="G830" s="24">
        <f>G831+G833+G835</f>
        <v>66925.3</v>
      </c>
      <c r="H830" s="24">
        <f>H831+H833+H835</f>
        <v>66925.3</v>
      </c>
      <c r="I830" s="24">
        <f>I831+I833+I835</f>
        <v>0</v>
      </c>
    </row>
    <row r="831" spans="1:9" ht="94.5" x14ac:dyDescent="0.25">
      <c r="A831" s="10" t="s">
        <v>544</v>
      </c>
      <c r="B831" s="11" t="s">
        <v>128</v>
      </c>
      <c r="C831" s="10"/>
      <c r="D831" s="10"/>
      <c r="E831" s="23" t="s">
        <v>129</v>
      </c>
      <c r="F831" s="24">
        <f>F832</f>
        <v>57484.4</v>
      </c>
      <c r="G831" s="24">
        <f>G832</f>
        <v>59251.9</v>
      </c>
      <c r="H831" s="24">
        <f>H832</f>
        <v>59251.9</v>
      </c>
      <c r="I831" s="24">
        <f>I832</f>
        <v>0</v>
      </c>
    </row>
    <row r="832" spans="1:9" x14ac:dyDescent="0.25">
      <c r="A832" s="10" t="s">
        <v>544</v>
      </c>
      <c r="B832" s="11">
        <v>100</v>
      </c>
      <c r="C832" s="10" t="s">
        <v>219</v>
      </c>
      <c r="D832" s="10" t="s">
        <v>61</v>
      </c>
      <c r="E832" s="23" t="s">
        <v>483</v>
      </c>
      <c r="F832" s="24">
        <v>57484.4</v>
      </c>
      <c r="G832" s="24">
        <v>59251.9</v>
      </c>
      <c r="H832" s="24">
        <v>59251.9</v>
      </c>
      <c r="I832" s="24"/>
    </row>
    <row r="833" spans="1:9" ht="31.5" x14ac:dyDescent="0.25">
      <c r="A833" s="10" t="s">
        <v>544</v>
      </c>
      <c r="B833" s="11" t="s">
        <v>53</v>
      </c>
      <c r="C833" s="10"/>
      <c r="D833" s="10"/>
      <c r="E833" s="23" t="s">
        <v>54</v>
      </c>
      <c r="F833" s="24">
        <f>F834</f>
        <v>7570.1</v>
      </c>
      <c r="G833" s="24">
        <f>G834</f>
        <v>7570.1</v>
      </c>
      <c r="H833" s="24">
        <f>H834</f>
        <v>7570.1</v>
      </c>
      <c r="I833" s="24">
        <f>I834</f>
        <v>0</v>
      </c>
    </row>
    <row r="834" spans="1:9" x14ac:dyDescent="0.25">
      <c r="A834" s="10" t="s">
        <v>544</v>
      </c>
      <c r="B834" s="11">
        <v>200</v>
      </c>
      <c r="C834" s="10" t="s">
        <v>219</v>
      </c>
      <c r="D834" s="10" t="s">
        <v>61</v>
      </c>
      <c r="E834" s="23" t="s">
        <v>483</v>
      </c>
      <c r="F834" s="24">
        <v>7570.1</v>
      </c>
      <c r="G834" s="24">
        <v>7570.1</v>
      </c>
      <c r="H834" s="24">
        <v>7570.1</v>
      </c>
      <c r="I834" s="24"/>
    </row>
    <row r="835" spans="1:9" x14ac:dyDescent="0.25">
      <c r="A835" s="10" t="s">
        <v>544</v>
      </c>
      <c r="B835" s="11" t="s">
        <v>39</v>
      </c>
      <c r="C835" s="10"/>
      <c r="D835" s="10"/>
      <c r="E835" s="23" t="s">
        <v>40</v>
      </c>
      <c r="F835" s="24">
        <f>F836</f>
        <v>103.3</v>
      </c>
      <c r="G835" s="24">
        <f>G836</f>
        <v>103.3</v>
      </c>
      <c r="H835" s="24">
        <f>H836</f>
        <v>103.3</v>
      </c>
      <c r="I835" s="24">
        <f>I836</f>
        <v>0</v>
      </c>
    </row>
    <row r="836" spans="1:9" x14ac:dyDescent="0.25">
      <c r="A836" s="10" t="s">
        <v>544</v>
      </c>
      <c r="B836" s="11">
        <v>800</v>
      </c>
      <c r="C836" s="10" t="s">
        <v>219</v>
      </c>
      <c r="D836" s="10" t="s">
        <v>61</v>
      </c>
      <c r="E836" s="23" t="s">
        <v>483</v>
      </c>
      <c r="F836" s="24">
        <v>103.3</v>
      </c>
      <c r="G836" s="24">
        <v>103.3</v>
      </c>
      <c r="H836" s="24">
        <v>103.3</v>
      </c>
      <c r="I836" s="24"/>
    </row>
    <row r="837" spans="1:9" ht="63" x14ac:dyDescent="0.25">
      <c r="A837" s="10" t="s">
        <v>545</v>
      </c>
      <c r="B837" s="11"/>
      <c r="C837" s="10"/>
      <c r="D837" s="10"/>
      <c r="E837" s="23" t="s">
        <v>546</v>
      </c>
      <c r="F837" s="24">
        <f>F838+F841+F844+F847</f>
        <v>450148.8</v>
      </c>
      <c r="G837" s="24">
        <f>G838+G841+G844+G847</f>
        <v>450699.1</v>
      </c>
      <c r="H837" s="24">
        <f>H838+H841+H844+H847</f>
        <v>435879</v>
      </c>
      <c r="I837" s="24">
        <f>I838+I841+I844+I847</f>
        <v>0</v>
      </c>
    </row>
    <row r="838" spans="1:9" x14ac:dyDescent="0.25">
      <c r="A838" s="10" t="s">
        <v>547</v>
      </c>
      <c r="B838" s="11"/>
      <c r="C838" s="10"/>
      <c r="D838" s="10"/>
      <c r="E838" s="23" t="s">
        <v>548</v>
      </c>
      <c r="F838" s="24">
        <f t="shared" ref="F838:F848" si="185">F839</f>
        <v>122658.9</v>
      </c>
      <c r="G838" s="24">
        <f t="shared" ref="G838:G848" si="186">G839</f>
        <v>119840.4</v>
      </c>
      <c r="H838" s="24">
        <f t="shared" ref="H838:H848" si="187">H839</f>
        <v>118139.6</v>
      </c>
      <c r="I838" s="24">
        <f t="shared" ref="I838:I848" si="188">I839</f>
        <v>0</v>
      </c>
    </row>
    <row r="839" spans="1:9" ht="47.25" x14ac:dyDescent="0.25">
      <c r="A839" s="10" t="s">
        <v>547</v>
      </c>
      <c r="B839" s="11" t="s">
        <v>45</v>
      </c>
      <c r="C839" s="10"/>
      <c r="D839" s="10"/>
      <c r="E839" s="23" t="s">
        <v>46</v>
      </c>
      <c r="F839" s="24">
        <f t="shared" si="185"/>
        <v>122658.9</v>
      </c>
      <c r="G839" s="24">
        <f t="shared" si="186"/>
        <v>119840.4</v>
      </c>
      <c r="H839" s="24">
        <f t="shared" si="187"/>
        <v>118139.6</v>
      </c>
      <c r="I839" s="24">
        <f t="shared" si="188"/>
        <v>0</v>
      </c>
    </row>
    <row r="840" spans="1:9" x14ac:dyDescent="0.25">
      <c r="A840" s="10" t="s">
        <v>547</v>
      </c>
      <c r="B840" s="11">
        <v>600</v>
      </c>
      <c r="C840" s="10" t="s">
        <v>219</v>
      </c>
      <c r="D840" s="10" t="s">
        <v>61</v>
      </c>
      <c r="E840" s="23" t="s">
        <v>483</v>
      </c>
      <c r="F840" s="24">
        <v>122658.9</v>
      </c>
      <c r="G840" s="24">
        <v>119840.4</v>
      </c>
      <c r="H840" s="24">
        <v>118139.6</v>
      </c>
      <c r="I840" s="24"/>
    </row>
    <row r="841" spans="1:9" ht="31.5" x14ac:dyDescent="0.25">
      <c r="A841" s="10" t="s">
        <v>549</v>
      </c>
      <c r="B841" s="11"/>
      <c r="C841" s="10"/>
      <c r="D841" s="10"/>
      <c r="E841" s="23" t="s">
        <v>550</v>
      </c>
      <c r="F841" s="24">
        <f t="shared" si="185"/>
        <v>14097.6</v>
      </c>
      <c r="G841" s="24">
        <f t="shared" si="186"/>
        <v>13119.3</v>
      </c>
      <c r="H841" s="24">
        <f t="shared" si="187"/>
        <v>0</v>
      </c>
      <c r="I841" s="24">
        <f t="shared" si="188"/>
        <v>0</v>
      </c>
    </row>
    <row r="842" spans="1:9" ht="31.5" x14ac:dyDescent="0.25">
      <c r="A842" s="10" t="s">
        <v>549</v>
      </c>
      <c r="B842" s="11" t="s">
        <v>53</v>
      </c>
      <c r="C842" s="10"/>
      <c r="D842" s="10"/>
      <c r="E842" s="23" t="s">
        <v>54</v>
      </c>
      <c r="F842" s="24">
        <f t="shared" si="185"/>
        <v>14097.6</v>
      </c>
      <c r="G842" s="24">
        <f t="shared" si="186"/>
        <v>13119.3</v>
      </c>
      <c r="H842" s="24">
        <f t="shared" si="187"/>
        <v>0</v>
      </c>
      <c r="I842" s="24">
        <f t="shared" si="188"/>
        <v>0</v>
      </c>
    </row>
    <row r="843" spans="1:9" x14ac:dyDescent="0.25">
      <c r="A843" s="10" t="s">
        <v>549</v>
      </c>
      <c r="B843" s="11">
        <v>200</v>
      </c>
      <c r="C843" s="10" t="s">
        <v>219</v>
      </c>
      <c r="D843" s="10" t="s">
        <v>61</v>
      </c>
      <c r="E843" s="23" t="s">
        <v>483</v>
      </c>
      <c r="F843" s="24">
        <v>14097.6</v>
      </c>
      <c r="G843" s="24">
        <v>13119.3</v>
      </c>
      <c r="H843" s="24">
        <v>0</v>
      </c>
      <c r="I843" s="24"/>
    </row>
    <row r="844" spans="1:9" ht="31.5" x14ac:dyDescent="0.25">
      <c r="A844" s="10" t="s">
        <v>551</v>
      </c>
      <c r="B844" s="11"/>
      <c r="C844" s="10"/>
      <c r="D844" s="10"/>
      <c r="E844" s="23" t="s">
        <v>552</v>
      </c>
      <c r="F844" s="24">
        <f t="shared" si="185"/>
        <v>310423</v>
      </c>
      <c r="G844" s="24">
        <f t="shared" si="186"/>
        <v>317739.40000000002</v>
      </c>
      <c r="H844" s="24">
        <f t="shared" si="187"/>
        <v>317739.40000000002</v>
      </c>
      <c r="I844" s="24">
        <f t="shared" si="188"/>
        <v>0</v>
      </c>
    </row>
    <row r="845" spans="1:9" ht="47.25" x14ac:dyDescent="0.25">
      <c r="A845" s="10" t="s">
        <v>551</v>
      </c>
      <c r="B845" s="11" t="s">
        <v>45</v>
      </c>
      <c r="C845" s="10"/>
      <c r="D845" s="10"/>
      <c r="E845" s="23" t="s">
        <v>46</v>
      </c>
      <c r="F845" s="24">
        <f t="shared" si="185"/>
        <v>310423</v>
      </c>
      <c r="G845" s="24">
        <f t="shared" si="186"/>
        <v>317739.40000000002</v>
      </c>
      <c r="H845" s="24">
        <f t="shared" si="187"/>
        <v>317739.40000000002</v>
      </c>
      <c r="I845" s="24">
        <f t="shared" si="188"/>
        <v>0</v>
      </c>
    </row>
    <row r="846" spans="1:9" x14ac:dyDescent="0.25">
      <c r="A846" s="10" t="s">
        <v>551</v>
      </c>
      <c r="B846" s="11">
        <v>600</v>
      </c>
      <c r="C846" s="10" t="s">
        <v>219</v>
      </c>
      <c r="D846" s="10" t="s">
        <v>61</v>
      </c>
      <c r="E846" s="23" t="s">
        <v>483</v>
      </c>
      <c r="F846" s="24">
        <f>309972.6+450.4</f>
        <v>310423</v>
      </c>
      <c r="G846" s="24">
        <v>317739.40000000002</v>
      </c>
      <c r="H846" s="24">
        <v>317739.40000000002</v>
      </c>
      <c r="I846" s="24"/>
    </row>
    <row r="847" spans="1:9" x14ac:dyDescent="0.25">
      <c r="A847" s="10" t="s">
        <v>553</v>
      </c>
      <c r="B847" s="11"/>
      <c r="C847" s="10"/>
      <c r="D847" s="10"/>
      <c r="E847" s="23" t="s">
        <v>198</v>
      </c>
      <c r="F847" s="24">
        <f t="shared" si="185"/>
        <v>2969.2999999999997</v>
      </c>
      <c r="G847" s="24">
        <f t="shared" si="186"/>
        <v>0</v>
      </c>
      <c r="H847" s="24">
        <f t="shared" si="187"/>
        <v>0</v>
      </c>
      <c r="I847" s="24">
        <f t="shared" si="188"/>
        <v>0</v>
      </c>
    </row>
    <row r="848" spans="1:9" ht="47.25" x14ac:dyDescent="0.25">
      <c r="A848" s="10" t="s">
        <v>553</v>
      </c>
      <c r="B848" s="11" t="s">
        <v>45</v>
      </c>
      <c r="C848" s="10"/>
      <c r="D848" s="10"/>
      <c r="E848" s="23" t="s">
        <v>46</v>
      </c>
      <c r="F848" s="24">
        <f t="shared" si="185"/>
        <v>2969.2999999999997</v>
      </c>
      <c r="G848" s="24">
        <f t="shared" si="186"/>
        <v>0</v>
      </c>
      <c r="H848" s="24">
        <f t="shared" si="187"/>
        <v>0</v>
      </c>
      <c r="I848" s="24">
        <f t="shared" si="188"/>
        <v>0</v>
      </c>
    </row>
    <row r="849" spans="1:9" x14ac:dyDescent="0.25">
      <c r="A849" s="10" t="s">
        <v>553</v>
      </c>
      <c r="B849" s="11">
        <v>600</v>
      </c>
      <c r="C849" s="10" t="s">
        <v>219</v>
      </c>
      <c r="D849" s="10" t="s">
        <v>61</v>
      </c>
      <c r="E849" s="23" t="s">
        <v>483</v>
      </c>
      <c r="F849" s="24">
        <f>3419.7-450.4</f>
        <v>2969.2999999999997</v>
      </c>
      <c r="G849" s="24">
        <v>0</v>
      </c>
      <c r="H849" s="24">
        <v>0</v>
      </c>
      <c r="I849" s="24"/>
    </row>
    <row r="850" spans="1:9" ht="47.25" x14ac:dyDescent="0.25">
      <c r="A850" s="10" t="s">
        <v>554</v>
      </c>
      <c r="B850" s="11"/>
      <c r="C850" s="10"/>
      <c r="D850" s="10"/>
      <c r="E850" s="23" t="s">
        <v>555</v>
      </c>
      <c r="F850" s="24">
        <f>F851+F856+F859+F862+F865+F868+F871+F874+F877</f>
        <v>793979.39999999991</v>
      </c>
      <c r="G850" s="24">
        <f>G851+G856+G859+G862+G865+G868+G871+G874+G877</f>
        <v>1020905.6</v>
      </c>
      <c r="H850" s="24">
        <f>H851+H856+H859+H862+H865+H868+H871+H874+H877</f>
        <v>908995.1</v>
      </c>
      <c r="I850" s="24">
        <f>I851+I856+I859+I862+I865+I868+I871+I874+I877</f>
        <v>0</v>
      </c>
    </row>
    <row r="851" spans="1:9" ht="31.5" x14ac:dyDescent="0.25">
      <c r="A851" s="10" t="s">
        <v>556</v>
      </c>
      <c r="B851" s="11"/>
      <c r="C851" s="10"/>
      <c r="D851" s="10"/>
      <c r="E851" s="23" t="s">
        <v>557</v>
      </c>
      <c r="F851" s="24">
        <f>F852+F854</f>
        <v>520684.3</v>
      </c>
      <c r="G851" s="24">
        <f>G852+G854</f>
        <v>490684.3</v>
      </c>
      <c r="H851" s="24">
        <f>H852+H854</f>
        <v>491056.8</v>
      </c>
      <c r="I851" s="24">
        <f>I852+I854</f>
        <v>0</v>
      </c>
    </row>
    <row r="852" spans="1:9" ht="31.5" x14ac:dyDescent="0.25">
      <c r="A852" s="10" t="s">
        <v>556</v>
      </c>
      <c r="B852" s="11" t="s">
        <v>53</v>
      </c>
      <c r="C852" s="10"/>
      <c r="D852" s="10"/>
      <c r="E852" s="23" t="s">
        <v>54</v>
      </c>
      <c r="F852" s="24">
        <f>F853</f>
        <v>519632</v>
      </c>
      <c r="G852" s="24">
        <f>G853</f>
        <v>490490.5</v>
      </c>
      <c r="H852" s="24">
        <f>H853</f>
        <v>490850</v>
      </c>
      <c r="I852" s="24">
        <f>I853</f>
        <v>0</v>
      </c>
    </row>
    <row r="853" spans="1:9" x14ac:dyDescent="0.25">
      <c r="A853" s="10" t="s">
        <v>556</v>
      </c>
      <c r="B853" s="11">
        <v>200</v>
      </c>
      <c r="C853" s="10" t="s">
        <v>288</v>
      </c>
      <c r="D853" s="10" t="s">
        <v>92</v>
      </c>
      <c r="E853" s="23" t="s">
        <v>495</v>
      </c>
      <c r="F853" s="24">
        <v>519632</v>
      </c>
      <c r="G853" s="24">
        <v>490490.5</v>
      </c>
      <c r="H853" s="24">
        <v>490850</v>
      </c>
      <c r="I853" s="24"/>
    </row>
    <row r="854" spans="1:9" x14ac:dyDescent="0.25">
      <c r="A854" s="10" t="s">
        <v>556</v>
      </c>
      <c r="B854" s="11" t="s">
        <v>39</v>
      </c>
      <c r="C854" s="10"/>
      <c r="D854" s="10"/>
      <c r="E854" s="23" t="s">
        <v>40</v>
      </c>
      <c r="F854" s="24">
        <f>F855</f>
        <v>1052.3</v>
      </c>
      <c r="G854" s="24">
        <f>G855</f>
        <v>193.8</v>
      </c>
      <c r="H854" s="24">
        <f>H855</f>
        <v>206.8</v>
      </c>
      <c r="I854" s="24">
        <f>I855</f>
        <v>0</v>
      </c>
    </row>
    <row r="855" spans="1:9" x14ac:dyDescent="0.25">
      <c r="A855" s="10" t="s">
        <v>556</v>
      </c>
      <c r="B855" s="11">
        <v>800</v>
      </c>
      <c r="C855" s="10" t="s">
        <v>288</v>
      </c>
      <c r="D855" s="10" t="s">
        <v>92</v>
      </c>
      <c r="E855" s="23" t="s">
        <v>495</v>
      </c>
      <c r="F855" s="24">
        <v>1052.3</v>
      </c>
      <c r="G855" s="24">
        <v>193.8</v>
      </c>
      <c r="H855" s="24">
        <v>206.8</v>
      </c>
      <c r="I855" s="24"/>
    </row>
    <row r="856" spans="1:9" ht="47.25" x14ac:dyDescent="0.25">
      <c r="A856" s="10" t="s">
        <v>558</v>
      </c>
      <c r="B856" s="11"/>
      <c r="C856" s="10"/>
      <c r="D856" s="10"/>
      <c r="E856" s="23" t="s">
        <v>559</v>
      </c>
      <c r="F856" s="24">
        <f t="shared" ref="F856:F878" si="189">F857</f>
        <v>54102.399999999994</v>
      </c>
      <c r="G856" s="24">
        <f t="shared" ref="G856:G878" si="190">G857</f>
        <v>54362.1</v>
      </c>
      <c r="H856" s="24">
        <f t="shared" ref="H856:H878" si="191">H857</f>
        <v>54362.1</v>
      </c>
      <c r="I856" s="24">
        <f t="shared" ref="I856:I878" si="192">I857</f>
        <v>0</v>
      </c>
    </row>
    <row r="857" spans="1:9" ht="31.5" x14ac:dyDescent="0.25">
      <c r="A857" s="10" t="s">
        <v>558</v>
      </c>
      <c r="B857" s="11" t="s">
        <v>53</v>
      </c>
      <c r="C857" s="10"/>
      <c r="D857" s="10"/>
      <c r="E857" s="23" t="s">
        <v>54</v>
      </c>
      <c r="F857" s="24">
        <f t="shared" si="189"/>
        <v>54102.399999999994</v>
      </c>
      <c r="G857" s="24">
        <f t="shared" si="190"/>
        <v>54362.1</v>
      </c>
      <c r="H857" s="24">
        <f t="shared" si="191"/>
        <v>54362.1</v>
      </c>
      <c r="I857" s="24">
        <f t="shared" si="192"/>
        <v>0</v>
      </c>
    </row>
    <row r="858" spans="1:9" x14ac:dyDescent="0.25">
      <c r="A858" s="10" t="s">
        <v>558</v>
      </c>
      <c r="B858" s="11">
        <v>200</v>
      </c>
      <c r="C858" s="10" t="s">
        <v>288</v>
      </c>
      <c r="D858" s="10" t="s">
        <v>92</v>
      </c>
      <c r="E858" s="23" t="s">
        <v>495</v>
      </c>
      <c r="F858" s="24">
        <v>54102.399999999994</v>
      </c>
      <c r="G858" s="24">
        <v>54362.1</v>
      </c>
      <c r="H858" s="24">
        <v>54362.1</v>
      </c>
      <c r="I858" s="24"/>
    </row>
    <row r="859" spans="1:9" ht="47.25" x14ac:dyDescent="0.25">
      <c r="A859" s="10" t="s">
        <v>560</v>
      </c>
      <c r="B859" s="11"/>
      <c r="C859" s="10"/>
      <c r="D859" s="10"/>
      <c r="E859" s="23" t="s">
        <v>561</v>
      </c>
      <c r="F859" s="24">
        <f t="shared" si="189"/>
        <v>43099.7</v>
      </c>
      <c r="G859" s="24">
        <f t="shared" si="190"/>
        <v>43099.7</v>
      </c>
      <c r="H859" s="24">
        <f t="shared" si="191"/>
        <v>43099.7</v>
      </c>
      <c r="I859" s="24">
        <f t="shared" si="192"/>
        <v>0</v>
      </c>
    </row>
    <row r="860" spans="1:9" ht="31.5" x14ac:dyDescent="0.25">
      <c r="A860" s="10" t="s">
        <v>560</v>
      </c>
      <c r="B860" s="11" t="s">
        <v>53</v>
      </c>
      <c r="C860" s="10"/>
      <c r="D860" s="10"/>
      <c r="E860" s="23" t="s">
        <v>54</v>
      </c>
      <c r="F860" s="24">
        <f t="shared" si="189"/>
        <v>43099.7</v>
      </c>
      <c r="G860" s="24">
        <f t="shared" si="190"/>
        <v>43099.7</v>
      </c>
      <c r="H860" s="24">
        <f t="shared" si="191"/>
        <v>43099.7</v>
      </c>
      <c r="I860" s="24">
        <f t="shared" si="192"/>
        <v>0</v>
      </c>
    </row>
    <row r="861" spans="1:9" x14ac:dyDescent="0.25">
      <c r="A861" s="10" t="s">
        <v>560</v>
      </c>
      <c r="B861" s="11">
        <v>200</v>
      </c>
      <c r="C861" s="10" t="s">
        <v>288</v>
      </c>
      <c r="D861" s="10" t="s">
        <v>92</v>
      </c>
      <c r="E861" s="23" t="s">
        <v>495</v>
      </c>
      <c r="F861" s="24">
        <v>43099.7</v>
      </c>
      <c r="G861" s="24">
        <v>43099.7</v>
      </c>
      <c r="H861" s="24">
        <v>43099.7</v>
      </c>
      <c r="I861" s="24"/>
    </row>
    <row r="862" spans="1:9" ht="47.25" x14ac:dyDescent="0.25">
      <c r="A862" s="10" t="s">
        <v>562</v>
      </c>
      <c r="B862" s="11"/>
      <c r="C862" s="10"/>
      <c r="D862" s="10"/>
      <c r="E862" s="23" t="s">
        <v>563</v>
      </c>
      <c r="F862" s="24">
        <f t="shared" si="189"/>
        <v>1782.8</v>
      </c>
      <c r="G862" s="24">
        <f t="shared" si="190"/>
        <v>1782.8</v>
      </c>
      <c r="H862" s="24">
        <f t="shared" si="191"/>
        <v>1782.8000000000002</v>
      </c>
      <c r="I862" s="24">
        <f t="shared" si="192"/>
        <v>0</v>
      </c>
    </row>
    <row r="863" spans="1:9" ht="31.5" x14ac:dyDescent="0.25">
      <c r="A863" s="10" t="s">
        <v>562</v>
      </c>
      <c r="B863" s="11" t="s">
        <v>53</v>
      </c>
      <c r="C863" s="10"/>
      <c r="D863" s="10"/>
      <c r="E863" s="23" t="s">
        <v>54</v>
      </c>
      <c r="F863" s="24">
        <f t="shared" si="189"/>
        <v>1782.8</v>
      </c>
      <c r="G863" s="24">
        <f t="shared" si="190"/>
        <v>1782.8</v>
      </c>
      <c r="H863" s="24">
        <f t="shared" si="191"/>
        <v>1782.8000000000002</v>
      </c>
      <c r="I863" s="24">
        <f t="shared" si="192"/>
        <v>0</v>
      </c>
    </row>
    <row r="864" spans="1:9" x14ac:dyDescent="0.25">
      <c r="A864" s="10" t="s">
        <v>562</v>
      </c>
      <c r="B864" s="11">
        <v>200</v>
      </c>
      <c r="C864" s="10" t="s">
        <v>288</v>
      </c>
      <c r="D864" s="10" t="s">
        <v>92</v>
      </c>
      <c r="E864" s="23" t="s">
        <v>495</v>
      </c>
      <c r="F864" s="24">
        <v>1782.8</v>
      </c>
      <c r="G864" s="24">
        <v>1782.8</v>
      </c>
      <c r="H864" s="24">
        <v>1782.8000000000002</v>
      </c>
      <c r="I864" s="24"/>
    </row>
    <row r="865" spans="1:9" ht="31.5" x14ac:dyDescent="0.25">
      <c r="A865" s="10" t="s">
        <v>564</v>
      </c>
      <c r="B865" s="11"/>
      <c r="C865" s="10"/>
      <c r="D865" s="10"/>
      <c r="E865" s="23" t="s">
        <v>565</v>
      </c>
      <c r="F865" s="24">
        <f t="shared" si="189"/>
        <v>13303</v>
      </c>
      <c r="G865" s="24">
        <f t="shared" si="190"/>
        <v>6288.6</v>
      </c>
      <c r="H865" s="24">
        <f t="shared" si="191"/>
        <v>6288.6</v>
      </c>
      <c r="I865" s="24">
        <f t="shared" si="192"/>
        <v>0</v>
      </c>
    </row>
    <row r="866" spans="1:9" ht="31.5" x14ac:dyDescent="0.25">
      <c r="A866" s="10" t="s">
        <v>564</v>
      </c>
      <c r="B866" s="11" t="s">
        <v>53</v>
      </c>
      <c r="C866" s="10"/>
      <c r="D866" s="10"/>
      <c r="E866" s="23" t="s">
        <v>54</v>
      </c>
      <c r="F866" s="24">
        <f t="shared" si="189"/>
        <v>13303</v>
      </c>
      <c r="G866" s="24">
        <f t="shared" si="190"/>
        <v>6288.6</v>
      </c>
      <c r="H866" s="24">
        <f t="shared" si="191"/>
        <v>6288.6</v>
      </c>
      <c r="I866" s="24">
        <f t="shared" si="192"/>
        <v>0</v>
      </c>
    </row>
    <row r="867" spans="1:9" x14ac:dyDescent="0.25">
      <c r="A867" s="10" t="s">
        <v>564</v>
      </c>
      <c r="B867" s="11">
        <v>200</v>
      </c>
      <c r="C867" s="10" t="s">
        <v>288</v>
      </c>
      <c r="D867" s="10" t="s">
        <v>92</v>
      </c>
      <c r="E867" s="23" t="s">
        <v>495</v>
      </c>
      <c r="F867" s="24">
        <v>13303</v>
      </c>
      <c r="G867" s="24">
        <v>6288.6</v>
      </c>
      <c r="H867" s="24">
        <v>6288.6</v>
      </c>
      <c r="I867" s="24"/>
    </row>
    <row r="868" spans="1:9" ht="31.5" x14ac:dyDescent="0.25">
      <c r="A868" s="10" t="s">
        <v>566</v>
      </c>
      <c r="B868" s="11"/>
      <c r="C868" s="10"/>
      <c r="D868" s="10"/>
      <c r="E868" s="23" t="s">
        <v>567</v>
      </c>
      <c r="F868" s="24">
        <f t="shared" si="189"/>
        <v>11943.899999999994</v>
      </c>
      <c r="G868" s="24">
        <f t="shared" si="190"/>
        <v>312760.09999999998</v>
      </c>
      <c r="H868" s="24">
        <f t="shared" si="191"/>
        <v>100000</v>
      </c>
      <c r="I868" s="24">
        <f t="shared" si="192"/>
        <v>0</v>
      </c>
    </row>
    <row r="869" spans="1:9" ht="31.5" x14ac:dyDescent="0.25">
      <c r="A869" s="10" t="s">
        <v>566</v>
      </c>
      <c r="B869" s="11" t="s">
        <v>53</v>
      </c>
      <c r="C869" s="10"/>
      <c r="D869" s="10"/>
      <c r="E869" s="23" t="s">
        <v>54</v>
      </c>
      <c r="F869" s="24">
        <f t="shared" si="189"/>
        <v>11943.899999999994</v>
      </c>
      <c r="G869" s="24">
        <f t="shared" si="190"/>
        <v>312760.09999999998</v>
      </c>
      <c r="H869" s="24">
        <f t="shared" si="191"/>
        <v>100000</v>
      </c>
      <c r="I869" s="24">
        <f t="shared" si="192"/>
        <v>0</v>
      </c>
    </row>
    <row r="870" spans="1:9" x14ac:dyDescent="0.25">
      <c r="A870" s="10" t="s">
        <v>566</v>
      </c>
      <c r="B870" s="11">
        <v>200</v>
      </c>
      <c r="C870" s="10" t="s">
        <v>288</v>
      </c>
      <c r="D870" s="10" t="s">
        <v>92</v>
      </c>
      <c r="E870" s="23" t="s">
        <v>495</v>
      </c>
      <c r="F870" s="24">
        <v>11943.899999999994</v>
      </c>
      <c r="G870" s="24">
        <v>312760.09999999998</v>
      </c>
      <c r="H870" s="24">
        <v>100000</v>
      </c>
      <c r="I870" s="24"/>
    </row>
    <row r="871" spans="1:9" ht="31.5" x14ac:dyDescent="0.25">
      <c r="A871" s="10" t="s">
        <v>568</v>
      </c>
      <c r="B871" s="11"/>
      <c r="C871" s="10"/>
      <c r="D871" s="10"/>
      <c r="E871" s="23" t="s">
        <v>569</v>
      </c>
      <c r="F871" s="24">
        <f t="shared" si="189"/>
        <v>11784.6</v>
      </c>
      <c r="G871" s="24">
        <f t="shared" si="190"/>
        <v>11928</v>
      </c>
      <c r="H871" s="24">
        <f t="shared" si="191"/>
        <v>12405.1</v>
      </c>
      <c r="I871" s="24">
        <f t="shared" si="192"/>
        <v>0</v>
      </c>
    </row>
    <row r="872" spans="1:9" ht="31.5" x14ac:dyDescent="0.25">
      <c r="A872" s="10" t="s">
        <v>568</v>
      </c>
      <c r="B872" s="11" t="s">
        <v>53</v>
      </c>
      <c r="C872" s="10"/>
      <c r="D872" s="10"/>
      <c r="E872" s="23" t="s">
        <v>54</v>
      </c>
      <c r="F872" s="24">
        <f t="shared" si="189"/>
        <v>11784.6</v>
      </c>
      <c r="G872" s="24">
        <f t="shared" si="190"/>
        <v>11928</v>
      </c>
      <c r="H872" s="24">
        <f t="shared" si="191"/>
        <v>12405.1</v>
      </c>
      <c r="I872" s="24">
        <f t="shared" si="192"/>
        <v>0</v>
      </c>
    </row>
    <row r="873" spans="1:9" x14ac:dyDescent="0.25">
      <c r="A873" s="10" t="s">
        <v>568</v>
      </c>
      <c r="B873" s="11">
        <v>200</v>
      </c>
      <c r="C873" s="10" t="s">
        <v>219</v>
      </c>
      <c r="D873" s="10" t="s">
        <v>298</v>
      </c>
      <c r="E873" s="23" t="s">
        <v>570</v>
      </c>
      <c r="F873" s="24">
        <v>11784.6</v>
      </c>
      <c r="G873" s="24">
        <v>11928</v>
      </c>
      <c r="H873" s="24">
        <v>12405.1</v>
      </c>
      <c r="I873" s="24"/>
    </row>
    <row r="874" spans="1:9" ht="63" x14ac:dyDescent="0.25">
      <c r="A874" s="10" t="s">
        <v>571</v>
      </c>
      <c r="B874" s="11"/>
      <c r="C874" s="10"/>
      <c r="D874" s="10"/>
      <c r="E874" s="23" t="s">
        <v>572</v>
      </c>
      <c r="F874" s="24">
        <f t="shared" si="189"/>
        <v>37278.699999999997</v>
      </c>
      <c r="G874" s="24">
        <f t="shared" si="190"/>
        <v>0</v>
      </c>
      <c r="H874" s="24">
        <f t="shared" si="191"/>
        <v>0</v>
      </c>
      <c r="I874" s="24">
        <f t="shared" si="192"/>
        <v>0</v>
      </c>
    </row>
    <row r="875" spans="1:9" ht="31.5" x14ac:dyDescent="0.25">
      <c r="A875" s="10" t="s">
        <v>571</v>
      </c>
      <c r="B875" s="11" t="s">
        <v>53</v>
      </c>
      <c r="C875" s="10"/>
      <c r="D875" s="10"/>
      <c r="E875" s="23" t="s">
        <v>54</v>
      </c>
      <c r="F875" s="24">
        <f t="shared" si="189"/>
        <v>37278.699999999997</v>
      </c>
      <c r="G875" s="24">
        <f t="shared" si="190"/>
        <v>0</v>
      </c>
      <c r="H875" s="24">
        <f t="shared" si="191"/>
        <v>0</v>
      </c>
      <c r="I875" s="24">
        <f t="shared" si="192"/>
        <v>0</v>
      </c>
    </row>
    <row r="876" spans="1:9" x14ac:dyDescent="0.25">
      <c r="A876" s="10" t="s">
        <v>571</v>
      </c>
      <c r="B876" s="11">
        <v>200</v>
      </c>
      <c r="C876" s="10" t="s">
        <v>288</v>
      </c>
      <c r="D876" s="10" t="s">
        <v>92</v>
      </c>
      <c r="E876" s="23" t="s">
        <v>495</v>
      </c>
      <c r="F876" s="24">
        <v>37278.699999999997</v>
      </c>
      <c r="G876" s="24">
        <v>0</v>
      </c>
      <c r="H876" s="24">
        <v>0</v>
      </c>
      <c r="I876" s="24"/>
    </row>
    <row r="877" spans="1:9" ht="31.5" x14ac:dyDescent="0.25">
      <c r="A877" s="10" t="s">
        <v>573</v>
      </c>
      <c r="B877" s="11"/>
      <c r="C877" s="10"/>
      <c r="D877" s="10"/>
      <c r="E877" s="23" t="s">
        <v>574</v>
      </c>
      <c r="F877" s="24">
        <f t="shared" si="189"/>
        <v>100000</v>
      </c>
      <c r="G877" s="24">
        <f t="shared" si="190"/>
        <v>100000</v>
      </c>
      <c r="H877" s="24">
        <f t="shared" si="191"/>
        <v>200000</v>
      </c>
      <c r="I877" s="24">
        <f t="shared" si="192"/>
        <v>0</v>
      </c>
    </row>
    <row r="878" spans="1:9" ht="31.5" x14ac:dyDescent="0.25">
      <c r="A878" s="10" t="s">
        <v>573</v>
      </c>
      <c r="B878" s="11" t="s">
        <v>53</v>
      </c>
      <c r="C878" s="10"/>
      <c r="D878" s="10"/>
      <c r="E878" s="23" t="s">
        <v>54</v>
      </c>
      <c r="F878" s="24">
        <f t="shared" si="189"/>
        <v>100000</v>
      </c>
      <c r="G878" s="24">
        <f t="shared" si="190"/>
        <v>100000</v>
      </c>
      <c r="H878" s="24">
        <f t="shared" si="191"/>
        <v>200000</v>
      </c>
      <c r="I878" s="24">
        <f t="shared" si="192"/>
        <v>0</v>
      </c>
    </row>
    <row r="879" spans="1:9" x14ac:dyDescent="0.25">
      <c r="A879" s="10" t="s">
        <v>573</v>
      </c>
      <c r="B879" s="11">
        <v>200</v>
      </c>
      <c r="C879" s="10" t="s">
        <v>219</v>
      </c>
      <c r="D879" s="10" t="s">
        <v>61</v>
      </c>
      <c r="E879" s="23" t="s">
        <v>483</v>
      </c>
      <c r="F879" s="24">
        <v>100000</v>
      </c>
      <c r="G879" s="24">
        <v>100000</v>
      </c>
      <c r="H879" s="24">
        <v>200000</v>
      </c>
      <c r="I879" s="24"/>
    </row>
    <row r="880" spans="1:9" ht="47.25" x14ac:dyDescent="0.25">
      <c r="A880" s="10" t="s">
        <v>575</v>
      </c>
      <c r="B880" s="11"/>
      <c r="C880" s="10"/>
      <c r="D880" s="10"/>
      <c r="E880" s="23" t="s">
        <v>576</v>
      </c>
      <c r="F880" s="24">
        <f>F881+F884+F887+F890+F893+F896</f>
        <v>214317.59999999998</v>
      </c>
      <c r="G880" s="24">
        <f>G881+G884+G887+G890+G893+G896</f>
        <v>264341</v>
      </c>
      <c r="H880" s="24">
        <f>H881+H884+H887+H890+H893+H896</f>
        <v>159639.6</v>
      </c>
      <c r="I880" s="24">
        <f>I881+I884+I887+I890+I893+I896</f>
        <v>0</v>
      </c>
    </row>
    <row r="881" spans="1:9" ht="47.25" x14ac:dyDescent="0.25">
      <c r="A881" s="10" t="s">
        <v>577</v>
      </c>
      <c r="B881" s="11"/>
      <c r="C881" s="10"/>
      <c r="D881" s="10"/>
      <c r="E881" s="23" t="s">
        <v>127</v>
      </c>
      <c r="F881" s="24">
        <f t="shared" ref="F881:F897" si="193">F882</f>
        <v>1181.4000000000001</v>
      </c>
      <c r="G881" s="24">
        <f t="shared" ref="G881:G897" si="194">G882</f>
        <v>1181.4000000000001</v>
      </c>
      <c r="H881" s="24">
        <f t="shared" ref="H881:H897" si="195">H882</f>
        <v>1181.4000000000001</v>
      </c>
      <c r="I881" s="24">
        <f t="shared" ref="I881:I897" si="196">I882</f>
        <v>0</v>
      </c>
    </row>
    <row r="882" spans="1:9" ht="47.25" x14ac:dyDescent="0.25">
      <c r="A882" s="10" t="s">
        <v>577</v>
      </c>
      <c r="B882" s="11" t="s">
        <v>45</v>
      </c>
      <c r="C882" s="10"/>
      <c r="D882" s="10"/>
      <c r="E882" s="23" t="s">
        <v>46</v>
      </c>
      <c r="F882" s="24">
        <f t="shared" si="193"/>
        <v>1181.4000000000001</v>
      </c>
      <c r="G882" s="24">
        <f t="shared" si="194"/>
        <v>1181.4000000000001</v>
      </c>
      <c r="H882" s="24">
        <f t="shared" si="195"/>
        <v>1181.4000000000001</v>
      </c>
      <c r="I882" s="24">
        <f t="shared" si="196"/>
        <v>0</v>
      </c>
    </row>
    <row r="883" spans="1:9" x14ac:dyDescent="0.25">
      <c r="A883" s="10" t="s">
        <v>577</v>
      </c>
      <c r="B883" s="11">
        <v>600</v>
      </c>
      <c r="C883" s="10" t="s">
        <v>288</v>
      </c>
      <c r="D883" s="10" t="s">
        <v>92</v>
      </c>
      <c r="E883" s="23" t="s">
        <v>495</v>
      </c>
      <c r="F883" s="24">
        <v>1181.4000000000001</v>
      </c>
      <c r="G883" s="24">
        <v>1181.4000000000001</v>
      </c>
      <c r="H883" s="24">
        <v>1181.4000000000001</v>
      </c>
      <c r="I883" s="24"/>
    </row>
    <row r="884" spans="1:9" ht="94.5" x14ac:dyDescent="0.25">
      <c r="A884" s="10" t="s">
        <v>578</v>
      </c>
      <c r="B884" s="11"/>
      <c r="C884" s="10"/>
      <c r="D884" s="10"/>
      <c r="E884" s="23" t="s">
        <v>579</v>
      </c>
      <c r="F884" s="24">
        <f t="shared" si="193"/>
        <v>900</v>
      </c>
      <c r="G884" s="24">
        <f t="shared" si="194"/>
        <v>900</v>
      </c>
      <c r="H884" s="24">
        <f t="shared" si="195"/>
        <v>900</v>
      </c>
      <c r="I884" s="24">
        <f t="shared" si="196"/>
        <v>0</v>
      </c>
    </row>
    <row r="885" spans="1:9" ht="31.5" x14ac:dyDescent="0.25">
      <c r="A885" s="10" t="s">
        <v>578</v>
      </c>
      <c r="B885" s="11" t="s">
        <v>53</v>
      </c>
      <c r="C885" s="10"/>
      <c r="D885" s="10"/>
      <c r="E885" s="23" t="s">
        <v>54</v>
      </c>
      <c r="F885" s="24">
        <f t="shared" si="193"/>
        <v>900</v>
      </c>
      <c r="G885" s="24">
        <f t="shared" si="194"/>
        <v>900</v>
      </c>
      <c r="H885" s="24">
        <f t="shared" si="195"/>
        <v>900</v>
      </c>
      <c r="I885" s="24">
        <f t="shared" si="196"/>
        <v>0</v>
      </c>
    </row>
    <row r="886" spans="1:9" x14ac:dyDescent="0.25">
      <c r="A886" s="10" t="s">
        <v>578</v>
      </c>
      <c r="B886" s="11">
        <v>200</v>
      </c>
      <c r="C886" s="10" t="s">
        <v>288</v>
      </c>
      <c r="D886" s="10" t="s">
        <v>92</v>
      </c>
      <c r="E886" s="23" t="s">
        <v>495</v>
      </c>
      <c r="F886" s="24">
        <v>900</v>
      </c>
      <c r="G886" s="24">
        <v>900</v>
      </c>
      <c r="H886" s="24">
        <v>900</v>
      </c>
      <c r="I886" s="24"/>
    </row>
    <row r="887" spans="1:9" ht="31.5" x14ac:dyDescent="0.25">
      <c r="A887" s="10" t="s">
        <v>580</v>
      </c>
      <c r="B887" s="11"/>
      <c r="C887" s="10"/>
      <c r="D887" s="10"/>
      <c r="E887" s="23" t="s">
        <v>581</v>
      </c>
      <c r="F887" s="24">
        <f t="shared" si="193"/>
        <v>99403</v>
      </c>
      <c r="G887" s="24">
        <f t="shared" si="194"/>
        <v>104701.4</v>
      </c>
      <c r="H887" s="24">
        <f t="shared" si="195"/>
        <v>0</v>
      </c>
      <c r="I887" s="24">
        <f t="shared" si="196"/>
        <v>0</v>
      </c>
    </row>
    <row r="888" spans="1:9" ht="31.5" x14ac:dyDescent="0.25">
      <c r="A888" s="10" t="s">
        <v>580</v>
      </c>
      <c r="B888" s="11" t="s">
        <v>53</v>
      </c>
      <c r="C888" s="10"/>
      <c r="D888" s="10"/>
      <c r="E888" s="23" t="s">
        <v>54</v>
      </c>
      <c r="F888" s="24">
        <f t="shared" si="193"/>
        <v>99403</v>
      </c>
      <c r="G888" s="24">
        <f t="shared" si="194"/>
        <v>104701.4</v>
      </c>
      <c r="H888" s="24">
        <f t="shared" si="195"/>
        <v>0</v>
      </c>
      <c r="I888" s="24">
        <f t="shared" si="196"/>
        <v>0</v>
      </c>
    </row>
    <row r="889" spans="1:9" x14ac:dyDescent="0.25">
      <c r="A889" s="10" t="s">
        <v>580</v>
      </c>
      <c r="B889" s="11">
        <v>200</v>
      </c>
      <c r="C889" s="10" t="s">
        <v>288</v>
      </c>
      <c r="D889" s="10" t="s">
        <v>92</v>
      </c>
      <c r="E889" s="23" t="s">
        <v>495</v>
      </c>
      <c r="F889" s="24">
        <v>99403</v>
      </c>
      <c r="G889" s="24">
        <v>104701.4</v>
      </c>
      <c r="H889" s="24">
        <v>0</v>
      </c>
      <c r="I889" s="24"/>
    </row>
    <row r="890" spans="1:9" ht="31.5" x14ac:dyDescent="0.25">
      <c r="A890" s="10" t="s">
        <v>582</v>
      </c>
      <c r="B890" s="11"/>
      <c r="C890" s="10"/>
      <c r="D890" s="10"/>
      <c r="E890" s="23" t="s">
        <v>583</v>
      </c>
      <c r="F890" s="24">
        <f t="shared" si="193"/>
        <v>5275</v>
      </c>
      <c r="G890" s="24">
        <f t="shared" si="194"/>
        <v>0</v>
      </c>
      <c r="H890" s="24">
        <f t="shared" si="195"/>
        <v>0</v>
      </c>
      <c r="I890" s="24">
        <f t="shared" si="196"/>
        <v>0</v>
      </c>
    </row>
    <row r="891" spans="1:9" ht="31.5" x14ac:dyDescent="0.25">
      <c r="A891" s="10" t="s">
        <v>582</v>
      </c>
      <c r="B891" s="11" t="s">
        <v>53</v>
      </c>
      <c r="C891" s="10"/>
      <c r="D891" s="10"/>
      <c r="E891" s="23" t="s">
        <v>54</v>
      </c>
      <c r="F891" s="24">
        <f t="shared" si="193"/>
        <v>5275</v>
      </c>
      <c r="G891" s="24">
        <f t="shared" si="194"/>
        <v>0</v>
      </c>
      <c r="H891" s="24">
        <f t="shared" si="195"/>
        <v>0</v>
      </c>
      <c r="I891" s="24">
        <f t="shared" si="196"/>
        <v>0</v>
      </c>
    </row>
    <row r="892" spans="1:9" x14ac:dyDescent="0.25">
      <c r="A892" s="10" t="s">
        <v>582</v>
      </c>
      <c r="B892" s="11">
        <v>200</v>
      </c>
      <c r="C892" s="10" t="s">
        <v>288</v>
      </c>
      <c r="D892" s="10" t="s">
        <v>92</v>
      </c>
      <c r="E892" s="23" t="s">
        <v>495</v>
      </c>
      <c r="F892" s="24">
        <v>5275</v>
      </c>
      <c r="G892" s="24">
        <v>0</v>
      </c>
      <c r="H892" s="24">
        <v>0</v>
      </c>
      <c r="I892" s="24"/>
    </row>
    <row r="893" spans="1:9" x14ac:dyDescent="0.25">
      <c r="A893" s="10" t="s">
        <v>584</v>
      </c>
      <c r="B893" s="11"/>
      <c r="C893" s="10"/>
      <c r="D893" s="10"/>
      <c r="E893" s="23" t="s">
        <v>585</v>
      </c>
      <c r="F893" s="24">
        <f t="shared" si="193"/>
        <v>106932.7</v>
      </c>
      <c r="G893" s="24">
        <f t="shared" si="194"/>
        <v>156932.70000000001</v>
      </c>
      <c r="H893" s="24">
        <f t="shared" si="195"/>
        <v>156932.70000000001</v>
      </c>
      <c r="I893" s="24">
        <f t="shared" si="196"/>
        <v>0</v>
      </c>
    </row>
    <row r="894" spans="1:9" ht="31.5" x14ac:dyDescent="0.25">
      <c r="A894" s="10" t="s">
        <v>584</v>
      </c>
      <c r="B894" s="11" t="s">
        <v>53</v>
      </c>
      <c r="C894" s="10"/>
      <c r="D894" s="10"/>
      <c r="E894" s="23" t="s">
        <v>54</v>
      </c>
      <c r="F894" s="24">
        <f t="shared" si="193"/>
        <v>106932.7</v>
      </c>
      <c r="G894" s="24">
        <f t="shared" si="194"/>
        <v>156932.70000000001</v>
      </c>
      <c r="H894" s="24">
        <f t="shared" si="195"/>
        <v>156932.70000000001</v>
      </c>
      <c r="I894" s="24">
        <f t="shared" si="196"/>
        <v>0</v>
      </c>
    </row>
    <row r="895" spans="1:9" x14ac:dyDescent="0.25">
      <c r="A895" s="10" t="s">
        <v>584</v>
      </c>
      <c r="B895" s="11">
        <v>200</v>
      </c>
      <c r="C895" s="10" t="s">
        <v>288</v>
      </c>
      <c r="D895" s="10" t="s">
        <v>92</v>
      </c>
      <c r="E895" s="23" t="s">
        <v>495</v>
      </c>
      <c r="F895" s="24">
        <v>106932.7</v>
      </c>
      <c r="G895" s="24">
        <v>156932.70000000001</v>
      </c>
      <c r="H895" s="24">
        <v>156932.70000000001</v>
      </c>
      <c r="I895" s="24"/>
    </row>
    <row r="896" spans="1:9" ht="63" x14ac:dyDescent="0.25">
      <c r="A896" s="10" t="s">
        <v>586</v>
      </c>
      <c r="B896" s="11"/>
      <c r="C896" s="10"/>
      <c r="D896" s="10"/>
      <c r="E896" s="23" t="s">
        <v>587</v>
      </c>
      <c r="F896" s="24">
        <f t="shared" si="193"/>
        <v>625.5</v>
      </c>
      <c r="G896" s="24">
        <f t="shared" si="194"/>
        <v>625.5</v>
      </c>
      <c r="H896" s="24">
        <f t="shared" si="195"/>
        <v>625.5</v>
      </c>
      <c r="I896" s="24">
        <f t="shared" si="196"/>
        <v>0</v>
      </c>
    </row>
    <row r="897" spans="1:9" ht="31.5" x14ac:dyDescent="0.25">
      <c r="A897" s="10" t="s">
        <v>586</v>
      </c>
      <c r="B897" s="11" t="s">
        <v>53</v>
      </c>
      <c r="C897" s="10"/>
      <c r="D897" s="10"/>
      <c r="E897" s="23" t="s">
        <v>54</v>
      </c>
      <c r="F897" s="24">
        <f t="shared" si="193"/>
        <v>625.5</v>
      </c>
      <c r="G897" s="24">
        <f t="shared" si="194"/>
        <v>625.5</v>
      </c>
      <c r="H897" s="24">
        <f t="shared" si="195"/>
        <v>625.5</v>
      </c>
      <c r="I897" s="24">
        <f t="shared" si="196"/>
        <v>0</v>
      </c>
    </row>
    <row r="898" spans="1:9" x14ac:dyDescent="0.25">
      <c r="A898" s="10" t="s">
        <v>586</v>
      </c>
      <c r="B898" s="11">
        <v>200</v>
      </c>
      <c r="C898" s="10" t="s">
        <v>288</v>
      </c>
      <c r="D898" s="10" t="s">
        <v>92</v>
      </c>
      <c r="E898" s="23" t="s">
        <v>495</v>
      </c>
      <c r="F898" s="24">
        <v>625.5</v>
      </c>
      <c r="G898" s="24">
        <v>625.5</v>
      </c>
      <c r="H898" s="24">
        <v>625.5</v>
      </c>
      <c r="I898" s="24"/>
    </row>
    <row r="899" spans="1:9" ht="78.75" x14ac:dyDescent="0.25">
      <c r="A899" s="10" t="s">
        <v>588</v>
      </c>
      <c r="B899" s="11"/>
      <c r="C899" s="10"/>
      <c r="D899" s="10"/>
      <c r="E899" s="23" t="s">
        <v>589</v>
      </c>
      <c r="F899" s="24">
        <f>F900+F905</f>
        <v>874579.8</v>
      </c>
      <c r="G899" s="24">
        <f>G900+G905</f>
        <v>268201.59999999998</v>
      </c>
      <c r="H899" s="24">
        <f>H900+H905</f>
        <v>268201.59999999998</v>
      </c>
      <c r="I899" s="24">
        <f>I900+I905</f>
        <v>0</v>
      </c>
    </row>
    <row r="900" spans="1:9" ht="31.5" x14ac:dyDescent="0.25">
      <c r="A900" s="10" t="s">
        <v>590</v>
      </c>
      <c r="B900" s="11"/>
      <c r="C900" s="10"/>
      <c r="D900" s="10"/>
      <c r="E900" s="23" t="s">
        <v>156</v>
      </c>
      <c r="F900" s="24">
        <f>F901+F903</f>
        <v>60501.299999999996</v>
      </c>
      <c r="G900" s="24">
        <f>G901+G903</f>
        <v>62277.999999999993</v>
      </c>
      <c r="H900" s="24">
        <f>H901+H903</f>
        <v>62277.999999999993</v>
      </c>
      <c r="I900" s="24">
        <f>I901+I903</f>
        <v>0</v>
      </c>
    </row>
    <row r="901" spans="1:9" ht="94.5" x14ac:dyDescent="0.25">
      <c r="A901" s="10" t="s">
        <v>590</v>
      </c>
      <c r="B901" s="11" t="s">
        <v>128</v>
      </c>
      <c r="C901" s="10"/>
      <c r="D901" s="10"/>
      <c r="E901" s="23" t="s">
        <v>129</v>
      </c>
      <c r="F901" s="24">
        <f>F902</f>
        <v>57771.199999999997</v>
      </c>
      <c r="G901" s="24">
        <f>G902</f>
        <v>59547.899999999994</v>
      </c>
      <c r="H901" s="24">
        <f>H902</f>
        <v>59547.899999999994</v>
      </c>
      <c r="I901" s="24">
        <f>I902</f>
        <v>0</v>
      </c>
    </row>
    <row r="902" spans="1:9" ht="31.5" x14ac:dyDescent="0.25">
      <c r="A902" s="10" t="s">
        <v>590</v>
      </c>
      <c r="B902" s="11">
        <v>100</v>
      </c>
      <c r="C902" s="10" t="s">
        <v>288</v>
      </c>
      <c r="D902" s="10" t="s">
        <v>288</v>
      </c>
      <c r="E902" s="23" t="s">
        <v>591</v>
      </c>
      <c r="F902" s="24">
        <v>57771.199999999997</v>
      </c>
      <c r="G902" s="24">
        <v>59547.899999999994</v>
      </c>
      <c r="H902" s="24">
        <v>59547.899999999994</v>
      </c>
      <c r="I902" s="24"/>
    </row>
    <row r="903" spans="1:9" ht="31.5" x14ac:dyDescent="0.25">
      <c r="A903" s="10" t="s">
        <v>590</v>
      </c>
      <c r="B903" s="11" t="s">
        <v>53</v>
      </c>
      <c r="C903" s="10"/>
      <c r="D903" s="10"/>
      <c r="E903" s="23" t="s">
        <v>54</v>
      </c>
      <c r="F903" s="24">
        <f>F904</f>
        <v>2730.1</v>
      </c>
      <c r="G903" s="24">
        <f>G904</f>
        <v>2730.1</v>
      </c>
      <c r="H903" s="24">
        <f>H904</f>
        <v>2730.1</v>
      </c>
      <c r="I903" s="24">
        <f>I904</f>
        <v>0</v>
      </c>
    </row>
    <row r="904" spans="1:9" ht="31.5" x14ac:dyDescent="0.25">
      <c r="A904" s="10" t="s">
        <v>590</v>
      </c>
      <c r="B904" s="11">
        <v>200</v>
      </c>
      <c r="C904" s="10" t="s">
        <v>288</v>
      </c>
      <c r="D904" s="10" t="s">
        <v>288</v>
      </c>
      <c r="E904" s="23" t="s">
        <v>591</v>
      </c>
      <c r="F904" s="24">
        <v>2730.1</v>
      </c>
      <c r="G904" s="24">
        <v>2730.1</v>
      </c>
      <c r="H904" s="24">
        <v>2730.1</v>
      </c>
      <c r="I904" s="24"/>
    </row>
    <row r="905" spans="1:9" ht="47.25" x14ac:dyDescent="0.25">
      <c r="A905" s="10" t="s">
        <v>592</v>
      </c>
      <c r="B905" s="11"/>
      <c r="C905" s="10"/>
      <c r="D905" s="10"/>
      <c r="E905" s="23" t="s">
        <v>127</v>
      </c>
      <c r="F905" s="24">
        <f>F906+F908+F910</f>
        <v>814078.5</v>
      </c>
      <c r="G905" s="24">
        <f>G906+G908+G910</f>
        <v>205923.6</v>
      </c>
      <c r="H905" s="24">
        <f>H906+H908+H910</f>
        <v>205923.6</v>
      </c>
      <c r="I905" s="24">
        <f>I906+I908+I910</f>
        <v>0</v>
      </c>
    </row>
    <row r="906" spans="1:9" ht="94.5" x14ac:dyDescent="0.25">
      <c r="A906" s="10" t="s">
        <v>592</v>
      </c>
      <c r="B906" s="11" t="s">
        <v>128</v>
      </c>
      <c r="C906" s="10"/>
      <c r="D906" s="10"/>
      <c r="E906" s="23" t="s">
        <v>129</v>
      </c>
      <c r="F906" s="24">
        <f>F907</f>
        <v>172259</v>
      </c>
      <c r="G906" s="24">
        <f>G907</f>
        <v>177555.5</v>
      </c>
      <c r="H906" s="24">
        <f>H907</f>
        <v>177555.5</v>
      </c>
      <c r="I906" s="24">
        <f>I907</f>
        <v>0</v>
      </c>
    </row>
    <row r="907" spans="1:9" ht="31.5" x14ac:dyDescent="0.25">
      <c r="A907" s="10" t="s">
        <v>592</v>
      </c>
      <c r="B907" s="11">
        <v>100</v>
      </c>
      <c r="C907" s="10" t="s">
        <v>288</v>
      </c>
      <c r="D907" s="10" t="s">
        <v>288</v>
      </c>
      <c r="E907" s="23" t="s">
        <v>591</v>
      </c>
      <c r="F907" s="24">
        <v>172259</v>
      </c>
      <c r="G907" s="24">
        <v>177555.5</v>
      </c>
      <c r="H907" s="24">
        <v>177555.5</v>
      </c>
      <c r="I907" s="24"/>
    </row>
    <row r="908" spans="1:9" ht="31.5" x14ac:dyDescent="0.25">
      <c r="A908" s="10" t="s">
        <v>592</v>
      </c>
      <c r="B908" s="11" t="s">
        <v>53</v>
      </c>
      <c r="C908" s="10"/>
      <c r="D908" s="10"/>
      <c r="E908" s="23" t="s">
        <v>54</v>
      </c>
      <c r="F908" s="24">
        <f>F909</f>
        <v>28368.1</v>
      </c>
      <c r="G908" s="24">
        <f>G909</f>
        <v>28368.1</v>
      </c>
      <c r="H908" s="24">
        <f>H909</f>
        <v>28368.1</v>
      </c>
      <c r="I908" s="24">
        <f>I909</f>
        <v>0</v>
      </c>
    </row>
    <row r="909" spans="1:9" ht="31.5" x14ac:dyDescent="0.25">
      <c r="A909" s="10" t="s">
        <v>592</v>
      </c>
      <c r="B909" s="11">
        <v>200</v>
      </c>
      <c r="C909" s="10" t="s">
        <v>288</v>
      </c>
      <c r="D909" s="10" t="s">
        <v>288</v>
      </c>
      <c r="E909" s="23" t="s">
        <v>591</v>
      </c>
      <c r="F909" s="24">
        <v>28368.1</v>
      </c>
      <c r="G909" s="24">
        <v>28368.1</v>
      </c>
      <c r="H909" s="24">
        <v>28368.1</v>
      </c>
      <c r="I909" s="24"/>
    </row>
    <row r="910" spans="1:9" x14ac:dyDescent="0.25">
      <c r="A910" s="10" t="s">
        <v>592</v>
      </c>
      <c r="B910" s="11" t="s">
        <v>39</v>
      </c>
      <c r="C910" s="10"/>
      <c r="D910" s="10"/>
      <c r="E910" s="23" t="s">
        <v>40</v>
      </c>
      <c r="F910" s="24">
        <f>F911</f>
        <v>613451.4</v>
      </c>
      <c r="G910" s="24">
        <f>G911</f>
        <v>0</v>
      </c>
      <c r="H910" s="24">
        <f>H911</f>
        <v>0</v>
      </c>
      <c r="I910" s="24">
        <f>I911</f>
        <v>0</v>
      </c>
    </row>
    <row r="911" spans="1:9" ht="31.5" x14ac:dyDescent="0.25">
      <c r="A911" s="10" t="s">
        <v>592</v>
      </c>
      <c r="B911" s="11">
        <v>800</v>
      </c>
      <c r="C911" s="10" t="s">
        <v>288</v>
      </c>
      <c r="D911" s="10" t="s">
        <v>288</v>
      </c>
      <c r="E911" s="23" t="s">
        <v>591</v>
      </c>
      <c r="F911" s="24">
        <v>613451.4</v>
      </c>
      <c r="G911" s="24">
        <v>0</v>
      </c>
      <c r="H911" s="24">
        <v>0</v>
      </c>
      <c r="I911" s="24"/>
    </row>
    <row r="912" spans="1:9" s="13" customFormat="1" ht="31.5" x14ac:dyDescent="0.25">
      <c r="A912" s="14" t="s">
        <v>593</v>
      </c>
      <c r="B912" s="15"/>
      <c r="C912" s="14"/>
      <c r="D912" s="14"/>
      <c r="E912" s="16" t="s">
        <v>594</v>
      </c>
      <c r="F912" s="17">
        <f>F913</f>
        <v>181601.3</v>
      </c>
      <c r="G912" s="17">
        <f>G913</f>
        <v>183702.2</v>
      </c>
      <c r="H912" s="17">
        <f>H913</f>
        <v>184232.2</v>
      </c>
      <c r="I912" s="17">
        <f>I913</f>
        <v>0</v>
      </c>
    </row>
    <row r="913" spans="1:9" s="18" customFormat="1" x14ac:dyDescent="0.25">
      <c r="A913" s="19" t="s">
        <v>595</v>
      </c>
      <c r="B913" s="20"/>
      <c r="C913" s="19"/>
      <c r="D913" s="19"/>
      <c r="E913" s="21" t="s">
        <v>48</v>
      </c>
      <c r="F913" s="22">
        <f>F914+F929</f>
        <v>181601.3</v>
      </c>
      <c r="G913" s="22">
        <f>G914+G929</f>
        <v>183702.2</v>
      </c>
      <c r="H913" s="22">
        <f>H914+H929</f>
        <v>184232.2</v>
      </c>
      <c r="I913" s="22">
        <f>I914+I929</f>
        <v>0</v>
      </c>
    </row>
    <row r="914" spans="1:9" ht="78.75" x14ac:dyDescent="0.25">
      <c r="A914" s="10" t="s">
        <v>596</v>
      </c>
      <c r="B914" s="11"/>
      <c r="C914" s="10"/>
      <c r="D914" s="10"/>
      <c r="E914" s="23" t="s">
        <v>597</v>
      </c>
      <c r="F914" s="24">
        <f>F915+F920+F923+F926</f>
        <v>39507.199999999997</v>
      </c>
      <c r="G914" s="24">
        <f>G915+G920+G923+G926</f>
        <v>37440.800000000003</v>
      </c>
      <c r="H914" s="24">
        <f>H915+H920+H923+H926</f>
        <v>37970.800000000003</v>
      </c>
      <c r="I914" s="24">
        <f>I915+I920+I923+I926</f>
        <v>0</v>
      </c>
    </row>
    <row r="915" spans="1:9" x14ac:dyDescent="0.25">
      <c r="A915" s="10" t="s">
        <v>598</v>
      </c>
      <c r="B915" s="11"/>
      <c r="C915" s="10"/>
      <c r="D915" s="10"/>
      <c r="E915" s="23" t="s">
        <v>599</v>
      </c>
      <c r="F915" s="24">
        <f>F916+F918</f>
        <v>22555</v>
      </c>
      <c r="G915" s="24">
        <f>G916+G918</f>
        <v>22971.599999999999</v>
      </c>
      <c r="H915" s="24">
        <f>H916+H918</f>
        <v>23501.599999999999</v>
      </c>
      <c r="I915" s="24">
        <f>I916+I918</f>
        <v>0</v>
      </c>
    </row>
    <row r="916" spans="1:9" ht="31.5" x14ac:dyDescent="0.25">
      <c r="A916" s="10" t="s">
        <v>598</v>
      </c>
      <c r="B916" s="11" t="s">
        <v>53</v>
      </c>
      <c r="C916" s="10"/>
      <c r="D916" s="10"/>
      <c r="E916" s="23" t="s">
        <v>54</v>
      </c>
      <c r="F916" s="24">
        <f>F917</f>
        <v>21515.1</v>
      </c>
      <c r="G916" s="24">
        <f>G917</f>
        <v>21933.5</v>
      </c>
      <c r="H916" s="24">
        <f>H917</f>
        <v>22463.5</v>
      </c>
      <c r="I916" s="24">
        <f>I917</f>
        <v>0</v>
      </c>
    </row>
    <row r="917" spans="1:9" ht="31.5" x14ac:dyDescent="0.25">
      <c r="A917" s="10" t="s">
        <v>598</v>
      </c>
      <c r="B917" s="11">
        <v>200</v>
      </c>
      <c r="C917" s="10" t="s">
        <v>219</v>
      </c>
      <c r="D917" s="10" t="s">
        <v>448</v>
      </c>
      <c r="E917" s="23" t="s">
        <v>449</v>
      </c>
      <c r="F917" s="24">
        <v>21515.1</v>
      </c>
      <c r="G917" s="24">
        <v>21933.5</v>
      </c>
      <c r="H917" s="24">
        <v>22463.5</v>
      </c>
      <c r="I917" s="24"/>
    </row>
    <row r="918" spans="1:9" x14ac:dyDescent="0.25">
      <c r="A918" s="10" t="s">
        <v>598</v>
      </c>
      <c r="B918" s="11" t="s">
        <v>39</v>
      </c>
      <c r="C918" s="10"/>
      <c r="D918" s="10"/>
      <c r="E918" s="23" t="s">
        <v>40</v>
      </c>
      <c r="F918" s="24">
        <f>F919</f>
        <v>1039.9000000000001</v>
      </c>
      <c r="G918" s="24">
        <f>G919</f>
        <v>1038.0999999999999</v>
      </c>
      <c r="H918" s="24">
        <f>H919</f>
        <v>1038.0999999999999</v>
      </c>
      <c r="I918" s="24">
        <f>I919</f>
        <v>0</v>
      </c>
    </row>
    <row r="919" spans="1:9" ht="31.5" x14ac:dyDescent="0.25">
      <c r="A919" s="10" t="s">
        <v>598</v>
      </c>
      <c r="B919" s="11">
        <v>800</v>
      </c>
      <c r="C919" s="10" t="s">
        <v>219</v>
      </c>
      <c r="D919" s="10" t="s">
        <v>448</v>
      </c>
      <c r="E919" s="23" t="s">
        <v>449</v>
      </c>
      <c r="F919" s="24">
        <v>1039.9000000000001</v>
      </c>
      <c r="G919" s="24">
        <v>1038.0999999999999</v>
      </c>
      <c r="H919" s="24">
        <v>1038.0999999999999</v>
      </c>
      <c r="I919" s="24"/>
    </row>
    <row r="920" spans="1:9" x14ac:dyDescent="0.25">
      <c r="A920" s="10" t="s">
        <v>600</v>
      </c>
      <c r="B920" s="11"/>
      <c r="C920" s="10"/>
      <c r="D920" s="10"/>
      <c r="E920" s="23" t="s">
        <v>601</v>
      </c>
      <c r="F920" s="24">
        <f t="shared" ref="F920:F929" si="197">F921</f>
        <v>14469.2</v>
      </c>
      <c r="G920" s="24">
        <f t="shared" ref="G920:G929" si="198">G921</f>
        <v>14469.2</v>
      </c>
      <c r="H920" s="24">
        <f t="shared" ref="H920:H929" si="199">H921</f>
        <v>14469.2</v>
      </c>
      <c r="I920" s="24">
        <f t="shared" ref="I920:I929" si="200">I921</f>
        <v>0</v>
      </c>
    </row>
    <row r="921" spans="1:9" ht="31.5" x14ac:dyDescent="0.25">
      <c r="A921" s="10" t="s">
        <v>600</v>
      </c>
      <c r="B921" s="11" t="s">
        <v>53</v>
      </c>
      <c r="C921" s="10"/>
      <c r="D921" s="10"/>
      <c r="E921" s="23" t="s">
        <v>54</v>
      </c>
      <c r="F921" s="24">
        <f t="shared" si="197"/>
        <v>14469.2</v>
      </c>
      <c r="G921" s="24">
        <f t="shared" si="198"/>
        <v>14469.2</v>
      </c>
      <c r="H921" s="24">
        <f t="shared" si="199"/>
        <v>14469.2</v>
      </c>
      <c r="I921" s="24">
        <f t="shared" si="200"/>
        <v>0</v>
      </c>
    </row>
    <row r="922" spans="1:9" ht="31.5" x14ac:dyDescent="0.25">
      <c r="A922" s="10" t="s">
        <v>600</v>
      </c>
      <c r="B922" s="11">
        <v>200</v>
      </c>
      <c r="C922" s="10" t="s">
        <v>219</v>
      </c>
      <c r="D922" s="10" t="s">
        <v>448</v>
      </c>
      <c r="E922" s="23" t="s">
        <v>449</v>
      </c>
      <c r="F922" s="24">
        <v>14469.2</v>
      </c>
      <c r="G922" s="24">
        <v>14469.2</v>
      </c>
      <c r="H922" s="24">
        <v>14469.2</v>
      </c>
      <c r="I922" s="24"/>
    </row>
    <row r="923" spans="1:9" x14ac:dyDescent="0.25">
      <c r="A923" s="10" t="s">
        <v>602</v>
      </c>
      <c r="B923" s="11"/>
      <c r="C923" s="10"/>
      <c r="D923" s="10"/>
      <c r="E923" s="23" t="s">
        <v>603</v>
      </c>
      <c r="F923" s="24">
        <f t="shared" si="197"/>
        <v>178.4</v>
      </c>
      <c r="G923" s="24">
        <f t="shared" si="198"/>
        <v>0</v>
      </c>
      <c r="H923" s="24">
        <f t="shared" si="199"/>
        <v>0</v>
      </c>
      <c r="I923" s="24">
        <f t="shared" si="200"/>
        <v>0</v>
      </c>
    </row>
    <row r="924" spans="1:9" ht="31.5" x14ac:dyDescent="0.25">
      <c r="A924" s="10" t="s">
        <v>602</v>
      </c>
      <c r="B924" s="11" t="s">
        <v>53</v>
      </c>
      <c r="C924" s="10"/>
      <c r="D924" s="10"/>
      <c r="E924" s="23" t="s">
        <v>54</v>
      </c>
      <c r="F924" s="24">
        <f t="shared" si="197"/>
        <v>178.4</v>
      </c>
      <c r="G924" s="24">
        <f t="shared" si="198"/>
        <v>0</v>
      </c>
      <c r="H924" s="24">
        <f t="shared" si="199"/>
        <v>0</v>
      </c>
      <c r="I924" s="24">
        <f t="shared" si="200"/>
        <v>0</v>
      </c>
    </row>
    <row r="925" spans="1:9" ht="31.5" x14ac:dyDescent="0.25">
      <c r="A925" s="10" t="s">
        <v>602</v>
      </c>
      <c r="B925" s="11">
        <v>200</v>
      </c>
      <c r="C925" s="10" t="s">
        <v>219</v>
      </c>
      <c r="D925" s="10" t="s">
        <v>448</v>
      </c>
      <c r="E925" s="23" t="s">
        <v>449</v>
      </c>
      <c r="F925" s="24">
        <v>178.4</v>
      </c>
      <c r="G925" s="24">
        <v>0</v>
      </c>
      <c r="H925" s="24">
        <v>0</v>
      </c>
      <c r="I925" s="24"/>
    </row>
    <row r="926" spans="1:9" ht="31.5" x14ac:dyDescent="0.25">
      <c r="A926" s="10" t="s">
        <v>604</v>
      </c>
      <c r="B926" s="11"/>
      <c r="C926" s="10"/>
      <c r="D926" s="10"/>
      <c r="E926" s="23" t="s">
        <v>605</v>
      </c>
      <c r="F926" s="24">
        <f t="shared" si="197"/>
        <v>2304.6</v>
      </c>
      <c r="G926" s="24">
        <f t="shared" si="198"/>
        <v>0</v>
      </c>
      <c r="H926" s="24">
        <f t="shared" si="199"/>
        <v>0</v>
      </c>
      <c r="I926" s="24">
        <f t="shared" si="200"/>
        <v>0</v>
      </c>
    </row>
    <row r="927" spans="1:9" ht="31.5" x14ac:dyDescent="0.25">
      <c r="A927" s="10" t="s">
        <v>604</v>
      </c>
      <c r="B927" s="11" t="s">
        <v>53</v>
      </c>
      <c r="C927" s="10"/>
      <c r="D927" s="10"/>
      <c r="E927" s="23" t="s">
        <v>54</v>
      </c>
      <c r="F927" s="24">
        <f t="shared" si="197"/>
        <v>2304.6</v>
      </c>
      <c r="G927" s="24">
        <f t="shared" si="198"/>
        <v>0</v>
      </c>
      <c r="H927" s="24">
        <f t="shared" si="199"/>
        <v>0</v>
      </c>
      <c r="I927" s="24">
        <f t="shared" si="200"/>
        <v>0</v>
      </c>
    </row>
    <row r="928" spans="1:9" ht="31.5" x14ac:dyDescent="0.25">
      <c r="A928" s="10" t="s">
        <v>604</v>
      </c>
      <c r="B928" s="11">
        <v>200</v>
      </c>
      <c r="C928" s="10" t="s">
        <v>219</v>
      </c>
      <c r="D928" s="10" t="s">
        <v>448</v>
      </c>
      <c r="E928" s="23" t="s">
        <v>449</v>
      </c>
      <c r="F928" s="24">
        <v>2304.6</v>
      </c>
      <c r="G928" s="24">
        <v>0</v>
      </c>
      <c r="H928" s="24">
        <v>0</v>
      </c>
      <c r="I928" s="24"/>
    </row>
    <row r="929" spans="1:9" ht="63" x14ac:dyDescent="0.25">
      <c r="A929" s="10" t="s">
        <v>606</v>
      </c>
      <c r="B929" s="11"/>
      <c r="C929" s="10"/>
      <c r="D929" s="10"/>
      <c r="E929" s="23" t="s">
        <v>607</v>
      </c>
      <c r="F929" s="24">
        <f t="shared" si="197"/>
        <v>142094.1</v>
      </c>
      <c r="G929" s="24">
        <f t="shared" si="198"/>
        <v>146261.4</v>
      </c>
      <c r="H929" s="24">
        <f t="shared" si="199"/>
        <v>146261.4</v>
      </c>
      <c r="I929" s="24">
        <f t="shared" si="200"/>
        <v>0</v>
      </c>
    </row>
    <row r="930" spans="1:9" ht="31.5" x14ac:dyDescent="0.25">
      <c r="A930" s="10" t="s">
        <v>608</v>
      </c>
      <c r="B930" s="11"/>
      <c r="C930" s="10"/>
      <c r="D930" s="10"/>
      <c r="E930" s="23" t="s">
        <v>156</v>
      </c>
      <c r="F930" s="24">
        <f>F931+F933</f>
        <v>142094.1</v>
      </c>
      <c r="G930" s="24">
        <f>G931+G933</f>
        <v>146261.4</v>
      </c>
      <c r="H930" s="24">
        <f>H931+H933</f>
        <v>146261.4</v>
      </c>
      <c r="I930" s="24">
        <f>I931+I933</f>
        <v>0</v>
      </c>
    </row>
    <row r="931" spans="1:9" ht="94.5" x14ac:dyDescent="0.25">
      <c r="A931" s="10" t="s">
        <v>608</v>
      </c>
      <c r="B931" s="11" t="s">
        <v>128</v>
      </c>
      <c r="C931" s="10"/>
      <c r="D931" s="10"/>
      <c r="E931" s="23" t="s">
        <v>129</v>
      </c>
      <c r="F931" s="24">
        <f>F932</f>
        <v>135855.1</v>
      </c>
      <c r="G931" s="24">
        <f>G932</f>
        <v>140022.39999999999</v>
      </c>
      <c r="H931" s="24">
        <f>H932</f>
        <v>140022.39999999999</v>
      </c>
      <c r="I931" s="24">
        <f>I932</f>
        <v>0</v>
      </c>
    </row>
    <row r="932" spans="1:9" ht="31.5" x14ac:dyDescent="0.25">
      <c r="A932" s="10" t="s">
        <v>608</v>
      </c>
      <c r="B932" s="11">
        <v>100</v>
      </c>
      <c r="C932" s="10" t="s">
        <v>219</v>
      </c>
      <c r="D932" s="10" t="s">
        <v>448</v>
      </c>
      <c r="E932" s="23" t="s">
        <v>449</v>
      </c>
      <c r="F932" s="24">
        <v>135855.1</v>
      </c>
      <c r="G932" s="24">
        <v>140022.39999999999</v>
      </c>
      <c r="H932" s="24">
        <v>140022.39999999999</v>
      </c>
      <c r="I932" s="24"/>
    </row>
    <row r="933" spans="1:9" ht="31.5" x14ac:dyDescent="0.25">
      <c r="A933" s="10" t="s">
        <v>608</v>
      </c>
      <c r="B933" s="11" t="s">
        <v>53</v>
      </c>
      <c r="C933" s="10"/>
      <c r="D933" s="10"/>
      <c r="E933" s="23" t="s">
        <v>54</v>
      </c>
      <c r="F933" s="24">
        <f>F934</f>
        <v>6239</v>
      </c>
      <c r="G933" s="24">
        <f>G934</f>
        <v>6239</v>
      </c>
      <c r="H933" s="24">
        <f>H934</f>
        <v>6239</v>
      </c>
      <c r="I933" s="24">
        <f>I934</f>
        <v>0</v>
      </c>
    </row>
    <row r="934" spans="1:9" ht="31.5" x14ac:dyDescent="0.25">
      <c r="A934" s="10" t="s">
        <v>608</v>
      </c>
      <c r="B934" s="11">
        <v>200</v>
      </c>
      <c r="C934" s="10" t="s">
        <v>219</v>
      </c>
      <c r="D934" s="10" t="s">
        <v>448</v>
      </c>
      <c r="E934" s="23" t="s">
        <v>449</v>
      </c>
      <c r="F934" s="24">
        <v>6239</v>
      </c>
      <c r="G934" s="24">
        <v>6239</v>
      </c>
      <c r="H934" s="24">
        <v>6239</v>
      </c>
      <c r="I934" s="24"/>
    </row>
    <row r="935" spans="1:9" s="13" customFormat="1" ht="47.25" x14ac:dyDescent="0.25">
      <c r="A935" s="14" t="s">
        <v>609</v>
      </c>
      <c r="B935" s="15"/>
      <c r="C935" s="14"/>
      <c r="D935" s="14"/>
      <c r="E935" s="16" t="s">
        <v>610</v>
      </c>
      <c r="F935" s="17">
        <f>F936+F941+F946</f>
        <v>9539351.4000000004</v>
      </c>
      <c r="G935" s="17">
        <f>G936+G941+G946</f>
        <v>10302027.700000001</v>
      </c>
      <c r="H935" s="17">
        <f>H936+H941+H946</f>
        <v>10900322.299999997</v>
      </c>
      <c r="I935" s="17">
        <f>I936+I941+I946</f>
        <v>0</v>
      </c>
    </row>
    <row r="936" spans="1:9" s="18" customFormat="1" ht="31.5" x14ac:dyDescent="0.25">
      <c r="A936" s="19" t="s">
        <v>611</v>
      </c>
      <c r="B936" s="20"/>
      <c r="C936" s="19"/>
      <c r="D936" s="19"/>
      <c r="E936" s="21" t="s">
        <v>342</v>
      </c>
      <c r="F936" s="22">
        <f t="shared" ref="F936:F944" si="201">F937</f>
        <v>367188.1</v>
      </c>
      <c r="G936" s="22">
        <f t="shared" ref="G936:G944" si="202">G937</f>
        <v>0</v>
      </c>
      <c r="H936" s="22">
        <f t="shared" ref="H936:H944" si="203">H937</f>
        <v>0</v>
      </c>
      <c r="I936" s="22">
        <f t="shared" ref="I936:I944" si="204">I937</f>
        <v>0</v>
      </c>
    </row>
    <row r="937" spans="1:9" ht="31.5" x14ac:dyDescent="0.25">
      <c r="A937" s="10" t="s">
        <v>612</v>
      </c>
      <c r="B937" s="11"/>
      <c r="C937" s="10"/>
      <c r="D937" s="10"/>
      <c r="E937" s="23" t="s">
        <v>613</v>
      </c>
      <c r="F937" s="24">
        <f t="shared" si="201"/>
        <v>367188.1</v>
      </c>
      <c r="G937" s="24">
        <f t="shared" si="202"/>
        <v>0</v>
      </c>
      <c r="H937" s="24">
        <f t="shared" si="203"/>
        <v>0</v>
      </c>
      <c r="I937" s="24">
        <f t="shared" si="204"/>
        <v>0</v>
      </c>
    </row>
    <row r="938" spans="1:9" ht="157.5" x14ac:dyDescent="0.25">
      <c r="A938" s="10" t="s">
        <v>614</v>
      </c>
      <c r="B938" s="11"/>
      <c r="C938" s="10"/>
      <c r="D938" s="10"/>
      <c r="E938" s="23" t="s">
        <v>615</v>
      </c>
      <c r="F938" s="24">
        <f t="shared" si="201"/>
        <v>367188.1</v>
      </c>
      <c r="G938" s="24">
        <f t="shared" si="202"/>
        <v>0</v>
      </c>
      <c r="H938" s="24">
        <f t="shared" si="203"/>
        <v>0</v>
      </c>
      <c r="I938" s="24">
        <f t="shared" si="204"/>
        <v>0</v>
      </c>
    </row>
    <row r="939" spans="1:9" x14ac:dyDescent="0.25">
      <c r="A939" s="10" t="s">
        <v>614</v>
      </c>
      <c r="B939" s="11" t="s">
        <v>39</v>
      </c>
      <c r="C939" s="10"/>
      <c r="D939" s="10"/>
      <c r="E939" s="23" t="s">
        <v>40</v>
      </c>
      <c r="F939" s="24">
        <f t="shared" si="201"/>
        <v>367188.1</v>
      </c>
      <c r="G939" s="24">
        <f t="shared" si="202"/>
        <v>0</v>
      </c>
      <c r="H939" s="24">
        <f t="shared" si="203"/>
        <v>0</v>
      </c>
      <c r="I939" s="24">
        <f t="shared" si="204"/>
        <v>0</v>
      </c>
    </row>
    <row r="940" spans="1:9" x14ac:dyDescent="0.25">
      <c r="A940" s="10" t="s">
        <v>614</v>
      </c>
      <c r="B940" s="11">
        <v>800</v>
      </c>
      <c r="C940" s="10" t="s">
        <v>219</v>
      </c>
      <c r="D940" s="10" t="s">
        <v>57</v>
      </c>
      <c r="E940" s="23" t="s">
        <v>616</v>
      </c>
      <c r="F940" s="24">
        <v>367188.1</v>
      </c>
      <c r="G940" s="24">
        <v>0</v>
      </c>
      <c r="H940" s="24">
        <v>0</v>
      </c>
      <c r="I940" s="24"/>
    </row>
    <row r="941" spans="1:9" s="18" customFormat="1" ht="31.5" x14ac:dyDescent="0.25">
      <c r="A941" s="19" t="s">
        <v>617</v>
      </c>
      <c r="B941" s="20"/>
      <c r="C941" s="19"/>
      <c r="D941" s="19"/>
      <c r="E941" s="21" t="s">
        <v>348</v>
      </c>
      <c r="F941" s="22">
        <f t="shared" si="201"/>
        <v>882299.1</v>
      </c>
      <c r="G941" s="22">
        <f t="shared" si="202"/>
        <v>1399738.4</v>
      </c>
      <c r="H941" s="22">
        <f t="shared" si="203"/>
        <v>1355736.2999999998</v>
      </c>
      <c r="I941" s="22">
        <f t="shared" si="204"/>
        <v>0</v>
      </c>
    </row>
    <row r="942" spans="1:9" ht="47.25" x14ac:dyDescent="0.25">
      <c r="A942" s="10" t="s">
        <v>618</v>
      </c>
      <c r="B942" s="11"/>
      <c r="C942" s="10"/>
      <c r="D942" s="10"/>
      <c r="E942" s="23" t="s">
        <v>619</v>
      </c>
      <c r="F942" s="24">
        <f t="shared" si="201"/>
        <v>882299.1</v>
      </c>
      <c r="G942" s="24">
        <f t="shared" si="202"/>
        <v>1399738.4</v>
      </c>
      <c r="H942" s="24">
        <f t="shared" si="203"/>
        <v>1355736.2999999998</v>
      </c>
      <c r="I942" s="24">
        <f t="shared" si="204"/>
        <v>0</v>
      </c>
    </row>
    <row r="943" spans="1:9" ht="110.25" x14ac:dyDescent="0.25">
      <c r="A943" s="10" t="s">
        <v>620</v>
      </c>
      <c r="B943" s="11"/>
      <c r="C943" s="10"/>
      <c r="D943" s="10"/>
      <c r="E943" s="23" t="s">
        <v>621</v>
      </c>
      <c r="F943" s="24">
        <f t="shared" si="201"/>
        <v>882299.1</v>
      </c>
      <c r="G943" s="24">
        <f t="shared" si="202"/>
        <v>1399738.4</v>
      </c>
      <c r="H943" s="24">
        <f t="shared" si="203"/>
        <v>1355736.2999999998</v>
      </c>
      <c r="I943" s="24">
        <f t="shared" si="204"/>
        <v>0</v>
      </c>
    </row>
    <row r="944" spans="1:9" x14ac:dyDescent="0.25">
      <c r="A944" s="10" t="s">
        <v>620</v>
      </c>
      <c r="B944" s="11" t="s">
        <v>39</v>
      </c>
      <c r="C944" s="10"/>
      <c r="D944" s="10"/>
      <c r="E944" s="23" t="s">
        <v>40</v>
      </c>
      <c r="F944" s="24">
        <f t="shared" si="201"/>
        <v>882299.1</v>
      </c>
      <c r="G944" s="24">
        <f t="shared" si="202"/>
        <v>1399738.4</v>
      </c>
      <c r="H944" s="24">
        <f t="shared" si="203"/>
        <v>1355736.2999999998</v>
      </c>
      <c r="I944" s="24">
        <f t="shared" si="204"/>
        <v>0</v>
      </c>
    </row>
    <row r="945" spans="1:9" x14ac:dyDescent="0.25">
      <c r="A945" s="10" t="s">
        <v>620</v>
      </c>
      <c r="B945" s="11">
        <v>800</v>
      </c>
      <c r="C945" s="10" t="s">
        <v>219</v>
      </c>
      <c r="D945" s="10" t="s">
        <v>57</v>
      </c>
      <c r="E945" s="23" t="s">
        <v>616</v>
      </c>
      <c r="F945" s="24">
        <f>886160.4-3861.3</f>
        <v>882299.1</v>
      </c>
      <c r="G945" s="24">
        <v>1399738.4</v>
      </c>
      <c r="H945" s="24">
        <v>1355736.2999999998</v>
      </c>
      <c r="I945" s="24"/>
    </row>
    <row r="946" spans="1:9" s="18" customFormat="1" x14ac:dyDescent="0.25">
      <c r="A946" s="19" t="s">
        <v>622</v>
      </c>
      <c r="B946" s="20"/>
      <c r="C946" s="19"/>
      <c r="D946" s="19"/>
      <c r="E946" s="21" t="s">
        <v>48</v>
      </c>
      <c r="F946" s="22">
        <f>F947+F970</f>
        <v>8289864.2000000002</v>
      </c>
      <c r="G946" s="22">
        <f>G947+G970</f>
        <v>8902289.3000000007</v>
      </c>
      <c r="H946" s="22">
        <f>H947+H970</f>
        <v>9544585.9999999981</v>
      </c>
      <c r="I946" s="22">
        <f>I947+I970</f>
        <v>0</v>
      </c>
    </row>
    <row r="947" spans="1:9" ht="47.25" x14ac:dyDescent="0.25">
      <c r="A947" s="10" t="s">
        <v>623</v>
      </c>
      <c r="B947" s="11"/>
      <c r="C947" s="10"/>
      <c r="D947" s="10"/>
      <c r="E947" s="23" t="s">
        <v>624</v>
      </c>
      <c r="F947" s="24">
        <f>F948+F951+F954+F961+F964+F967</f>
        <v>8112374</v>
      </c>
      <c r="G947" s="24">
        <f>G948+G951+G954+G961+G964+G967</f>
        <v>8719644.3000000007</v>
      </c>
      <c r="H947" s="24">
        <f>H948+H951+H954+H961+H964+H967</f>
        <v>9361940.9999999981</v>
      </c>
      <c r="I947" s="24">
        <f>I948+I951+I954+I961+I964+I967</f>
        <v>0</v>
      </c>
    </row>
    <row r="948" spans="1:9" ht="31.5" x14ac:dyDescent="0.25">
      <c r="A948" s="10" t="s">
        <v>625</v>
      </c>
      <c r="B948" s="11"/>
      <c r="C948" s="10"/>
      <c r="D948" s="10"/>
      <c r="E948" s="23" t="s">
        <v>626</v>
      </c>
      <c r="F948" s="24">
        <f t="shared" ref="F948:F952" si="205">F949</f>
        <v>180169.7</v>
      </c>
      <c r="G948" s="24">
        <f t="shared" ref="G948:G952" si="206">G949</f>
        <v>103992.4</v>
      </c>
      <c r="H948" s="24">
        <f t="shared" ref="H948:H952" si="207">H949</f>
        <v>103988.20000000001</v>
      </c>
      <c r="I948" s="24">
        <f t="shared" ref="I948:I952" si="208">I949</f>
        <v>0</v>
      </c>
    </row>
    <row r="949" spans="1:9" ht="31.5" x14ac:dyDescent="0.25">
      <c r="A949" s="10" t="s">
        <v>625</v>
      </c>
      <c r="B949" s="11" t="s">
        <v>53</v>
      </c>
      <c r="C949" s="10"/>
      <c r="D949" s="10"/>
      <c r="E949" s="23" t="s">
        <v>54</v>
      </c>
      <c r="F949" s="24">
        <f t="shared" si="205"/>
        <v>180169.7</v>
      </c>
      <c r="G949" s="24">
        <f t="shared" si="206"/>
        <v>103992.4</v>
      </c>
      <c r="H949" s="24">
        <f t="shared" si="207"/>
        <v>103988.20000000001</v>
      </c>
      <c r="I949" s="24">
        <f t="shared" si="208"/>
        <v>0</v>
      </c>
    </row>
    <row r="950" spans="1:9" x14ac:dyDescent="0.25">
      <c r="A950" s="10" t="s">
        <v>625</v>
      </c>
      <c r="B950" s="11">
        <v>200</v>
      </c>
      <c r="C950" s="10" t="s">
        <v>219</v>
      </c>
      <c r="D950" s="10" t="s">
        <v>57</v>
      </c>
      <c r="E950" s="23" t="s">
        <v>616</v>
      </c>
      <c r="F950" s="24">
        <v>180169.7</v>
      </c>
      <c r="G950" s="24">
        <v>103992.4</v>
      </c>
      <c r="H950" s="24">
        <v>103988.20000000001</v>
      </c>
      <c r="I950" s="24"/>
    </row>
    <row r="951" spans="1:9" ht="94.5" x14ac:dyDescent="0.25">
      <c r="A951" s="10" t="s">
        <v>627</v>
      </c>
      <c r="B951" s="11"/>
      <c r="C951" s="10"/>
      <c r="D951" s="10"/>
      <c r="E951" s="23" t="s">
        <v>628</v>
      </c>
      <c r="F951" s="24">
        <f t="shared" si="205"/>
        <v>7563551.7999999998</v>
      </c>
      <c r="G951" s="24">
        <f t="shared" si="206"/>
        <v>8263112.9000000004</v>
      </c>
      <c r="H951" s="24">
        <f t="shared" si="207"/>
        <v>8810093.3000000007</v>
      </c>
      <c r="I951" s="24">
        <f t="shared" si="208"/>
        <v>0</v>
      </c>
    </row>
    <row r="952" spans="1:9" ht="31.5" x14ac:dyDescent="0.25">
      <c r="A952" s="10" t="s">
        <v>627</v>
      </c>
      <c r="B952" s="11" t="s">
        <v>53</v>
      </c>
      <c r="C952" s="10"/>
      <c r="D952" s="10"/>
      <c r="E952" s="23" t="s">
        <v>54</v>
      </c>
      <c r="F952" s="24">
        <f t="shared" si="205"/>
        <v>7563551.7999999998</v>
      </c>
      <c r="G952" s="24">
        <f t="shared" si="206"/>
        <v>8263112.9000000004</v>
      </c>
      <c r="H952" s="24">
        <f t="shared" si="207"/>
        <v>8810093.3000000007</v>
      </c>
      <c r="I952" s="24">
        <f t="shared" si="208"/>
        <v>0</v>
      </c>
    </row>
    <row r="953" spans="1:9" x14ac:dyDescent="0.25">
      <c r="A953" s="10" t="s">
        <v>627</v>
      </c>
      <c r="B953" s="11">
        <v>200</v>
      </c>
      <c r="C953" s="10" t="s">
        <v>219</v>
      </c>
      <c r="D953" s="10" t="s">
        <v>57</v>
      </c>
      <c r="E953" s="23" t="s">
        <v>616</v>
      </c>
      <c r="F953" s="24">
        <f>7559690.5+3861.3</f>
        <v>7563551.7999999998</v>
      </c>
      <c r="G953" s="24">
        <v>8263112.9000000004</v>
      </c>
      <c r="H953" s="24">
        <v>8810093.3000000007</v>
      </c>
      <c r="I953" s="24"/>
    </row>
    <row r="954" spans="1:9" ht="31.5" x14ac:dyDescent="0.25">
      <c r="A954" s="10" t="s">
        <v>629</v>
      </c>
      <c r="B954" s="11"/>
      <c r="C954" s="10"/>
      <c r="D954" s="10"/>
      <c r="E954" s="23" t="s">
        <v>630</v>
      </c>
      <c r="F954" s="24">
        <f>F955+F957+F959</f>
        <v>36141.699999999997</v>
      </c>
      <c r="G954" s="24">
        <f>G955+G957+G959</f>
        <v>37973.899999999994</v>
      </c>
      <c r="H954" s="24">
        <f>H955+H957+H959</f>
        <v>39806.1</v>
      </c>
      <c r="I954" s="24">
        <f>I955+I957+I959</f>
        <v>0</v>
      </c>
    </row>
    <row r="955" spans="1:9" ht="31.5" x14ac:dyDescent="0.25">
      <c r="A955" s="10" t="s">
        <v>629</v>
      </c>
      <c r="B955" s="11" t="s">
        <v>53</v>
      </c>
      <c r="C955" s="10"/>
      <c r="D955" s="10"/>
      <c r="E955" s="23" t="s">
        <v>54</v>
      </c>
      <c r="F955" s="24">
        <f>F956</f>
        <v>2050</v>
      </c>
      <c r="G955" s="24">
        <f>G956</f>
        <v>2050</v>
      </c>
      <c r="H955" s="24">
        <f>H956</f>
        <v>2050</v>
      </c>
      <c r="I955" s="24">
        <f>I956</f>
        <v>0</v>
      </c>
    </row>
    <row r="956" spans="1:9" x14ac:dyDescent="0.25">
      <c r="A956" s="10" t="s">
        <v>629</v>
      </c>
      <c r="B956" s="11">
        <v>200</v>
      </c>
      <c r="C956" s="10" t="s">
        <v>219</v>
      </c>
      <c r="D956" s="10" t="s">
        <v>57</v>
      </c>
      <c r="E956" s="23" t="s">
        <v>616</v>
      </c>
      <c r="F956" s="24">
        <v>2050</v>
      </c>
      <c r="G956" s="24">
        <v>2050</v>
      </c>
      <c r="H956" s="24">
        <v>2050</v>
      </c>
      <c r="I956" s="24"/>
    </row>
    <row r="957" spans="1:9" ht="31.5" x14ac:dyDescent="0.25">
      <c r="A957" s="10" t="s">
        <v>629</v>
      </c>
      <c r="B957" s="11" t="s">
        <v>170</v>
      </c>
      <c r="C957" s="10"/>
      <c r="D957" s="10"/>
      <c r="E957" s="23" t="s">
        <v>171</v>
      </c>
      <c r="F957" s="24">
        <f>F958</f>
        <v>11494.3</v>
      </c>
      <c r="G957" s="24">
        <f>G958</f>
        <v>11494.3</v>
      </c>
      <c r="H957" s="24">
        <f>H958</f>
        <v>11494.3</v>
      </c>
      <c r="I957" s="24">
        <f>I958</f>
        <v>0</v>
      </c>
    </row>
    <row r="958" spans="1:9" x14ac:dyDescent="0.25">
      <c r="A958" s="10" t="s">
        <v>629</v>
      </c>
      <c r="B958" s="11">
        <v>300</v>
      </c>
      <c r="C958" s="10" t="s">
        <v>219</v>
      </c>
      <c r="D958" s="10" t="s">
        <v>57</v>
      </c>
      <c r="E958" s="23" t="s">
        <v>616</v>
      </c>
      <c r="F958" s="24">
        <v>11494.3</v>
      </c>
      <c r="G958" s="24">
        <v>11494.3</v>
      </c>
      <c r="H958" s="24">
        <v>11494.3</v>
      </c>
      <c r="I958" s="24"/>
    </row>
    <row r="959" spans="1:9" x14ac:dyDescent="0.25">
      <c r="A959" s="10" t="s">
        <v>629</v>
      </c>
      <c r="B959" s="11" t="s">
        <v>39</v>
      </c>
      <c r="C959" s="10"/>
      <c r="D959" s="10"/>
      <c r="E959" s="23" t="s">
        <v>40</v>
      </c>
      <c r="F959" s="24">
        <f>F960</f>
        <v>22597.4</v>
      </c>
      <c r="G959" s="24">
        <f>G960</f>
        <v>24429.599999999999</v>
      </c>
      <c r="H959" s="24">
        <f>H960</f>
        <v>26261.8</v>
      </c>
      <c r="I959" s="24">
        <f>I960</f>
        <v>0</v>
      </c>
    </row>
    <row r="960" spans="1:9" x14ac:dyDescent="0.25">
      <c r="A960" s="10" t="s">
        <v>629</v>
      </c>
      <c r="B960" s="11">
        <v>800</v>
      </c>
      <c r="C960" s="10" t="s">
        <v>219</v>
      </c>
      <c r="D960" s="10" t="s">
        <v>57</v>
      </c>
      <c r="E960" s="23" t="s">
        <v>616</v>
      </c>
      <c r="F960" s="24">
        <v>22597.4</v>
      </c>
      <c r="G960" s="24">
        <v>24429.599999999999</v>
      </c>
      <c r="H960" s="24">
        <v>26261.8</v>
      </c>
      <c r="I960" s="24"/>
    </row>
    <row r="961" spans="1:9" ht="47.25" x14ac:dyDescent="0.25">
      <c r="A961" s="10" t="s">
        <v>631</v>
      </c>
      <c r="B961" s="11"/>
      <c r="C961" s="10"/>
      <c r="D961" s="10"/>
      <c r="E961" s="23" t="s">
        <v>632</v>
      </c>
      <c r="F961" s="24">
        <f t="shared" ref="F961:F968" si="209">F962</f>
        <v>95221</v>
      </c>
      <c r="G961" s="24">
        <f t="shared" ref="G961:G968" si="210">G962</f>
        <v>78775.899999999994</v>
      </c>
      <c r="H961" s="24">
        <f t="shared" ref="H961:H968" si="211">H962</f>
        <v>58825.2</v>
      </c>
      <c r="I961" s="24">
        <f t="shared" ref="I961:I968" si="212">I962</f>
        <v>0</v>
      </c>
    </row>
    <row r="962" spans="1:9" x14ac:dyDescent="0.25">
      <c r="A962" s="10" t="s">
        <v>631</v>
      </c>
      <c r="B962" s="11" t="s">
        <v>39</v>
      </c>
      <c r="C962" s="10"/>
      <c r="D962" s="10"/>
      <c r="E962" s="23" t="s">
        <v>40</v>
      </c>
      <c r="F962" s="24">
        <f t="shared" si="209"/>
        <v>95221</v>
      </c>
      <c r="G962" s="24">
        <f t="shared" si="210"/>
        <v>78775.899999999994</v>
      </c>
      <c r="H962" s="24">
        <f t="shared" si="211"/>
        <v>58825.2</v>
      </c>
      <c r="I962" s="24">
        <f t="shared" si="212"/>
        <v>0</v>
      </c>
    </row>
    <row r="963" spans="1:9" x14ac:dyDescent="0.25">
      <c r="A963" s="10" t="s">
        <v>631</v>
      </c>
      <c r="B963" s="11">
        <v>800</v>
      </c>
      <c r="C963" s="10" t="s">
        <v>219</v>
      </c>
      <c r="D963" s="10" t="s">
        <v>57</v>
      </c>
      <c r="E963" s="23" t="s">
        <v>616</v>
      </c>
      <c r="F963" s="24">
        <v>95221</v>
      </c>
      <c r="G963" s="24">
        <v>78775.899999999994</v>
      </c>
      <c r="H963" s="24">
        <v>58825.2</v>
      </c>
      <c r="I963" s="24"/>
    </row>
    <row r="964" spans="1:9" ht="47.25" x14ac:dyDescent="0.25">
      <c r="A964" s="10" t="s">
        <v>633</v>
      </c>
      <c r="B964" s="11"/>
      <c r="C964" s="10"/>
      <c r="D964" s="10"/>
      <c r="E964" s="23" t="s">
        <v>634</v>
      </c>
      <c r="F964" s="24">
        <f t="shared" si="209"/>
        <v>143760.5</v>
      </c>
      <c r="G964" s="24">
        <f t="shared" si="210"/>
        <v>134516.5</v>
      </c>
      <c r="H964" s="24">
        <f t="shared" si="211"/>
        <v>247955.5</v>
      </c>
      <c r="I964" s="24">
        <f t="shared" si="212"/>
        <v>0</v>
      </c>
    </row>
    <row r="965" spans="1:9" ht="31.5" x14ac:dyDescent="0.25">
      <c r="A965" s="10" t="s">
        <v>633</v>
      </c>
      <c r="B965" s="11" t="s">
        <v>53</v>
      </c>
      <c r="C965" s="10"/>
      <c r="D965" s="10"/>
      <c r="E965" s="23" t="s">
        <v>54</v>
      </c>
      <c r="F965" s="24">
        <f t="shared" si="209"/>
        <v>143760.5</v>
      </c>
      <c r="G965" s="24">
        <f t="shared" si="210"/>
        <v>134516.5</v>
      </c>
      <c r="H965" s="24">
        <f t="shared" si="211"/>
        <v>247955.5</v>
      </c>
      <c r="I965" s="24">
        <f t="shared" si="212"/>
        <v>0</v>
      </c>
    </row>
    <row r="966" spans="1:9" x14ac:dyDescent="0.25">
      <c r="A966" s="10" t="s">
        <v>633</v>
      </c>
      <c r="B966" s="11">
        <v>200</v>
      </c>
      <c r="C966" s="10" t="s">
        <v>219</v>
      </c>
      <c r="D966" s="10" t="s">
        <v>61</v>
      </c>
      <c r="E966" s="23" t="s">
        <v>483</v>
      </c>
      <c r="F966" s="24">
        <v>143760.5</v>
      </c>
      <c r="G966" s="24">
        <v>134516.5</v>
      </c>
      <c r="H966" s="24">
        <v>247955.5</v>
      </c>
      <c r="I966" s="24"/>
    </row>
    <row r="967" spans="1:9" ht="31.5" x14ac:dyDescent="0.25">
      <c r="A967" s="10" t="s">
        <v>635</v>
      </c>
      <c r="B967" s="11"/>
      <c r="C967" s="10"/>
      <c r="D967" s="10"/>
      <c r="E967" s="23" t="s">
        <v>636</v>
      </c>
      <c r="F967" s="24">
        <f t="shared" si="209"/>
        <v>93529.3</v>
      </c>
      <c r="G967" s="24">
        <f t="shared" si="210"/>
        <v>101272.7</v>
      </c>
      <c r="H967" s="24">
        <f t="shared" si="211"/>
        <v>101272.7</v>
      </c>
      <c r="I967" s="24">
        <f t="shared" si="212"/>
        <v>0</v>
      </c>
    </row>
    <row r="968" spans="1:9" ht="31.5" x14ac:dyDescent="0.25">
      <c r="A968" s="10" t="s">
        <v>635</v>
      </c>
      <c r="B968" s="11" t="s">
        <v>53</v>
      </c>
      <c r="C968" s="10"/>
      <c r="D968" s="10"/>
      <c r="E968" s="23" t="s">
        <v>54</v>
      </c>
      <c r="F968" s="24">
        <f t="shared" si="209"/>
        <v>93529.3</v>
      </c>
      <c r="G968" s="24">
        <f t="shared" si="210"/>
        <v>101272.7</v>
      </c>
      <c r="H968" s="24">
        <f t="shared" si="211"/>
        <v>101272.7</v>
      </c>
      <c r="I968" s="24">
        <f t="shared" si="212"/>
        <v>0</v>
      </c>
    </row>
    <row r="969" spans="1:9" x14ac:dyDescent="0.25">
      <c r="A969" s="10" t="s">
        <v>635</v>
      </c>
      <c r="B969" s="11">
        <v>200</v>
      </c>
      <c r="C969" s="10" t="s">
        <v>219</v>
      </c>
      <c r="D969" s="10" t="s">
        <v>61</v>
      </c>
      <c r="E969" s="23" t="s">
        <v>483</v>
      </c>
      <c r="F969" s="24">
        <v>93529.3</v>
      </c>
      <c r="G969" s="24">
        <v>101272.7</v>
      </c>
      <c r="H969" s="24">
        <v>101272.7</v>
      </c>
      <c r="I969" s="24"/>
    </row>
    <row r="970" spans="1:9" ht="63" x14ac:dyDescent="0.25">
      <c r="A970" s="10" t="s">
        <v>637</v>
      </c>
      <c r="B970" s="11"/>
      <c r="C970" s="10"/>
      <c r="D970" s="10"/>
      <c r="E970" s="23" t="s">
        <v>638</v>
      </c>
      <c r="F970" s="24">
        <f>F971+F976</f>
        <v>177490.19999999998</v>
      </c>
      <c r="G970" s="24">
        <f>G971+G976</f>
        <v>182645</v>
      </c>
      <c r="H970" s="24">
        <f>H971+H976</f>
        <v>182645</v>
      </c>
      <c r="I970" s="24">
        <f>I971+I976</f>
        <v>0</v>
      </c>
    </row>
    <row r="971" spans="1:9" ht="31.5" x14ac:dyDescent="0.25">
      <c r="A971" s="10" t="s">
        <v>639</v>
      </c>
      <c r="B971" s="11"/>
      <c r="C971" s="10"/>
      <c r="D971" s="10"/>
      <c r="E971" s="23" t="s">
        <v>156</v>
      </c>
      <c r="F971" s="24">
        <f>F972+F974</f>
        <v>32296.899999999998</v>
      </c>
      <c r="G971" s="24">
        <f>G972+G974</f>
        <v>33207</v>
      </c>
      <c r="H971" s="24">
        <f>H972+H974</f>
        <v>33207</v>
      </c>
      <c r="I971" s="24">
        <f>I972+I974</f>
        <v>0</v>
      </c>
    </row>
    <row r="972" spans="1:9" ht="94.5" x14ac:dyDescent="0.25">
      <c r="A972" s="10" t="s">
        <v>639</v>
      </c>
      <c r="B972" s="11" t="s">
        <v>128</v>
      </c>
      <c r="C972" s="10"/>
      <c r="D972" s="10"/>
      <c r="E972" s="23" t="s">
        <v>129</v>
      </c>
      <c r="F972" s="24">
        <f>F973</f>
        <v>29753.599999999999</v>
      </c>
      <c r="G972" s="24">
        <f>G973</f>
        <v>30663.699999999997</v>
      </c>
      <c r="H972" s="24">
        <f>H973</f>
        <v>30663.699999999997</v>
      </c>
      <c r="I972" s="24">
        <f>I973</f>
        <v>0</v>
      </c>
    </row>
    <row r="973" spans="1:9" x14ac:dyDescent="0.25">
      <c r="A973" s="10" t="s">
        <v>639</v>
      </c>
      <c r="B973" s="11">
        <v>100</v>
      </c>
      <c r="C973" s="10" t="s">
        <v>219</v>
      </c>
      <c r="D973" s="10" t="s">
        <v>57</v>
      </c>
      <c r="E973" s="23" t="s">
        <v>616</v>
      </c>
      <c r="F973" s="24">
        <v>29753.599999999999</v>
      </c>
      <c r="G973" s="24">
        <v>30663.699999999997</v>
      </c>
      <c r="H973" s="24">
        <v>30663.699999999997</v>
      </c>
      <c r="I973" s="24"/>
    </row>
    <row r="974" spans="1:9" ht="31.5" x14ac:dyDescent="0.25">
      <c r="A974" s="10" t="s">
        <v>639</v>
      </c>
      <c r="B974" s="11" t="s">
        <v>53</v>
      </c>
      <c r="C974" s="10"/>
      <c r="D974" s="10"/>
      <c r="E974" s="23" t="s">
        <v>54</v>
      </c>
      <c r="F974" s="24">
        <f>F975</f>
        <v>2543.3000000000002</v>
      </c>
      <c r="G974" s="24">
        <f>G975</f>
        <v>2543.3000000000002</v>
      </c>
      <c r="H974" s="24">
        <f>H975</f>
        <v>2543.3000000000002</v>
      </c>
      <c r="I974" s="24">
        <f>I975</f>
        <v>0</v>
      </c>
    </row>
    <row r="975" spans="1:9" x14ac:dyDescent="0.25">
      <c r="A975" s="10" t="s">
        <v>639</v>
      </c>
      <c r="B975" s="11">
        <v>200</v>
      </c>
      <c r="C975" s="10" t="s">
        <v>219</v>
      </c>
      <c r="D975" s="10" t="s">
        <v>57</v>
      </c>
      <c r="E975" s="23" t="s">
        <v>616</v>
      </c>
      <c r="F975" s="24">
        <v>2543.3000000000002</v>
      </c>
      <c r="G975" s="24">
        <v>2543.3000000000002</v>
      </c>
      <c r="H975" s="24">
        <v>2543.3000000000002</v>
      </c>
      <c r="I975" s="24"/>
    </row>
    <row r="976" spans="1:9" ht="47.25" x14ac:dyDescent="0.25">
      <c r="A976" s="10" t="s">
        <v>640</v>
      </c>
      <c r="B976" s="11"/>
      <c r="C976" s="10"/>
      <c r="D976" s="10"/>
      <c r="E976" s="23" t="s">
        <v>127</v>
      </c>
      <c r="F976" s="24">
        <f>F977+F979+F981</f>
        <v>145193.29999999999</v>
      </c>
      <c r="G976" s="24">
        <f>G977+G979+G981</f>
        <v>149438</v>
      </c>
      <c r="H976" s="24">
        <f>H977+H979+H981</f>
        <v>149438</v>
      </c>
      <c r="I976" s="24">
        <f>I977+I979+I981</f>
        <v>0</v>
      </c>
    </row>
    <row r="977" spans="1:9" ht="94.5" x14ac:dyDescent="0.25">
      <c r="A977" s="10" t="s">
        <v>640</v>
      </c>
      <c r="B977" s="11" t="s">
        <v>128</v>
      </c>
      <c r="C977" s="10"/>
      <c r="D977" s="10"/>
      <c r="E977" s="23" t="s">
        <v>129</v>
      </c>
      <c r="F977" s="24">
        <f>F978</f>
        <v>138052.29999999999</v>
      </c>
      <c r="G977" s="24">
        <f>G978</f>
        <v>142297</v>
      </c>
      <c r="H977" s="24">
        <f>H978</f>
        <v>142297</v>
      </c>
      <c r="I977" s="24">
        <f>I978</f>
        <v>0</v>
      </c>
    </row>
    <row r="978" spans="1:9" x14ac:dyDescent="0.25">
      <c r="A978" s="10" t="s">
        <v>640</v>
      </c>
      <c r="B978" s="11">
        <v>100</v>
      </c>
      <c r="C978" s="10" t="s">
        <v>219</v>
      </c>
      <c r="D978" s="10" t="s">
        <v>57</v>
      </c>
      <c r="E978" s="23" t="s">
        <v>616</v>
      </c>
      <c r="F978" s="24">
        <v>138052.29999999999</v>
      </c>
      <c r="G978" s="24">
        <v>142297</v>
      </c>
      <c r="H978" s="24">
        <v>142297</v>
      </c>
      <c r="I978" s="24"/>
    </row>
    <row r="979" spans="1:9" ht="31.5" x14ac:dyDescent="0.25">
      <c r="A979" s="10" t="s">
        <v>640</v>
      </c>
      <c r="B979" s="11" t="s">
        <v>53</v>
      </c>
      <c r="C979" s="10"/>
      <c r="D979" s="10"/>
      <c r="E979" s="23" t="s">
        <v>54</v>
      </c>
      <c r="F979" s="24">
        <f>F980</f>
        <v>7130.3</v>
      </c>
      <c r="G979" s="24">
        <f>G980</f>
        <v>7130.3</v>
      </c>
      <c r="H979" s="24">
        <f>H980</f>
        <v>7130.3</v>
      </c>
      <c r="I979" s="24">
        <f>I980</f>
        <v>0</v>
      </c>
    </row>
    <row r="980" spans="1:9" x14ac:dyDescent="0.25">
      <c r="A980" s="10" t="s">
        <v>640</v>
      </c>
      <c r="B980" s="11">
        <v>200</v>
      </c>
      <c r="C980" s="10" t="s">
        <v>219</v>
      </c>
      <c r="D980" s="10" t="s">
        <v>57</v>
      </c>
      <c r="E980" s="23" t="s">
        <v>616</v>
      </c>
      <c r="F980" s="24">
        <v>7130.3</v>
      </c>
      <c r="G980" s="24">
        <v>7130.3</v>
      </c>
      <c r="H980" s="24">
        <v>7130.3</v>
      </c>
      <c r="I980" s="24"/>
    </row>
    <row r="981" spans="1:9" x14ac:dyDescent="0.25">
      <c r="A981" s="10" t="s">
        <v>640</v>
      </c>
      <c r="B981" s="11" t="s">
        <v>39</v>
      </c>
      <c r="C981" s="10"/>
      <c r="D981" s="10"/>
      <c r="E981" s="23" t="s">
        <v>40</v>
      </c>
      <c r="F981" s="24">
        <f>F982</f>
        <v>10.7</v>
      </c>
      <c r="G981" s="24">
        <f>G982</f>
        <v>10.7</v>
      </c>
      <c r="H981" s="24">
        <f>H982</f>
        <v>10.7</v>
      </c>
      <c r="I981" s="24">
        <f>I982</f>
        <v>0</v>
      </c>
    </row>
    <row r="982" spans="1:9" x14ac:dyDescent="0.25">
      <c r="A982" s="10" t="s">
        <v>640</v>
      </c>
      <c r="B982" s="11">
        <v>800</v>
      </c>
      <c r="C982" s="10" t="s">
        <v>219</v>
      </c>
      <c r="D982" s="10" t="s">
        <v>57</v>
      </c>
      <c r="E982" s="23" t="s">
        <v>616</v>
      </c>
      <c r="F982" s="24">
        <v>10.7</v>
      </c>
      <c r="G982" s="24">
        <v>10.7</v>
      </c>
      <c r="H982" s="24">
        <v>10.7</v>
      </c>
      <c r="I982" s="24"/>
    </row>
    <row r="983" spans="1:9" s="13" customFormat="1" ht="47.25" x14ac:dyDescent="0.25">
      <c r="A983" s="14" t="s">
        <v>641</v>
      </c>
      <c r="B983" s="15"/>
      <c r="C983" s="14"/>
      <c r="D983" s="14"/>
      <c r="E983" s="16" t="s">
        <v>642</v>
      </c>
      <c r="F983" s="17">
        <f>F984+F992+F1031</f>
        <v>2080011</v>
      </c>
      <c r="G983" s="17">
        <f>G984+G992+G1031</f>
        <v>2162027.2000000002</v>
      </c>
      <c r="H983" s="17">
        <f>H984+H992+H1031</f>
        <v>1550079</v>
      </c>
      <c r="I983" s="17">
        <f>I984+I992+I1031</f>
        <v>0</v>
      </c>
    </row>
    <row r="984" spans="1:9" s="18" customFormat="1" ht="31.5" x14ac:dyDescent="0.25">
      <c r="A984" s="19" t="s">
        <v>643</v>
      </c>
      <c r="B984" s="20"/>
      <c r="C984" s="19"/>
      <c r="D984" s="19"/>
      <c r="E984" s="21" t="s">
        <v>348</v>
      </c>
      <c r="F984" s="22">
        <f>F985</f>
        <v>750000</v>
      </c>
      <c r="G984" s="22">
        <f>G985</f>
        <v>400000</v>
      </c>
      <c r="H984" s="22">
        <f>H985</f>
        <v>200000</v>
      </c>
      <c r="I984" s="22">
        <f>I985</f>
        <v>0</v>
      </c>
    </row>
    <row r="985" spans="1:9" ht="31.5" x14ac:dyDescent="0.25">
      <c r="A985" s="10" t="s">
        <v>644</v>
      </c>
      <c r="B985" s="11"/>
      <c r="C985" s="10"/>
      <c r="D985" s="10"/>
      <c r="E985" s="23" t="s">
        <v>492</v>
      </c>
      <c r="F985" s="24">
        <f>F986+F989</f>
        <v>750000</v>
      </c>
      <c r="G985" s="24">
        <f>G986+G989</f>
        <v>400000</v>
      </c>
      <c r="H985" s="24">
        <f>H986+H989</f>
        <v>200000</v>
      </c>
      <c r="I985" s="24">
        <f>I986+I989</f>
        <v>0</v>
      </c>
    </row>
    <row r="986" spans="1:9" ht="47.25" x14ac:dyDescent="0.25">
      <c r="A986" s="10" t="s">
        <v>645</v>
      </c>
      <c r="B986" s="11"/>
      <c r="C986" s="10"/>
      <c r="D986" s="10"/>
      <c r="E986" s="23" t="s">
        <v>646</v>
      </c>
      <c r="F986" s="24">
        <f t="shared" ref="F986:F990" si="213">F987</f>
        <v>50000</v>
      </c>
      <c r="G986" s="24">
        <f t="shared" ref="G986:G990" si="214">G987</f>
        <v>0</v>
      </c>
      <c r="H986" s="24">
        <f t="shared" ref="H986:H990" si="215">H987</f>
        <v>200000</v>
      </c>
      <c r="I986" s="24">
        <f t="shared" ref="I986:I990" si="216">I987</f>
        <v>0</v>
      </c>
    </row>
    <row r="987" spans="1:9" ht="47.25" x14ac:dyDescent="0.25">
      <c r="A987" s="10" t="s">
        <v>645</v>
      </c>
      <c r="B987" s="11" t="s">
        <v>45</v>
      </c>
      <c r="C987" s="10"/>
      <c r="D987" s="10"/>
      <c r="E987" s="23" t="s">
        <v>46</v>
      </c>
      <c r="F987" s="24">
        <f t="shared" si="213"/>
        <v>50000</v>
      </c>
      <c r="G987" s="24">
        <f t="shared" si="214"/>
        <v>0</v>
      </c>
      <c r="H987" s="24">
        <f t="shared" si="215"/>
        <v>200000</v>
      </c>
      <c r="I987" s="24">
        <f t="shared" si="216"/>
        <v>0</v>
      </c>
    </row>
    <row r="988" spans="1:9" x14ac:dyDescent="0.25">
      <c r="A988" s="10" t="s">
        <v>645</v>
      </c>
      <c r="B988" s="11">
        <v>600</v>
      </c>
      <c r="C988" s="10" t="s">
        <v>288</v>
      </c>
      <c r="D988" s="10" t="s">
        <v>24</v>
      </c>
      <c r="E988" s="23" t="s">
        <v>647</v>
      </c>
      <c r="F988" s="24">
        <v>50000</v>
      </c>
      <c r="G988" s="24">
        <v>0</v>
      </c>
      <c r="H988" s="24">
        <v>200000</v>
      </c>
      <c r="I988" s="24"/>
    </row>
    <row r="989" spans="1:9" ht="31.5" x14ac:dyDescent="0.25">
      <c r="A989" s="10" t="s">
        <v>648</v>
      </c>
      <c r="B989" s="11"/>
      <c r="C989" s="10"/>
      <c r="D989" s="10"/>
      <c r="E989" s="23" t="s">
        <v>649</v>
      </c>
      <c r="F989" s="24">
        <f t="shared" si="213"/>
        <v>700000</v>
      </c>
      <c r="G989" s="24">
        <f t="shared" si="214"/>
        <v>400000</v>
      </c>
      <c r="H989" s="24">
        <f t="shared" si="215"/>
        <v>0</v>
      </c>
      <c r="I989" s="24">
        <f t="shared" si="216"/>
        <v>0</v>
      </c>
    </row>
    <row r="990" spans="1:9" ht="47.25" x14ac:dyDescent="0.25">
      <c r="A990" s="10" t="s">
        <v>648</v>
      </c>
      <c r="B990" s="11" t="s">
        <v>45</v>
      </c>
      <c r="C990" s="10"/>
      <c r="D990" s="10"/>
      <c r="E990" s="23" t="s">
        <v>46</v>
      </c>
      <c r="F990" s="24">
        <f t="shared" si="213"/>
        <v>700000</v>
      </c>
      <c r="G990" s="24">
        <f t="shared" si="214"/>
        <v>400000</v>
      </c>
      <c r="H990" s="24">
        <f t="shared" si="215"/>
        <v>0</v>
      </c>
      <c r="I990" s="24">
        <f t="shared" si="216"/>
        <v>0</v>
      </c>
    </row>
    <row r="991" spans="1:9" x14ac:dyDescent="0.25">
      <c r="A991" s="10" t="s">
        <v>648</v>
      </c>
      <c r="B991" s="11">
        <v>600</v>
      </c>
      <c r="C991" s="10" t="s">
        <v>288</v>
      </c>
      <c r="D991" s="10" t="s">
        <v>24</v>
      </c>
      <c r="E991" s="23" t="s">
        <v>647</v>
      </c>
      <c r="F991" s="24">
        <v>700000</v>
      </c>
      <c r="G991" s="24">
        <v>400000</v>
      </c>
      <c r="H991" s="24">
        <v>0</v>
      </c>
      <c r="I991" s="24"/>
    </row>
    <row r="992" spans="1:9" s="18" customFormat="1" x14ac:dyDescent="0.25">
      <c r="A992" s="19" t="s">
        <v>650</v>
      </c>
      <c r="B992" s="20"/>
      <c r="C992" s="19"/>
      <c r="D992" s="19"/>
      <c r="E992" s="21" t="s">
        <v>17</v>
      </c>
      <c r="F992" s="22">
        <f>F993+F1024</f>
        <v>461283.5</v>
      </c>
      <c r="G992" s="22">
        <f>G993+G1024</f>
        <v>680402.8</v>
      </c>
      <c r="H992" s="22">
        <f>H993+H1024</f>
        <v>275578.5</v>
      </c>
      <c r="I992" s="22">
        <f>I993+I1024</f>
        <v>0</v>
      </c>
    </row>
    <row r="993" spans="1:9" ht="63" x14ac:dyDescent="0.25">
      <c r="A993" s="10" t="s">
        <v>651</v>
      </c>
      <c r="B993" s="11"/>
      <c r="C993" s="10"/>
      <c r="D993" s="10"/>
      <c r="E993" s="23" t="s">
        <v>652</v>
      </c>
      <c r="F993" s="24">
        <f>F994+F997+F1000+F1003+F1006+F1009+F1012+F1015+F1018+F1021</f>
        <v>304283.5</v>
      </c>
      <c r="G993" s="24">
        <f>G994+G997+G1000+G1003+G1006+G1009+G1012+G1015+G1018+G1021</f>
        <v>523402.80000000005</v>
      </c>
      <c r="H993" s="24">
        <f>H994+H997+H1000+H1003+H1006+H1009+H1012+H1015+H1018+H1021</f>
        <v>118578.5</v>
      </c>
      <c r="I993" s="24">
        <f>I994+I997+I1000+I1003+I1006+I1009+I1012+I1015+I1018+I1021</f>
        <v>0</v>
      </c>
    </row>
    <row r="994" spans="1:9" ht="47.25" x14ac:dyDescent="0.25">
      <c r="A994" s="10" t="s">
        <v>653</v>
      </c>
      <c r="B994" s="11"/>
      <c r="C994" s="10"/>
      <c r="D994" s="10"/>
      <c r="E994" s="23" t="s">
        <v>654</v>
      </c>
      <c r="F994" s="24">
        <f t="shared" ref="F994:F1019" si="217">F995</f>
        <v>96899.3</v>
      </c>
      <c r="G994" s="24">
        <f t="shared" ref="G994:G1019" si="218">G995</f>
        <v>301615.5</v>
      </c>
      <c r="H994" s="24">
        <f t="shared" ref="H994:H1019" si="219">H995</f>
        <v>0</v>
      </c>
      <c r="I994" s="24">
        <f t="shared" ref="I994:I995" si="220">I995</f>
        <v>0</v>
      </c>
    </row>
    <row r="995" spans="1:9" ht="47.25" x14ac:dyDescent="0.25">
      <c r="A995" s="10" t="s">
        <v>653</v>
      </c>
      <c r="B995" s="11" t="s">
        <v>22</v>
      </c>
      <c r="C995" s="10"/>
      <c r="D995" s="10"/>
      <c r="E995" s="23" t="s">
        <v>23</v>
      </c>
      <c r="F995" s="24">
        <f t="shared" si="217"/>
        <v>96899.3</v>
      </c>
      <c r="G995" s="24">
        <f t="shared" si="218"/>
        <v>301615.5</v>
      </c>
      <c r="H995" s="24">
        <f t="shared" si="219"/>
        <v>0</v>
      </c>
      <c r="I995" s="24">
        <f t="shared" si="220"/>
        <v>0</v>
      </c>
    </row>
    <row r="996" spans="1:9" x14ac:dyDescent="0.25">
      <c r="A996" s="10" t="s">
        <v>653</v>
      </c>
      <c r="B996" s="11">
        <v>400</v>
      </c>
      <c r="C996" s="10" t="s">
        <v>288</v>
      </c>
      <c r="D996" s="10" t="s">
        <v>268</v>
      </c>
      <c r="E996" s="23" t="s">
        <v>655</v>
      </c>
      <c r="F996" s="24">
        <v>96899.3</v>
      </c>
      <c r="G996" s="24">
        <v>301615.5</v>
      </c>
      <c r="H996" s="24">
        <v>0</v>
      </c>
      <c r="I996" s="24"/>
    </row>
    <row r="997" spans="1:9" ht="47.25" x14ac:dyDescent="0.25">
      <c r="A997" s="10" t="s">
        <v>656</v>
      </c>
      <c r="B997" s="11"/>
      <c r="C997" s="10"/>
      <c r="D997" s="10"/>
      <c r="E997" s="23" t="s">
        <v>657</v>
      </c>
      <c r="F997" s="24">
        <f t="shared" si="217"/>
        <v>23507.200000000001</v>
      </c>
      <c r="G997" s="24">
        <f t="shared" si="218"/>
        <v>50000</v>
      </c>
      <c r="H997" s="24">
        <f t="shared" si="219"/>
        <v>0</v>
      </c>
      <c r="I997" s="24">
        <f t="shared" ref="I997:I1022" si="221">I998</f>
        <v>0</v>
      </c>
    </row>
    <row r="998" spans="1:9" ht="47.25" x14ac:dyDescent="0.25">
      <c r="A998" s="10" t="s">
        <v>656</v>
      </c>
      <c r="B998" s="11" t="s">
        <v>22</v>
      </c>
      <c r="C998" s="10"/>
      <c r="D998" s="10"/>
      <c r="E998" s="23" t="s">
        <v>23</v>
      </c>
      <c r="F998" s="24">
        <f t="shared" si="217"/>
        <v>23507.200000000001</v>
      </c>
      <c r="G998" s="24">
        <f t="shared" si="218"/>
        <v>50000</v>
      </c>
      <c r="H998" s="24">
        <f t="shared" si="219"/>
        <v>0</v>
      </c>
      <c r="I998" s="24">
        <f t="shared" si="221"/>
        <v>0</v>
      </c>
    </row>
    <row r="999" spans="1:9" x14ac:dyDescent="0.25">
      <c r="A999" s="10" t="s">
        <v>656</v>
      </c>
      <c r="B999" s="11">
        <v>400</v>
      </c>
      <c r="C999" s="10" t="s">
        <v>288</v>
      </c>
      <c r="D999" s="10" t="s">
        <v>268</v>
      </c>
      <c r="E999" s="23" t="s">
        <v>655</v>
      </c>
      <c r="F999" s="24">
        <v>23507.200000000001</v>
      </c>
      <c r="G999" s="24">
        <v>50000</v>
      </c>
      <c r="H999" s="24">
        <v>0</v>
      </c>
      <c r="I999" s="24"/>
    </row>
    <row r="1000" spans="1:9" ht="63" x14ac:dyDescent="0.25">
      <c r="A1000" s="10" t="s">
        <v>658</v>
      </c>
      <c r="B1000" s="11"/>
      <c r="C1000" s="10"/>
      <c r="D1000" s="10"/>
      <c r="E1000" s="23" t="s">
        <v>659</v>
      </c>
      <c r="F1000" s="24">
        <f t="shared" si="217"/>
        <v>8990</v>
      </c>
      <c r="G1000" s="24">
        <f t="shared" si="218"/>
        <v>0</v>
      </c>
      <c r="H1000" s="24">
        <f t="shared" si="219"/>
        <v>0</v>
      </c>
      <c r="I1000" s="24">
        <f t="shared" si="221"/>
        <v>0</v>
      </c>
    </row>
    <row r="1001" spans="1:9" ht="47.25" x14ac:dyDescent="0.25">
      <c r="A1001" s="10" t="s">
        <v>658</v>
      </c>
      <c r="B1001" s="11" t="s">
        <v>22</v>
      </c>
      <c r="C1001" s="10"/>
      <c r="D1001" s="10"/>
      <c r="E1001" s="23" t="s">
        <v>23</v>
      </c>
      <c r="F1001" s="24">
        <f t="shared" si="217"/>
        <v>8990</v>
      </c>
      <c r="G1001" s="24">
        <f t="shared" si="218"/>
        <v>0</v>
      </c>
      <c r="H1001" s="24">
        <f t="shared" si="219"/>
        <v>0</v>
      </c>
      <c r="I1001" s="24">
        <f t="shared" si="221"/>
        <v>0</v>
      </c>
    </row>
    <row r="1002" spans="1:9" x14ac:dyDescent="0.25">
      <c r="A1002" s="10" t="s">
        <v>658</v>
      </c>
      <c r="B1002" s="11">
        <v>400</v>
      </c>
      <c r="C1002" s="10" t="s">
        <v>288</v>
      </c>
      <c r="D1002" s="10" t="s">
        <v>268</v>
      </c>
      <c r="E1002" s="23" t="s">
        <v>655</v>
      </c>
      <c r="F1002" s="24">
        <v>8990</v>
      </c>
      <c r="G1002" s="24">
        <v>0</v>
      </c>
      <c r="H1002" s="24">
        <v>0</v>
      </c>
      <c r="I1002" s="24"/>
    </row>
    <row r="1003" spans="1:9" ht="31.5" x14ac:dyDescent="0.25">
      <c r="A1003" s="10" t="s">
        <v>660</v>
      </c>
      <c r="B1003" s="11"/>
      <c r="C1003" s="10"/>
      <c r="D1003" s="10"/>
      <c r="E1003" s="23" t="s">
        <v>661</v>
      </c>
      <c r="F1003" s="24">
        <f t="shared" si="217"/>
        <v>4784.3</v>
      </c>
      <c r="G1003" s="24">
        <f t="shared" si="218"/>
        <v>0</v>
      </c>
      <c r="H1003" s="24">
        <f t="shared" si="219"/>
        <v>0</v>
      </c>
      <c r="I1003" s="24">
        <f t="shared" si="221"/>
        <v>0</v>
      </c>
    </row>
    <row r="1004" spans="1:9" ht="47.25" x14ac:dyDescent="0.25">
      <c r="A1004" s="10" t="s">
        <v>660</v>
      </c>
      <c r="B1004" s="11" t="s">
        <v>22</v>
      </c>
      <c r="C1004" s="10"/>
      <c r="D1004" s="10"/>
      <c r="E1004" s="23" t="s">
        <v>23</v>
      </c>
      <c r="F1004" s="24">
        <f t="shared" si="217"/>
        <v>4784.3</v>
      </c>
      <c r="G1004" s="24">
        <f t="shared" si="218"/>
        <v>0</v>
      </c>
      <c r="H1004" s="24">
        <f t="shared" si="219"/>
        <v>0</v>
      </c>
      <c r="I1004" s="24">
        <f t="shared" si="221"/>
        <v>0</v>
      </c>
    </row>
    <row r="1005" spans="1:9" x14ac:dyDescent="0.25">
      <c r="A1005" s="10" t="s">
        <v>660</v>
      </c>
      <c r="B1005" s="11">
        <v>400</v>
      </c>
      <c r="C1005" s="10" t="s">
        <v>288</v>
      </c>
      <c r="D1005" s="10" t="s">
        <v>268</v>
      </c>
      <c r="E1005" s="23" t="s">
        <v>655</v>
      </c>
      <c r="F1005" s="24">
        <v>4784.3</v>
      </c>
      <c r="G1005" s="24">
        <v>0</v>
      </c>
      <c r="H1005" s="24">
        <v>0</v>
      </c>
      <c r="I1005" s="24"/>
    </row>
    <row r="1006" spans="1:9" ht="31.5" x14ac:dyDescent="0.25">
      <c r="A1006" s="10" t="s">
        <v>662</v>
      </c>
      <c r="B1006" s="11"/>
      <c r="C1006" s="10"/>
      <c r="D1006" s="10"/>
      <c r="E1006" s="23" t="s">
        <v>663</v>
      </c>
      <c r="F1006" s="24">
        <f t="shared" si="217"/>
        <v>26891</v>
      </c>
      <c r="G1006" s="24">
        <f t="shared" si="218"/>
        <v>0</v>
      </c>
      <c r="H1006" s="24">
        <f t="shared" si="219"/>
        <v>0</v>
      </c>
      <c r="I1006" s="24">
        <f t="shared" si="221"/>
        <v>0</v>
      </c>
    </row>
    <row r="1007" spans="1:9" ht="47.25" x14ac:dyDescent="0.25">
      <c r="A1007" s="10" t="s">
        <v>662</v>
      </c>
      <c r="B1007" s="11" t="s">
        <v>22</v>
      </c>
      <c r="C1007" s="10"/>
      <c r="D1007" s="10"/>
      <c r="E1007" s="23" t="s">
        <v>23</v>
      </c>
      <c r="F1007" s="24">
        <f t="shared" si="217"/>
        <v>26891</v>
      </c>
      <c r="G1007" s="24">
        <f t="shared" si="218"/>
        <v>0</v>
      </c>
      <c r="H1007" s="24">
        <f t="shared" si="219"/>
        <v>0</v>
      </c>
      <c r="I1007" s="24">
        <f t="shared" si="221"/>
        <v>0</v>
      </c>
    </row>
    <row r="1008" spans="1:9" x14ac:dyDescent="0.25">
      <c r="A1008" s="10" t="s">
        <v>662</v>
      </c>
      <c r="B1008" s="11">
        <v>400</v>
      </c>
      <c r="C1008" s="10" t="s">
        <v>288</v>
      </c>
      <c r="D1008" s="10" t="s">
        <v>268</v>
      </c>
      <c r="E1008" s="23" t="s">
        <v>655</v>
      </c>
      <c r="F1008" s="24">
        <v>26891</v>
      </c>
      <c r="G1008" s="24">
        <v>0</v>
      </c>
      <c r="H1008" s="24">
        <v>0</v>
      </c>
      <c r="I1008" s="24"/>
    </row>
    <row r="1009" spans="1:9" ht="31.5" x14ac:dyDescent="0.25">
      <c r="A1009" s="10" t="s">
        <v>664</v>
      </c>
      <c r="B1009" s="11"/>
      <c r="C1009" s="10"/>
      <c r="D1009" s="10"/>
      <c r="E1009" s="23" t="s">
        <v>665</v>
      </c>
      <c r="F1009" s="24">
        <f t="shared" si="217"/>
        <v>4000</v>
      </c>
      <c r="G1009" s="24">
        <f t="shared" si="218"/>
        <v>34485.800000000003</v>
      </c>
      <c r="H1009" s="24">
        <f t="shared" si="219"/>
        <v>0</v>
      </c>
      <c r="I1009" s="24">
        <f t="shared" si="221"/>
        <v>0</v>
      </c>
    </row>
    <row r="1010" spans="1:9" ht="47.25" x14ac:dyDescent="0.25">
      <c r="A1010" s="10" t="s">
        <v>664</v>
      </c>
      <c r="B1010" s="11" t="s">
        <v>22</v>
      </c>
      <c r="C1010" s="10"/>
      <c r="D1010" s="10"/>
      <c r="E1010" s="23" t="s">
        <v>23</v>
      </c>
      <c r="F1010" s="24">
        <f t="shared" si="217"/>
        <v>4000</v>
      </c>
      <c r="G1010" s="24">
        <f t="shared" si="218"/>
        <v>34485.800000000003</v>
      </c>
      <c r="H1010" s="24">
        <f t="shared" si="219"/>
        <v>0</v>
      </c>
      <c r="I1010" s="24">
        <f t="shared" si="221"/>
        <v>0</v>
      </c>
    </row>
    <row r="1011" spans="1:9" x14ac:dyDescent="0.25">
      <c r="A1011" s="10" t="s">
        <v>664</v>
      </c>
      <c r="B1011" s="11">
        <v>400</v>
      </c>
      <c r="C1011" s="10" t="s">
        <v>288</v>
      </c>
      <c r="D1011" s="10" t="s">
        <v>268</v>
      </c>
      <c r="E1011" s="23" t="s">
        <v>655</v>
      </c>
      <c r="F1011" s="24">
        <v>4000</v>
      </c>
      <c r="G1011" s="24">
        <v>34485.800000000003</v>
      </c>
      <c r="H1011" s="24">
        <v>0</v>
      </c>
      <c r="I1011" s="24"/>
    </row>
    <row r="1012" spans="1:9" ht="31.5" x14ac:dyDescent="0.25">
      <c r="A1012" s="10" t="s">
        <v>666</v>
      </c>
      <c r="B1012" s="11"/>
      <c r="C1012" s="10"/>
      <c r="D1012" s="10"/>
      <c r="E1012" s="23" t="s">
        <v>667</v>
      </c>
      <c r="F1012" s="24">
        <f t="shared" si="217"/>
        <v>6246.4</v>
      </c>
      <c r="G1012" s="24">
        <f t="shared" si="218"/>
        <v>36771.4</v>
      </c>
      <c r="H1012" s="24">
        <f t="shared" si="219"/>
        <v>0</v>
      </c>
      <c r="I1012" s="24">
        <f t="shared" si="221"/>
        <v>0</v>
      </c>
    </row>
    <row r="1013" spans="1:9" ht="47.25" x14ac:dyDescent="0.25">
      <c r="A1013" s="10" t="s">
        <v>666</v>
      </c>
      <c r="B1013" s="11" t="s">
        <v>22</v>
      </c>
      <c r="C1013" s="10"/>
      <c r="D1013" s="10"/>
      <c r="E1013" s="23" t="s">
        <v>23</v>
      </c>
      <c r="F1013" s="24">
        <f t="shared" si="217"/>
        <v>6246.4</v>
      </c>
      <c r="G1013" s="24">
        <f t="shared" si="218"/>
        <v>36771.4</v>
      </c>
      <c r="H1013" s="24">
        <f t="shared" si="219"/>
        <v>0</v>
      </c>
      <c r="I1013" s="24">
        <f t="shared" si="221"/>
        <v>0</v>
      </c>
    </row>
    <row r="1014" spans="1:9" x14ac:dyDescent="0.25">
      <c r="A1014" s="10" t="s">
        <v>666</v>
      </c>
      <c r="B1014" s="11">
        <v>400</v>
      </c>
      <c r="C1014" s="10" t="s">
        <v>288</v>
      </c>
      <c r="D1014" s="10" t="s">
        <v>268</v>
      </c>
      <c r="E1014" s="23" t="s">
        <v>655</v>
      </c>
      <c r="F1014" s="24">
        <f>6000+246.4</f>
        <v>6246.4</v>
      </c>
      <c r="G1014" s="24">
        <v>36771.4</v>
      </c>
      <c r="H1014" s="24">
        <v>0</v>
      </c>
      <c r="I1014" s="24"/>
    </row>
    <row r="1015" spans="1:9" ht="31.5" x14ac:dyDescent="0.25">
      <c r="A1015" s="10" t="s">
        <v>668</v>
      </c>
      <c r="B1015" s="11"/>
      <c r="C1015" s="10"/>
      <c r="D1015" s="10"/>
      <c r="E1015" s="23" t="s">
        <v>669</v>
      </c>
      <c r="F1015" s="24">
        <f t="shared" si="217"/>
        <v>9201</v>
      </c>
      <c r="G1015" s="24">
        <f t="shared" si="218"/>
        <v>0</v>
      </c>
      <c r="H1015" s="24">
        <f t="shared" si="219"/>
        <v>0</v>
      </c>
      <c r="I1015" s="24">
        <f t="shared" si="221"/>
        <v>0</v>
      </c>
    </row>
    <row r="1016" spans="1:9" ht="47.25" x14ac:dyDescent="0.25">
      <c r="A1016" s="10" t="s">
        <v>668</v>
      </c>
      <c r="B1016" s="11" t="s">
        <v>22</v>
      </c>
      <c r="C1016" s="10"/>
      <c r="D1016" s="10"/>
      <c r="E1016" s="23" t="s">
        <v>23</v>
      </c>
      <c r="F1016" s="24">
        <f t="shared" si="217"/>
        <v>9201</v>
      </c>
      <c r="G1016" s="24">
        <f t="shared" si="218"/>
        <v>0</v>
      </c>
      <c r="H1016" s="24">
        <f t="shared" si="219"/>
        <v>0</v>
      </c>
      <c r="I1016" s="24">
        <f t="shared" si="221"/>
        <v>0</v>
      </c>
    </row>
    <row r="1017" spans="1:9" x14ac:dyDescent="0.25">
      <c r="A1017" s="10" t="s">
        <v>668</v>
      </c>
      <c r="B1017" s="11">
        <v>400</v>
      </c>
      <c r="C1017" s="10" t="s">
        <v>288</v>
      </c>
      <c r="D1017" s="10" t="s">
        <v>268</v>
      </c>
      <c r="E1017" s="23" t="s">
        <v>655</v>
      </c>
      <c r="F1017" s="24">
        <v>9201</v>
      </c>
      <c r="G1017" s="24">
        <v>0</v>
      </c>
      <c r="H1017" s="24">
        <v>0</v>
      </c>
      <c r="I1017" s="24"/>
    </row>
    <row r="1018" spans="1:9" ht="47.25" x14ac:dyDescent="0.25">
      <c r="A1018" s="10" t="s">
        <v>670</v>
      </c>
      <c r="B1018" s="11"/>
      <c r="C1018" s="10"/>
      <c r="D1018" s="10"/>
      <c r="E1018" s="23" t="s">
        <v>671</v>
      </c>
      <c r="F1018" s="24">
        <f t="shared" si="217"/>
        <v>43764.3</v>
      </c>
      <c r="G1018" s="24">
        <f t="shared" si="218"/>
        <v>0</v>
      </c>
      <c r="H1018" s="24">
        <f t="shared" si="219"/>
        <v>0</v>
      </c>
      <c r="I1018" s="24">
        <f t="shared" si="221"/>
        <v>0</v>
      </c>
    </row>
    <row r="1019" spans="1:9" ht="47.25" x14ac:dyDescent="0.25">
      <c r="A1019" s="10" t="s">
        <v>670</v>
      </c>
      <c r="B1019" s="11" t="s">
        <v>22</v>
      </c>
      <c r="C1019" s="10"/>
      <c r="D1019" s="10"/>
      <c r="E1019" s="23" t="s">
        <v>23</v>
      </c>
      <c r="F1019" s="24">
        <f t="shared" si="217"/>
        <v>43764.3</v>
      </c>
      <c r="G1019" s="24">
        <f t="shared" si="218"/>
        <v>0</v>
      </c>
      <c r="H1019" s="24">
        <f t="shared" si="219"/>
        <v>0</v>
      </c>
      <c r="I1019" s="24">
        <f t="shared" si="221"/>
        <v>0</v>
      </c>
    </row>
    <row r="1020" spans="1:9" x14ac:dyDescent="0.25">
      <c r="A1020" s="10" t="s">
        <v>670</v>
      </c>
      <c r="B1020" s="11">
        <v>400</v>
      </c>
      <c r="C1020" s="10" t="s">
        <v>288</v>
      </c>
      <c r="D1020" s="10" t="s">
        <v>268</v>
      </c>
      <c r="E1020" s="23" t="s">
        <v>655</v>
      </c>
      <c r="F1020" s="24">
        <v>43764.3</v>
      </c>
      <c r="G1020" s="24">
        <v>0</v>
      </c>
      <c r="H1020" s="24">
        <v>0</v>
      </c>
      <c r="I1020" s="24"/>
    </row>
    <row r="1021" spans="1:9" ht="47.25" x14ac:dyDescent="0.25">
      <c r="A1021" s="10" t="s">
        <v>672</v>
      </c>
      <c r="B1021" s="11"/>
      <c r="C1021" s="10"/>
      <c r="D1021" s="10"/>
      <c r="E1021" s="23" t="s">
        <v>673</v>
      </c>
      <c r="F1021" s="24">
        <f t="shared" ref="F1021:F1022" si="222">F1022</f>
        <v>80000</v>
      </c>
      <c r="G1021" s="24">
        <f t="shared" ref="G1021:G1022" si="223">G1022</f>
        <v>100530.1</v>
      </c>
      <c r="H1021" s="24">
        <f t="shared" ref="H1021:H1022" si="224">H1022</f>
        <v>118578.5</v>
      </c>
      <c r="I1021" s="24">
        <f t="shared" si="221"/>
        <v>0</v>
      </c>
    </row>
    <row r="1022" spans="1:9" ht="47.25" x14ac:dyDescent="0.25">
      <c r="A1022" s="10" t="s">
        <v>672</v>
      </c>
      <c r="B1022" s="11" t="s">
        <v>22</v>
      </c>
      <c r="C1022" s="10"/>
      <c r="D1022" s="10"/>
      <c r="E1022" s="23" t="s">
        <v>23</v>
      </c>
      <c r="F1022" s="24">
        <f t="shared" si="222"/>
        <v>80000</v>
      </c>
      <c r="G1022" s="24">
        <f t="shared" si="223"/>
        <v>100530.1</v>
      </c>
      <c r="H1022" s="24">
        <f t="shared" si="224"/>
        <v>118578.5</v>
      </c>
      <c r="I1022" s="24">
        <f t="shared" si="221"/>
        <v>0</v>
      </c>
    </row>
    <row r="1023" spans="1:9" x14ac:dyDescent="0.25">
      <c r="A1023" s="10" t="s">
        <v>672</v>
      </c>
      <c r="B1023" s="11">
        <v>400</v>
      </c>
      <c r="C1023" s="10" t="s">
        <v>288</v>
      </c>
      <c r="D1023" s="10" t="s">
        <v>268</v>
      </c>
      <c r="E1023" s="23" t="s">
        <v>655</v>
      </c>
      <c r="F1023" s="24">
        <v>80000</v>
      </c>
      <c r="G1023" s="24">
        <v>100530.1</v>
      </c>
      <c r="H1023" s="24">
        <v>118578.5</v>
      </c>
      <c r="I1023" s="24"/>
    </row>
    <row r="1024" spans="1:9" ht="47.25" x14ac:dyDescent="0.25">
      <c r="A1024" s="10" t="s">
        <v>674</v>
      </c>
      <c r="B1024" s="11"/>
      <c r="C1024" s="10"/>
      <c r="D1024" s="10"/>
      <c r="E1024" s="23" t="s">
        <v>675</v>
      </c>
      <c r="F1024" s="24">
        <f>F1025+F1028</f>
        <v>157000</v>
      </c>
      <c r="G1024" s="24">
        <f>G1025+G1028</f>
        <v>157000</v>
      </c>
      <c r="H1024" s="24">
        <f>H1025+H1028</f>
        <v>157000</v>
      </c>
      <c r="I1024" s="24">
        <f>I1025+I1028</f>
        <v>0</v>
      </c>
    </row>
    <row r="1025" spans="1:9" ht="47.25" x14ac:dyDescent="0.25">
      <c r="A1025" s="10" t="s">
        <v>676</v>
      </c>
      <c r="B1025" s="11"/>
      <c r="C1025" s="10"/>
      <c r="D1025" s="10"/>
      <c r="E1025" s="23" t="s">
        <v>677</v>
      </c>
      <c r="F1025" s="24">
        <f t="shared" ref="F1025:F1029" si="225">F1026</f>
        <v>60000</v>
      </c>
      <c r="G1025" s="24">
        <f t="shared" ref="G1025:G1029" si="226">G1026</f>
        <v>60000</v>
      </c>
      <c r="H1025" s="24">
        <f t="shared" ref="H1025:H1029" si="227">H1026</f>
        <v>60000</v>
      </c>
      <c r="I1025" s="24">
        <f t="shared" ref="I1025:I1029" si="228">I1026</f>
        <v>0</v>
      </c>
    </row>
    <row r="1026" spans="1:9" x14ac:dyDescent="0.25">
      <c r="A1026" s="10" t="s">
        <v>676</v>
      </c>
      <c r="B1026" s="11" t="s">
        <v>39</v>
      </c>
      <c r="C1026" s="10"/>
      <c r="D1026" s="10"/>
      <c r="E1026" s="23" t="s">
        <v>40</v>
      </c>
      <c r="F1026" s="24">
        <f t="shared" si="225"/>
        <v>60000</v>
      </c>
      <c r="G1026" s="24">
        <f t="shared" si="226"/>
        <v>60000</v>
      </c>
      <c r="H1026" s="24">
        <f t="shared" si="227"/>
        <v>60000</v>
      </c>
      <c r="I1026" s="24">
        <f t="shared" si="228"/>
        <v>0</v>
      </c>
    </row>
    <row r="1027" spans="1:9" x14ac:dyDescent="0.25">
      <c r="A1027" s="10" t="s">
        <v>676</v>
      </c>
      <c r="B1027" s="11">
        <v>800</v>
      </c>
      <c r="C1027" s="10" t="s">
        <v>288</v>
      </c>
      <c r="D1027" s="10" t="s">
        <v>92</v>
      </c>
      <c r="E1027" s="23" t="s">
        <v>495</v>
      </c>
      <c r="F1027" s="24">
        <v>60000</v>
      </c>
      <c r="G1027" s="24">
        <v>60000</v>
      </c>
      <c r="H1027" s="24">
        <v>60000</v>
      </c>
      <c r="I1027" s="24"/>
    </row>
    <row r="1028" spans="1:9" ht="47.25" x14ac:dyDescent="0.25">
      <c r="A1028" s="10" t="s">
        <v>678</v>
      </c>
      <c r="B1028" s="11"/>
      <c r="C1028" s="10"/>
      <c r="D1028" s="10"/>
      <c r="E1028" s="23" t="s">
        <v>679</v>
      </c>
      <c r="F1028" s="24">
        <f t="shared" si="225"/>
        <v>97000</v>
      </c>
      <c r="G1028" s="24">
        <f t="shared" si="226"/>
        <v>97000</v>
      </c>
      <c r="H1028" s="24">
        <f t="shared" si="227"/>
        <v>97000</v>
      </c>
      <c r="I1028" s="24">
        <f t="shared" si="228"/>
        <v>0</v>
      </c>
    </row>
    <row r="1029" spans="1:9" x14ac:dyDescent="0.25">
      <c r="A1029" s="10" t="s">
        <v>678</v>
      </c>
      <c r="B1029" s="11" t="s">
        <v>39</v>
      </c>
      <c r="C1029" s="10"/>
      <c r="D1029" s="10"/>
      <c r="E1029" s="23" t="s">
        <v>40</v>
      </c>
      <c r="F1029" s="24">
        <f t="shared" si="225"/>
        <v>97000</v>
      </c>
      <c r="G1029" s="24">
        <f t="shared" si="226"/>
        <v>97000</v>
      </c>
      <c r="H1029" s="24">
        <f t="shared" si="227"/>
        <v>97000</v>
      </c>
      <c r="I1029" s="24">
        <f t="shared" si="228"/>
        <v>0</v>
      </c>
    </row>
    <row r="1030" spans="1:9" x14ac:dyDescent="0.25">
      <c r="A1030" s="10" t="s">
        <v>678</v>
      </c>
      <c r="B1030" s="11">
        <v>800</v>
      </c>
      <c r="C1030" s="10" t="s">
        <v>219</v>
      </c>
      <c r="D1030" s="10" t="s">
        <v>61</v>
      </c>
      <c r="E1030" s="23" t="s">
        <v>483</v>
      </c>
      <c r="F1030" s="24">
        <v>97000</v>
      </c>
      <c r="G1030" s="24">
        <v>97000</v>
      </c>
      <c r="H1030" s="24">
        <v>97000</v>
      </c>
      <c r="I1030" s="24"/>
    </row>
    <row r="1031" spans="1:9" s="18" customFormat="1" x14ac:dyDescent="0.25">
      <c r="A1031" s="19" t="s">
        <v>680</v>
      </c>
      <c r="B1031" s="20"/>
      <c r="C1031" s="19"/>
      <c r="D1031" s="19"/>
      <c r="E1031" s="21" t="s">
        <v>48</v>
      </c>
      <c r="F1031" s="22">
        <f>F1032+F1057+F1064+F1077+F1090</f>
        <v>868727.5</v>
      </c>
      <c r="G1031" s="22">
        <f>G1032+G1057+G1064+G1077+G1090</f>
        <v>1081624.3999999999</v>
      </c>
      <c r="H1031" s="22">
        <f>H1032+H1057+H1064+H1077+H1090</f>
        <v>1074500.5</v>
      </c>
      <c r="I1031" s="22">
        <f>I1032+I1057+I1064+I1077+I1090</f>
        <v>0</v>
      </c>
    </row>
    <row r="1032" spans="1:9" ht="47.25" x14ac:dyDescent="0.25">
      <c r="A1032" s="10" t="s">
        <v>681</v>
      </c>
      <c r="B1032" s="11"/>
      <c r="C1032" s="10"/>
      <c r="D1032" s="10"/>
      <c r="E1032" s="23" t="s">
        <v>682</v>
      </c>
      <c r="F1032" s="24">
        <f>F1033+F1040+F1045+F1048+F1051+F1054</f>
        <v>184196.5</v>
      </c>
      <c r="G1032" s="24">
        <f>G1033+G1040+G1045+G1048+G1051+G1054</f>
        <v>213234.09999999998</v>
      </c>
      <c r="H1032" s="24">
        <f>H1033+H1040+H1045+H1048+H1051+H1054</f>
        <v>202706.3</v>
      </c>
      <c r="I1032" s="24">
        <f>I1033+I1040+I1045+I1048+I1051+I1054</f>
        <v>0</v>
      </c>
    </row>
    <row r="1033" spans="1:9" ht="47.25" x14ac:dyDescent="0.25">
      <c r="A1033" s="10" t="s">
        <v>683</v>
      </c>
      <c r="B1033" s="11"/>
      <c r="C1033" s="10"/>
      <c r="D1033" s="10"/>
      <c r="E1033" s="23" t="s">
        <v>127</v>
      </c>
      <c r="F1033" s="24">
        <f>F1034+F1036+F1038</f>
        <v>28214.900000000005</v>
      </c>
      <c r="G1033" s="24">
        <f>G1034+G1036+G1038</f>
        <v>29895.199999999997</v>
      </c>
      <c r="H1033" s="24">
        <f>H1034+H1036+H1038</f>
        <v>29895.199999999997</v>
      </c>
      <c r="I1033" s="24">
        <f>I1034+I1036+I1038</f>
        <v>0</v>
      </c>
    </row>
    <row r="1034" spans="1:9" ht="94.5" x14ac:dyDescent="0.25">
      <c r="A1034" s="10" t="s">
        <v>683</v>
      </c>
      <c r="B1034" s="11" t="s">
        <v>128</v>
      </c>
      <c r="C1034" s="10"/>
      <c r="D1034" s="10"/>
      <c r="E1034" s="23" t="s">
        <v>129</v>
      </c>
      <c r="F1034" s="24">
        <f>F1035</f>
        <v>24600.300000000003</v>
      </c>
      <c r="G1034" s="24">
        <f>G1035</f>
        <v>26280.6</v>
      </c>
      <c r="H1034" s="24">
        <f>H1035</f>
        <v>26280.6</v>
      </c>
      <c r="I1034" s="24">
        <f>I1035</f>
        <v>0</v>
      </c>
    </row>
    <row r="1035" spans="1:9" ht="31.5" x14ac:dyDescent="0.25">
      <c r="A1035" s="10" t="s">
        <v>683</v>
      </c>
      <c r="B1035" s="11">
        <v>100</v>
      </c>
      <c r="C1035" s="10" t="s">
        <v>288</v>
      </c>
      <c r="D1035" s="10" t="s">
        <v>288</v>
      </c>
      <c r="E1035" s="23" t="s">
        <v>591</v>
      </c>
      <c r="F1035" s="24">
        <v>24600.300000000003</v>
      </c>
      <c r="G1035" s="24">
        <v>26280.6</v>
      </c>
      <c r="H1035" s="24">
        <v>26280.6</v>
      </c>
      <c r="I1035" s="24"/>
    </row>
    <row r="1036" spans="1:9" ht="31.5" x14ac:dyDescent="0.25">
      <c r="A1036" s="10" t="s">
        <v>683</v>
      </c>
      <c r="B1036" s="11" t="s">
        <v>53</v>
      </c>
      <c r="C1036" s="10"/>
      <c r="D1036" s="10"/>
      <c r="E1036" s="23" t="s">
        <v>54</v>
      </c>
      <c r="F1036" s="24">
        <f>F1037</f>
        <v>3600.7000000000003</v>
      </c>
      <c r="G1036" s="24">
        <f>G1037</f>
        <v>3600.7999999999997</v>
      </c>
      <c r="H1036" s="24">
        <f>H1037</f>
        <v>3600.7999999999997</v>
      </c>
      <c r="I1036" s="24">
        <f>I1037</f>
        <v>0</v>
      </c>
    </row>
    <row r="1037" spans="1:9" ht="31.5" x14ac:dyDescent="0.25">
      <c r="A1037" s="10" t="s">
        <v>683</v>
      </c>
      <c r="B1037" s="11">
        <v>200</v>
      </c>
      <c r="C1037" s="10" t="s">
        <v>288</v>
      </c>
      <c r="D1037" s="10" t="s">
        <v>288</v>
      </c>
      <c r="E1037" s="23" t="s">
        <v>591</v>
      </c>
      <c r="F1037" s="24">
        <v>3600.7000000000003</v>
      </c>
      <c r="G1037" s="24">
        <v>3600.7999999999997</v>
      </c>
      <c r="H1037" s="24">
        <v>3600.7999999999997</v>
      </c>
      <c r="I1037" s="24"/>
    </row>
    <row r="1038" spans="1:9" x14ac:dyDescent="0.25">
      <c r="A1038" s="10" t="s">
        <v>683</v>
      </c>
      <c r="B1038" s="11" t="s">
        <v>39</v>
      </c>
      <c r="C1038" s="10"/>
      <c r="D1038" s="10"/>
      <c r="E1038" s="23" t="s">
        <v>40</v>
      </c>
      <c r="F1038" s="24">
        <f>F1039</f>
        <v>13.9</v>
      </c>
      <c r="G1038" s="24">
        <f>G1039</f>
        <v>13.8</v>
      </c>
      <c r="H1038" s="24">
        <f>H1039</f>
        <v>13.8</v>
      </c>
      <c r="I1038" s="24">
        <f>I1039</f>
        <v>0</v>
      </c>
    </row>
    <row r="1039" spans="1:9" ht="31.5" x14ac:dyDescent="0.25">
      <c r="A1039" s="10" t="s">
        <v>683</v>
      </c>
      <c r="B1039" s="11">
        <v>800</v>
      </c>
      <c r="C1039" s="10" t="s">
        <v>288</v>
      </c>
      <c r="D1039" s="10" t="s">
        <v>288</v>
      </c>
      <c r="E1039" s="23" t="s">
        <v>591</v>
      </c>
      <c r="F1039" s="24">
        <v>13.9</v>
      </c>
      <c r="G1039" s="24">
        <v>13.8</v>
      </c>
      <c r="H1039" s="24">
        <v>13.8</v>
      </c>
      <c r="I1039" s="24"/>
    </row>
    <row r="1040" spans="1:9" x14ac:dyDescent="0.25">
      <c r="A1040" s="10" t="s">
        <v>684</v>
      </c>
      <c r="B1040" s="11"/>
      <c r="C1040" s="10"/>
      <c r="D1040" s="10"/>
      <c r="E1040" s="23" t="s">
        <v>685</v>
      </c>
      <c r="F1040" s="24">
        <f>F1041+F1043</f>
        <v>1045.5</v>
      </c>
      <c r="G1040" s="24">
        <f>G1041+G1043</f>
        <v>27578.9</v>
      </c>
      <c r="H1040" s="24">
        <f>H1041+H1043</f>
        <v>1045.5</v>
      </c>
      <c r="I1040" s="24">
        <f>I1041+I1043</f>
        <v>0</v>
      </c>
    </row>
    <row r="1041" spans="1:9" ht="31.5" x14ac:dyDescent="0.25">
      <c r="A1041" s="10" t="s">
        <v>684</v>
      </c>
      <c r="B1041" s="11" t="s">
        <v>53</v>
      </c>
      <c r="C1041" s="10"/>
      <c r="D1041" s="10"/>
      <c r="E1041" s="23" t="s">
        <v>54</v>
      </c>
      <c r="F1041" s="24">
        <f>F1042</f>
        <v>0</v>
      </c>
      <c r="G1041" s="24">
        <f>G1042</f>
        <v>26533.4</v>
      </c>
      <c r="H1041" s="24">
        <f>H1042</f>
        <v>0</v>
      </c>
      <c r="I1041" s="24">
        <f>I1042</f>
        <v>0</v>
      </c>
    </row>
    <row r="1042" spans="1:9" ht="31.5" x14ac:dyDescent="0.25">
      <c r="A1042" s="10" t="s">
        <v>684</v>
      </c>
      <c r="B1042" s="11">
        <v>200</v>
      </c>
      <c r="C1042" s="10" t="s">
        <v>288</v>
      </c>
      <c r="D1042" s="10" t="s">
        <v>219</v>
      </c>
      <c r="E1042" s="23" t="s">
        <v>686</v>
      </c>
      <c r="F1042" s="24">
        <v>0</v>
      </c>
      <c r="G1042" s="24">
        <v>26533.4</v>
      </c>
      <c r="H1042" s="24">
        <v>0</v>
      </c>
      <c r="I1042" s="24"/>
    </row>
    <row r="1043" spans="1:9" x14ac:dyDescent="0.25">
      <c r="A1043" s="10" t="s">
        <v>684</v>
      </c>
      <c r="B1043" s="11" t="s">
        <v>39</v>
      </c>
      <c r="C1043" s="10"/>
      <c r="D1043" s="10"/>
      <c r="E1043" s="23" t="s">
        <v>40</v>
      </c>
      <c r="F1043" s="24">
        <f>F1044</f>
        <v>1045.5</v>
      </c>
      <c r="G1043" s="24">
        <f>G1044</f>
        <v>1045.5</v>
      </c>
      <c r="H1043" s="24">
        <f>H1044</f>
        <v>1045.5</v>
      </c>
      <c r="I1043" s="24">
        <f>I1044</f>
        <v>0</v>
      </c>
    </row>
    <row r="1044" spans="1:9" x14ac:dyDescent="0.25">
      <c r="A1044" s="10" t="s">
        <v>684</v>
      </c>
      <c r="B1044" s="11">
        <v>800</v>
      </c>
      <c r="C1044" s="10" t="s">
        <v>288</v>
      </c>
      <c r="D1044" s="10" t="s">
        <v>268</v>
      </c>
      <c r="E1044" s="23" t="s">
        <v>655</v>
      </c>
      <c r="F1044" s="24">
        <f>1551.4-505.9</f>
        <v>1045.5</v>
      </c>
      <c r="G1044" s="24">
        <f>1551.4-505.9</f>
        <v>1045.5</v>
      </c>
      <c r="H1044" s="24">
        <f>1551.4-505.9</f>
        <v>1045.5</v>
      </c>
      <c r="I1044" s="24"/>
    </row>
    <row r="1045" spans="1:9" ht="31.5" x14ac:dyDescent="0.25">
      <c r="A1045" s="10" t="s">
        <v>687</v>
      </c>
      <c r="B1045" s="11"/>
      <c r="C1045" s="10"/>
      <c r="D1045" s="10"/>
      <c r="E1045" s="23" t="s">
        <v>688</v>
      </c>
      <c r="F1045" s="24">
        <f t="shared" ref="F1045:F1055" si="229">F1046</f>
        <v>35702.6</v>
      </c>
      <c r="G1045" s="24">
        <f t="shared" ref="G1045:G1055" si="230">G1046</f>
        <v>35702.6</v>
      </c>
      <c r="H1045" s="24">
        <f t="shared" ref="H1045:H1055" si="231">H1046</f>
        <v>35702.6</v>
      </c>
      <c r="I1045" s="24">
        <f t="shared" ref="I1045:I1055" si="232">I1046</f>
        <v>0</v>
      </c>
    </row>
    <row r="1046" spans="1:9" ht="31.5" x14ac:dyDescent="0.25">
      <c r="A1046" s="10" t="s">
        <v>687</v>
      </c>
      <c r="B1046" s="11" t="s">
        <v>53</v>
      </c>
      <c r="C1046" s="10"/>
      <c r="D1046" s="10"/>
      <c r="E1046" s="23" t="s">
        <v>54</v>
      </c>
      <c r="F1046" s="24">
        <f t="shared" si="229"/>
        <v>35702.6</v>
      </c>
      <c r="G1046" s="24">
        <f t="shared" si="230"/>
        <v>35702.6</v>
      </c>
      <c r="H1046" s="24">
        <f t="shared" si="231"/>
        <v>35702.6</v>
      </c>
      <c r="I1046" s="24">
        <f t="shared" si="232"/>
        <v>0</v>
      </c>
    </row>
    <row r="1047" spans="1:9" x14ac:dyDescent="0.25">
      <c r="A1047" s="10" t="s">
        <v>687</v>
      </c>
      <c r="B1047" s="11">
        <v>200</v>
      </c>
      <c r="C1047" s="10" t="s">
        <v>288</v>
      </c>
      <c r="D1047" s="10" t="s">
        <v>268</v>
      </c>
      <c r="E1047" s="23" t="s">
        <v>655</v>
      </c>
      <c r="F1047" s="24">
        <v>35702.6</v>
      </c>
      <c r="G1047" s="24">
        <v>35702.6</v>
      </c>
      <c r="H1047" s="24">
        <v>35702.6</v>
      </c>
      <c r="I1047" s="24"/>
    </row>
    <row r="1048" spans="1:9" ht="63" x14ac:dyDescent="0.25">
      <c r="A1048" s="10" t="s">
        <v>689</v>
      </c>
      <c r="B1048" s="11"/>
      <c r="C1048" s="10"/>
      <c r="D1048" s="10"/>
      <c r="E1048" s="23" t="s">
        <v>690</v>
      </c>
      <c r="F1048" s="24">
        <f t="shared" si="229"/>
        <v>19194.2</v>
      </c>
      <c r="G1048" s="24">
        <f t="shared" si="230"/>
        <v>19844</v>
      </c>
      <c r="H1048" s="24">
        <f t="shared" si="231"/>
        <v>35849.599999999999</v>
      </c>
      <c r="I1048" s="24">
        <f t="shared" si="232"/>
        <v>0</v>
      </c>
    </row>
    <row r="1049" spans="1:9" x14ac:dyDescent="0.25">
      <c r="A1049" s="10" t="s">
        <v>689</v>
      </c>
      <c r="B1049" s="11" t="s">
        <v>39</v>
      </c>
      <c r="C1049" s="10"/>
      <c r="D1049" s="10"/>
      <c r="E1049" s="23" t="s">
        <v>40</v>
      </c>
      <c r="F1049" s="24">
        <f t="shared" si="229"/>
        <v>19194.2</v>
      </c>
      <c r="G1049" s="24">
        <f t="shared" si="230"/>
        <v>19844</v>
      </c>
      <c r="H1049" s="24">
        <f t="shared" si="231"/>
        <v>35849.599999999999</v>
      </c>
      <c r="I1049" s="24">
        <f t="shared" si="232"/>
        <v>0</v>
      </c>
    </row>
    <row r="1050" spans="1:9" x14ac:dyDescent="0.25">
      <c r="A1050" s="10" t="s">
        <v>689</v>
      </c>
      <c r="B1050" s="11">
        <v>800</v>
      </c>
      <c r="C1050" s="10" t="s">
        <v>288</v>
      </c>
      <c r="D1050" s="10" t="s">
        <v>268</v>
      </c>
      <c r="E1050" s="23" t="s">
        <v>655</v>
      </c>
      <c r="F1050" s="24">
        <v>19194.2</v>
      </c>
      <c r="G1050" s="24">
        <v>19844</v>
      </c>
      <c r="H1050" s="24">
        <v>35849.599999999999</v>
      </c>
      <c r="I1050" s="24"/>
    </row>
    <row r="1051" spans="1:9" ht="31.5" x14ac:dyDescent="0.25">
      <c r="A1051" s="10" t="s">
        <v>691</v>
      </c>
      <c r="B1051" s="11"/>
      <c r="C1051" s="10"/>
      <c r="D1051" s="10"/>
      <c r="E1051" s="23" t="s">
        <v>692</v>
      </c>
      <c r="F1051" s="24">
        <f t="shared" si="229"/>
        <v>99805.3</v>
      </c>
      <c r="G1051" s="24">
        <f t="shared" si="230"/>
        <v>100213.4</v>
      </c>
      <c r="H1051" s="24">
        <f t="shared" si="231"/>
        <v>100213.4</v>
      </c>
      <c r="I1051" s="24">
        <f t="shared" si="232"/>
        <v>0</v>
      </c>
    </row>
    <row r="1052" spans="1:9" ht="47.25" x14ac:dyDescent="0.25">
      <c r="A1052" s="10" t="s">
        <v>691</v>
      </c>
      <c r="B1052" s="11" t="s">
        <v>45</v>
      </c>
      <c r="C1052" s="10"/>
      <c r="D1052" s="10"/>
      <c r="E1052" s="23" t="s">
        <v>46</v>
      </c>
      <c r="F1052" s="24">
        <f t="shared" si="229"/>
        <v>99805.3</v>
      </c>
      <c r="G1052" s="24">
        <f t="shared" si="230"/>
        <v>100213.4</v>
      </c>
      <c r="H1052" s="24">
        <f t="shared" si="231"/>
        <v>100213.4</v>
      </c>
      <c r="I1052" s="24">
        <f t="shared" si="232"/>
        <v>0</v>
      </c>
    </row>
    <row r="1053" spans="1:9" x14ac:dyDescent="0.25">
      <c r="A1053" s="10" t="s">
        <v>691</v>
      </c>
      <c r="B1053" s="11">
        <v>600</v>
      </c>
      <c r="C1053" s="10" t="s">
        <v>219</v>
      </c>
      <c r="D1053" s="10" t="s">
        <v>61</v>
      </c>
      <c r="E1053" s="23" t="s">
        <v>483</v>
      </c>
      <c r="F1053" s="24">
        <f>98817.3+988</f>
        <v>99805.3</v>
      </c>
      <c r="G1053" s="24">
        <f>99225.4+988</f>
        <v>100213.4</v>
      </c>
      <c r="H1053" s="24">
        <f>99225.4+988</f>
        <v>100213.4</v>
      </c>
      <c r="I1053" s="24"/>
    </row>
    <row r="1054" spans="1:9" x14ac:dyDescent="0.25">
      <c r="A1054" s="10" t="s">
        <v>693</v>
      </c>
      <c r="B1054" s="11"/>
      <c r="C1054" s="10"/>
      <c r="D1054" s="10"/>
      <c r="E1054" s="23" t="s">
        <v>198</v>
      </c>
      <c r="F1054" s="24">
        <f t="shared" si="229"/>
        <v>234</v>
      </c>
      <c r="G1054" s="24">
        <f t="shared" si="230"/>
        <v>0</v>
      </c>
      <c r="H1054" s="24">
        <f t="shared" si="231"/>
        <v>0</v>
      </c>
      <c r="I1054" s="24">
        <f t="shared" si="232"/>
        <v>0</v>
      </c>
    </row>
    <row r="1055" spans="1:9" ht="47.25" x14ac:dyDescent="0.25">
      <c r="A1055" s="10" t="s">
        <v>693</v>
      </c>
      <c r="B1055" s="11" t="s">
        <v>45</v>
      </c>
      <c r="C1055" s="10"/>
      <c r="D1055" s="10"/>
      <c r="E1055" s="23" t="s">
        <v>46</v>
      </c>
      <c r="F1055" s="24">
        <f t="shared" si="229"/>
        <v>234</v>
      </c>
      <c r="G1055" s="24">
        <f t="shared" si="230"/>
        <v>0</v>
      </c>
      <c r="H1055" s="24">
        <f t="shared" si="231"/>
        <v>0</v>
      </c>
      <c r="I1055" s="24">
        <f t="shared" si="232"/>
        <v>0</v>
      </c>
    </row>
    <row r="1056" spans="1:9" x14ac:dyDescent="0.25">
      <c r="A1056" s="10" t="s">
        <v>693</v>
      </c>
      <c r="B1056" s="11">
        <v>600</v>
      </c>
      <c r="C1056" s="10" t="s">
        <v>219</v>
      </c>
      <c r="D1056" s="10" t="s">
        <v>61</v>
      </c>
      <c r="E1056" s="23" t="s">
        <v>483</v>
      </c>
      <c r="F1056" s="24">
        <v>234</v>
      </c>
      <c r="G1056" s="24">
        <v>0</v>
      </c>
      <c r="H1056" s="24">
        <v>0</v>
      </c>
      <c r="I1056" s="24"/>
    </row>
    <row r="1057" spans="1:9" ht="78.75" x14ac:dyDescent="0.25">
      <c r="A1057" s="10" t="s">
        <v>694</v>
      </c>
      <c r="B1057" s="11"/>
      <c r="C1057" s="10"/>
      <c r="D1057" s="10"/>
      <c r="E1057" s="23" t="s">
        <v>695</v>
      </c>
      <c r="F1057" s="24">
        <f>F1058+F1061</f>
        <v>340138.4</v>
      </c>
      <c r="G1057" s="24">
        <f>G1058+G1061</f>
        <v>572602</v>
      </c>
      <c r="H1057" s="24">
        <f>H1058+H1061</f>
        <v>600505.9</v>
      </c>
      <c r="I1057" s="24">
        <f>I1058+I1061</f>
        <v>0</v>
      </c>
    </row>
    <row r="1058" spans="1:9" ht="47.25" x14ac:dyDescent="0.25">
      <c r="A1058" s="10" t="s">
        <v>696</v>
      </c>
      <c r="B1058" s="11"/>
      <c r="C1058" s="10"/>
      <c r="D1058" s="10"/>
      <c r="E1058" s="23" t="s">
        <v>697</v>
      </c>
      <c r="F1058" s="24">
        <f t="shared" ref="F1058:F1062" si="233">F1059</f>
        <v>59090.5</v>
      </c>
      <c r="G1058" s="24">
        <f t="shared" ref="G1058:G1062" si="234">G1059</f>
        <v>505.9</v>
      </c>
      <c r="H1058" s="24">
        <f t="shared" ref="H1058:H1062" si="235">H1059</f>
        <v>505.9</v>
      </c>
      <c r="I1058" s="24">
        <f t="shared" ref="I1058:I1062" si="236">I1059</f>
        <v>0</v>
      </c>
    </row>
    <row r="1059" spans="1:9" ht="31.5" x14ac:dyDescent="0.25">
      <c r="A1059" s="10" t="s">
        <v>696</v>
      </c>
      <c r="B1059" s="11" t="s">
        <v>53</v>
      </c>
      <c r="C1059" s="10"/>
      <c r="D1059" s="10"/>
      <c r="E1059" s="23" t="s">
        <v>54</v>
      </c>
      <c r="F1059" s="24">
        <f t="shared" si="233"/>
        <v>59090.5</v>
      </c>
      <c r="G1059" s="24">
        <f t="shared" si="234"/>
        <v>505.9</v>
      </c>
      <c r="H1059" s="24">
        <f t="shared" si="235"/>
        <v>505.9</v>
      </c>
      <c r="I1059" s="24">
        <f t="shared" si="236"/>
        <v>0</v>
      </c>
    </row>
    <row r="1060" spans="1:9" x14ac:dyDescent="0.25">
      <c r="A1060" s="10" t="s">
        <v>696</v>
      </c>
      <c r="B1060" s="11">
        <v>200</v>
      </c>
      <c r="C1060" s="10" t="s">
        <v>288</v>
      </c>
      <c r="D1060" s="10" t="s">
        <v>24</v>
      </c>
      <c r="E1060" s="23" t="s">
        <v>647</v>
      </c>
      <c r="F1060" s="24">
        <f>58584.6+505.9</f>
        <v>59090.5</v>
      </c>
      <c r="G1060" s="24">
        <v>505.9</v>
      </c>
      <c r="H1060" s="24">
        <v>505.9</v>
      </c>
      <c r="I1060" s="24"/>
    </row>
    <row r="1061" spans="1:9" ht="47.25" x14ac:dyDescent="0.25">
      <c r="A1061" s="10" t="s">
        <v>698</v>
      </c>
      <c r="B1061" s="11"/>
      <c r="C1061" s="10"/>
      <c r="D1061" s="10"/>
      <c r="E1061" s="23" t="s">
        <v>699</v>
      </c>
      <c r="F1061" s="24">
        <f t="shared" si="233"/>
        <v>281047.90000000002</v>
      </c>
      <c r="G1061" s="24">
        <f t="shared" si="234"/>
        <v>572096.1</v>
      </c>
      <c r="H1061" s="24">
        <f t="shared" si="235"/>
        <v>600000</v>
      </c>
      <c r="I1061" s="24">
        <f t="shared" si="236"/>
        <v>0</v>
      </c>
    </row>
    <row r="1062" spans="1:9" ht="31.5" x14ac:dyDescent="0.25">
      <c r="A1062" s="10" t="s">
        <v>698</v>
      </c>
      <c r="B1062" s="11" t="s">
        <v>53</v>
      </c>
      <c r="C1062" s="10"/>
      <c r="D1062" s="10"/>
      <c r="E1062" s="23" t="s">
        <v>54</v>
      </c>
      <c r="F1062" s="24">
        <f t="shared" si="233"/>
        <v>281047.90000000002</v>
      </c>
      <c r="G1062" s="24">
        <f t="shared" si="234"/>
        <v>572096.1</v>
      </c>
      <c r="H1062" s="24">
        <f t="shared" si="235"/>
        <v>600000</v>
      </c>
      <c r="I1062" s="24">
        <f t="shared" si="236"/>
        <v>0</v>
      </c>
    </row>
    <row r="1063" spans="1:9" x14ac:dyDescent="0.25">
      <c r="A1063" s="10" t="s">
        <v>698</v>
      </c>
      <c r="B1063" s="11">
        <v>200</v>
      </c>
      <c r="C1063" s="10" t="s">
        <v>288</v>
      </c>
      <c r="D1063" s="10" t="s">
        <v>24</v>
      </c>
      <c r="E1063" s="23" t="s">
        <v>647</v>
      </c>
      <c r="F1063" s="24">
        <v>281047.90000000002</v>
      </c>
      <c r="G1063" s="24">
        <v>572096.1</v>
      </c>
      <c r="H1063" s="24">
        <v>600000</v>
      </c>
      <c r="I1063" s="24"/>
    </row>
    <row r="1064" spans="1:9" ht="63" x14ac:dyDescent="0.25">
      <c r="A1064" s="10" t="s">
        <v>700</v>
      </c>
      <c r="B1064" s="11"/>
      <c r="C1064" s="10"/>
      <c r="D1064" s="10"/>
      <c r="E1064" s="23" t="s">
        <v>701</v>
      </c>
      <c r="F1064" s="24">
        <f>F1065+F1068+F1071+F1074</f>
        <v>120258.4</v>
      </c>
      <c r="G1064" s="24">
        <f>G1065+G1068+G1071+G1074</f>
        <v>120661</v>
      </c>
      <c r="H1064" s="24">
        <f>H1065+H1068+H1071+H1074</f>
        <v>120661</v>
      </c>
      <c r="I1064" s="24">
        <f>I1065+I1068+I1071+I1074</f>
        <v>0</v>
      </c>
    </row>
    <row r="1065" spans="1:9" x14ac:dyDescent="0.25">
      <c r="A1065" s="10" t="s">
        <v>702</v>
      </c>
      <c r="B1065" s="11"/>
      <c r="C1065" s="10"/>
      <c r="D1065" s="10"/>
      <c r="E1065" s="23" t="s">
        <v>198</v>
      </c>
      <c r="F1065" s="24">
        <f t="shared" ref="F1065:F1075" si="237">F1066</f>
        <v>540.70000000000005</v>
      </c>
      <c r="G1065" s="24">
        <f t="shared" ref="G1065:G1075" si="238">G1066</f>
        <v>0</v>
      </c>
      <c r="H1065" s="24">
        <f t="shared" ref="H1065:H1075" si="239">H1066</f>
        <v>0</v>
      </c>
      <c r="I1065" s="24">
        <f t="shared" ref="I1065:I1075" si="240">I1066</f>
        <v>0</v>
      </c>
    </row>
    <row r="1066" spans="1:9" ht="47.25" x14ac:dyDescent="0.25">
      <c r="A1066" s="10" t="s">
        <v>702</v>
      </c>
      <c r="B1066" s="11" t="s">
        <v>45</v>
      </c>
      <c r="C1066" s="10"/>
      <c r="D1066" s="10"/>
      <c r="E1066" s="23" t="s">
        <v>46</v>
      </c>
      <c r="F1066" s="24">
        <f t="shared" si="237"/>
        <v>540.70000000000005</v>
      </c>
      <c r="G1066" s="24">
        <f t="shared" si="238"/>
        <v>0</v>
      </c>
      <c r="H1066" s="24">
        <f t="shared" si="239"/>
        <v>0</v>
      </c>
      <c r="I1066" s="24">
        <f t="shared" si="240"/>
        <v>0</v>
      </c>
    </row>
    <row r="1067" spans="1:9" x14ac:dyDescent="0.25">
      <c r="A1067" s="10" t="s">
        <v>702</v>
      </c>
      <c r="B1067" s="11">
        <v>600</v>
      </c>
      <c r="C1067" s="10" t="s">
        <v>288</v>
      </c>
      <c r="D1067" s="10" t="s">
        <v>24</v>
      </c>
      <c r="E1067" s="23" t="s">
        <v>647</v>
      </c>
      <c r="F1067" s="24">
        <v>540.70000000000005</v>
      </c>
      <c r="G1067" s="24">
        <v>0</v>
      </c>
      <c r="H1067" s="24">
        <v>0</v>
      </c>
      <c r="I1067" s="24"/>
    </row>
    <row r="1068" spans="1:9" ht="47.25" x14ac:dyDescent="0.25">
      <c r="A1068" s="10" t="s">
        <v>703</v>
      </c>
      <c r="B1068" s="11"/>
      <c r="C1068" s="10"/>
      <c r="D1068" s="10"/>
      <c r="E1068" s="23" t="s">
        <v>704</v>
      </c>
      <c r="F1068" s="24">
        <f t="shared" si="237"/>
        <v>1248</v>
      </c>
      <c r="G1068" s="24">
        <f t="shared" si="238"/>
        <v>1248</v>
      </c>
      <c r="H1068" s="24">
        <f t="shared" si="239"/>
        <v>1248</v>
      </c>
      <c r="I1068" s="24">
        <f t="shared" si="240"/>
        <v>0</v>
      </c>
    </row>
    <row r="1069" spans="1:9" ht="31.5" x14ac:dyDescent="0.25">
      <c r="A1069" s="10" t="s">
        <v>703</v>
      </c>
      <c r="B1069" s="11" t="s">
        <v>53</v>
      </c>
      <c r="C1069" s="10"/>
      <c r="D1069" s="10"/>
      <c r="E1069" s="23" t="s">
        <v>54</v>
      </c>
      <c r="F1069" s="24">
        <f t="shared" si="237"/>
        <v>1248</v>
      </c>
      <c r="G1069" s="24">
        <f t="shared" si="238"/>
        <v>1248</v>
      </c>
      <c r="H1069" s="24">
        <f t="shared" si="239"/>
        <v>1248</v>
      </c>
      <c r="I1069" s="24">
        <f t="shared" si="240"/>
        <v>0</v>
      </c>
    </row>
    <row r="1070" spans="1:9" x14ac:dyDescent="0.25">
      <c r="A1070" s="10" t="s">
        <v>703</v>
      </c>
      <c r="B1070" s="11">
        <v>200</v>
      </c>
      <c r="C1070" s="10" t="s">
        <v>288</v>
      </c>
      <c r="D1070" s="10" t="s">
        <v>24</v>
      </c>
      <c r="E1070" s="23" t="s">
        <v>647</v>
      </c>
      <c r="F1070" s="24">
        <v>1248</v>
      </c>
      <c r="G1070" s="24">
        <v>1248</v>
      </c>
      <c r="H1070" s="24">
        <v>1248</v>
      </c>
      <c r="I1070" s="24"/>
    </row>
    <row r="1071" spans="1:9" x14ac:dyDescent="0.25">
      <c r="A1071" s="10" t="s">
        <v>705</v>
      </c>
      <c r="B1071" s="11"/>
      <c r="C1071" s="10"/>
      <c r="D1071" s="10"/>
      <c r="E1071" s="23" t="s">
        <v>706</v>
      </c>
      <c r="F1071" s="24">
        <f t="shared" si="237"/>
        <v>79659.100000000006</v>
      </c>
      <c r="G1071" s="24">
        <f t="shared" si="238"/>
        <v>80602.399999999994</v>
      </c>
      <c r="H1071" s="24">
        <f t="shared" si="239"/>
        <v>80602.399999999994</v>
      </c>
      <c r="I1071" s="24">
        <f t="shared" si="240"/>
        <v>0</v>
      </c>
    </row>
    <row r="1072" spans="1:9" ht="47.25" x14ac:dyDescent="0.25">
      <c r="A1072" s="10" t="s">
        <v>705</v>
      </c>
      <c r="B1072" s="11" t="s">
        <v>45</v>
      </c>
      <c r="C1072" s="10"/>
      <c r="D1072" s="10"/>
      <c r="E1072" s="23" t="s">
        <v>46</v>
      </c>
      <c r="F1072" s="24">
        <f t="shared" si="237"/>
        <v>79659.100000000006</v>
      </c>
      <c r="G1072" s="24">
        <f t="shared" si="238"/>
        <v>80602.399999999994</v>
      </c>
      <c r="H1072" s="24">
        <f t="shared" si="239"/>
        <v>80602.399999999994</v>
      </c>
      <c r="I1072" s="24">
        <f t="shared" si="240"/>
        <v>0</v>
      </c>
    </row>
    <row r="1073" spans="1:9" x14ac:dyDescent="0.25">
      <c r="A1073" s="10" t="s">
        <v>705</v>
      </c>
      <c r="B1073" s="11">
        <v>600</v>
      </c>
      <c r="C1073" s="10" t="s">
        <v>288</v>
      </c>
      <c r="D1073" s="10" t="s">
        <v>24</v>
      </c>
      <c r="E1073" s="23" t="s">
        <v>647</v>
      </c>
      <c r="F1073" s="24">
        <v>79659.100000000006</v>
      </c>
      <c r="G1073" s="24">
        <v>80602.399999999994</v>
      </c>
      <c r="H1073" s="24">
        <v>80602.399999999994</v>
      </c>
      <c r="I1073" s="24"/>
    </row>
    <row r="1074" spans="1:9" ht="47.25" x14ac:dyDescent="0.25">
      <c r="A1074" s="10" t="s">
        <v>707</v>
      </c>
      <c r="B1074" s="11"/>
      <c r="C1074" s="10"/>
      <c r="D1074" s="10"/>
      <c r="E1074" s="23" t="s">
        <v>708</v>
      </c>
      <c r="F1074" s="24">
        <f t="shared" si="237"/>
        <v>38810.6</v>
      </c>
      <c r="G1074" s="24">
        <f t="shared" si="238"/>
        <v>38810.6</v>
      </c>
      <c r="H1074" s="24">
        <f t="shared" si="239"/>
        <v>38810.6</v>
      </c>
      <c r="I1074" s="24">
        <f t="shared" si="240"/>
        <v>0</v>
      </c>
    </row>
    <row r="1075" spans="1:9" x14ac:dyDescent="0.25">
      <c r="A1075" s="10" t="s">
        <v>707</v>
      </c>
      <c r="B1075" s="11" t="s">
        <v>39</v>
      </c>
      <c r="C1075" s="10"/>
      <c r="D1075" s="10"/>
      <c r="E1075" s="23" t="s">
        <v>40</v>
      </c>
      <c r="F1075" s="24">
        <f t="shared" si="237"/>
        <v>38810.6</v>
      </c>
      <c r="G1075" s="24">
        <f t="shared" si="238"/>
        <v>38810.6</v>
      </c>
      <c r="H1075" s="24">
        <f t="shared" si="239"/>
        <v>38810.6</v>
      </c>
      <c r="I1075" s="24">
        <f t="shared" si="240"/>
        <v>0</v>
      </c>
    </row>
    <row r="1076" spans="1:9" ht="31.5" x14ac:dyDescent="0.25">
      <c r="A1076" s="10" t="s">
        <v>707</v>
      </c>
      <c r="B1076" s="11">
        <v>800</v>
      </c>
      <c r="C1076" s="10" t="s">
        <v>93</v>
      </c>
      <c r="D1076" s="10" t="s">
        <v>298</v>
      </c>
      <c r="E1076" s="23" t="s">
        <v>299</v>
      </c>
      <c r="F1076" s="24">
        <v>38810.6</v>
      </c>
      <c r="G1076" s="24">
        <v>38810.6</v>
      </c>
      <c r="H1076" s="24">
        <v>38810.6</v>
      </c>
      <c r="I1076" s="24"/>
    </row>
    <row r="1077" spans="1:9" ht="47.25" x14ac:dyDescent="0.25">
      <c r="A1077" s="10" t="s">
        <v>709</v>
      </c>
      <c r="B1077" s="11"/>
      <c r="C1077" s="10"/>
      <c r="D1077" s="10"/>
      <c r="E1077" s="23" t="s">
        <v>710</v>
      </c>
      <c r="F1077" s="24">
        <f>F1078+F1081+F1084+F1087</f>
        <v>135503.70000000001</v>
      </c>
      <c r="G1077" s="24">
        <f>G1078+G1081+G1084+G1087</f>
        <v>83894.3</v>
      </c>
      <c r="H1077" s="24">
        <f>H1078+H1081+H1084+H1087</f>
        <v>59394.3</v>
      </c>
      <c r="I1077" s="24">
        <f>I1078+I1081+I1084+I1087</f>
        <v>0</v>
      </c>
    </row>
    <row r="1078" spans="1:9" x14ac:dyDescent="0.25">
      <c r="A1078" s="10" t="s">
        <v>711</v>
      </c>
      <c r="B1078" s="11"/>
      <c r="C1078" s="10"/>
      <c r="D1078" s="10"/>
      <c r="E1078" s="23" t="s">
        <v>198</v>
      </c>
      <c r="F1078" s="24">
        <f t="shared" ref="F1078:F1090" si="241">F1079</f>
        <v>139.19999999999999</v>
      </c>
      <c r="G1078" s="24">
        <f t="shared" ref="G1078:G1090" si="242">G1079</f>
        <v>0</v>
      </c>
      <c r="H1078" s="24">
        <f t="shared" ref="H1078:H1090" si="243">H1079</f>
        <v>0</v>
      </c>
      <c r="I1078" s="24">
        <f t="shared" ref="I1078:I1090" si="244">I1079</f>
        <v>0</v>
      </c>
    </row>
    <row r="1079" spans="1:9" ht="47.25" x14ac:dyDescent="0.25">
      <c r="A1079" s="10" t="s">
        <v>711</v>
      </c>
      <c r="B1079" s="11" t="s">
        <v>45</v>
      </c>
      <c r="C1079" s="10"/>
      <c r="D1079" s="10"/>
      <c r="E1079" s="23" t="s">
        <v>46</v>
      </c>
      <c r="F1079" s="24">
        <f t="shared" si="241"/>
        <v>139.19999999999999</v>
      </c>
      <c r="G1079" s="24">
        <f t="shared" si="242"/>
        <v>0</v>
      </c>
      <c r="H1079" s="24">
        <f t="shared" si="243"/>
        <v>0</v>
      </c>
      <c r="I1079" s="24">
        <f t="shared" si="244"/>
        <v>0</v>
      </c>
    </row>
    <row r="1080" spans="1:9" x14ac:dyDescent="0.25">
      <c r="A1080" s="10" t="s">
        <v>711</v>
      </c>
      <c r="B1080" s="11">
        <v>600</v>
      </c>
      <c r="C1080" s="10" t="s">
        <v>288</v>
      </c>
      <c r="D1080" s="10" t="s">
        <v>92</v>
      </c>
      <c r="E1080" s="23" t="s">
        <v>495</v>
      </c>
      <c r="F1080" s="24">
        <v>139.19999999999999</v>
      </c>
      <c r="G1080" s="24">
        <v>0</v>
      </c>
      <c r="H1080" s="24">
        <v>0</v>
      </c>
      <c r="I1080" s="24"/>
    </row>
    <row r="1081" spans="1:9" ht="31.5" x14ac:dyDescent="0.25">
      <c r="A1081" s="10" t="s">
        <v>712</v>
      </c>
      <c r="B1081" s="11"/>
      <c r="C1081" s="10"/>
      <c r="D1081" s="10"/>
      <c r="E1081" s="23" t="s">
        <v>713</v>
      </c>
      <c r="F1081" s="24">
        <f t="shared" si="241"/>
        <v>99877.400000000009</v>
      </c>
      <c r="G1081" s="24">
        <f t="shared" si="242"/>
        <v>48664.5</v>
      </c>
      <c r="H1081" s="24">
        <f t="shared" si="243"/>
        <v>48664.5</v>
      </c>
      <c r="I1081" s="24">
        <f t="shared" si="244"/>
        <v>0</v>
      </c>
    </row>
    <row r="1082" spans="1:9" ht="31.5" x14ac:dyDescent="0.25">
      <c r="A1082" s="10" t="s">
        <v>712</v>
      </c>
      <c r="B1082" s="11" t="s">
        <v>53</v>
      </c>
      <c r="C1082" s="10"/>
      <c r="D1082" s="10"/>
      <c r="E1082" s="23" t="s">
        <v>54</v>
      </c>
      <c r="F1082" s="24">
        <f t="shared" si="241"/>
        <v>99877.400000000009</v>
      </c>
      <c r="G1082" s="24">
        <f t="shared" si="242"/>
        <v>48664.5</v>
      </c>
      <c r="H1082" s="24">
        <f t="shared" si="243"/>
        <v>48664.5</v>
      </c>
      <c r="I1082" s="24">
        <f t="shared" si="244"/>
        <v>0</v>
      </c>
    </row>
    <row r="1083" spans="1:9" x14ac:dyDescent="0.25">
      <c r="A1083" s="10" t="s">
        <v>712</v>
      </c>
      <c r="B1083" s="11">
        <v>200</v>
      </c>
      <c r="C1083" s="10" t="s">
        <v>288</v>
      </c>
      <c r="D1083" s="10" t="s">
        <v>92</v>
      </c>
      <c r="E1083" s="23" t="s">
        <v>495</v>
      </c>
      <c r="F1083" s="24">
        <v>99877.400000000009</v>
      </c>
      <c r="G1083" s="24">
        <v>48664.5</v>
      </c>
      <c r="H1083" s="24">
        <v>48664.5</v>
      </c>
      <c r="I1083" s="24"/>
    </row>
    <row r="1084" spans="1:9" ht="31.5" x14ac:dyDescent="0.25">
      <c r="A1084" s="10" t="s">
        <v>714</v>
      </c>
      <c r="B1084" s="11"/>
      <c r="C1084" s="10"/>
      <c r="D1084" s="10"/>
      <c r="E1084" s="23" t="s">
        <v>715</v>
      </c>
      <c r="F1084" s="24">
        <f t="shared" si="241"/>
        <v>25000</v>
      </c>
      <c r="G1084" s="24">
        <f t="shared" si="242"/>
        <v>24500</v>
      </c>
      <c r="H1084" s="24">
        <f t="shared" si="243"/>
        <v>0</v>
      </c>
      <c r="I1084" s="24">
        <f t="shared" si="244"/>
        <v>0</v>
      </c>
    </row>
    <row r="1085" spans="1:9" x14ac:dyDescent="0.25">
      <c r="A1085" s="10" t="s">
        <v>714</v>
      </c>
      <c r="B1085" s="11" t="s">
        <v>39</v>
      </c>
      <c r="C1085" s="10"/>
      <c r="D1085" s="10"/>
      <c r="E1085" s="23" t="s">
        <v>40</v>
      </c>
      <c r="F1085" s="24">
        <f t="shared" si="241"/>
        <v>25000</v>
      </c>
      <c r="G1085" s="24">
        <f t="shared" si="242"/>
        <v>24500</v>
      </c>
      <c r="H1085" s="24">
        <f t="shared" si="243"/>
        <v>0</v>
      </c>
      <c r="I1085" s="24">
        <f t="shared" si="244"/>
        <v>0</v>
      </c>
    </row>
    <row r="1086" spans="1:9" x14ac:dyDescent="0.25">
      <c r="A1086" s="10" t="s">
        <v>714</v>
      </c>
      <c r="B1086" s="11">
        <v>800</v>
      </c>
      <c r="C1086" s="10" t="s">
        <v>288</v>
      </c>
      <c r="D1086" s="10" t="s">
        <v>92</v>
      </c>
      <c r="E1086" s="23" t="s">
        <v>495</v>
      </c>
      <c r="F1086" s="24">
        <v>25000</v>
      </c>
      <c r="G1086" s="24">
        <v>24500</v>
      </c>
      <c r="H1086" s="24">
        <v>0</v>
      </c>
      <c r="I1086" s="24"/>
    </row>
    <row r="1087" spans="1:9" x14ac:dyDescent="0.25">
      <c r="A1087" s="10" t="s">
        <v>716</v>
      </c>
      <c r="B1087" s="11"/>
      <c r="C1087" s="10"/>
      <c r="D1087" s="10"/>
      <c r="E1087" s="23" t="s">
        <v>717</v>
      </c>
      <c r="F1087" s="24">
        <f t="shared" si="241"/>
        <v>10487.1</v>
      </c>
      <c r="G1087" s="24">
        <f t="shared" si="242"/>
        <v>10729.8</v>
      </c>
      <c r="H1087" s="24">
        <f t="shared" si="243"/>
        <v>10729.8</v>
      </c>
      <c r="I1087" s="24">
        <f t="shared" si="244"/>
        <v>0</v>
      </c>
    </row>
    <row r="1088" spans="1:9" ht="47.25" x14ac:dyDescent="0.25">
      <c r="A1088" s="10" t="s">
        <v>716</v>
      </c>
      <c r="B1088" s="11" t="s">
        <v>45</v>
      </c>
      <c r="C1088" s="10"/>
      <c r="D1088" s="10"/>
      <c r="E1088" s="23" t="s">
        <v>46</v>
      </c>
      <c r="F1088" s="24">
        <f t="shared" si="241"/>
        <v>10487.1</v>
      </c>
      <c r="G1088" s="24">
        <f t="shared" si="242"/>
        <v>10729.8</v>
      </c>
      <c r="H1088" s="24">
        <f t="shared" si="243"/>
        <v>10729.8</v>
      </c>
      <c r="I1088" s="24">
        <f t="shared" si="244"/>
        <v>0</v>
      </c>
    </row>
    <row r="1089" spans="1:9" x14ac:dyDescent="0.25">
      <c r="A1089" s="10" t="s">
        <v>716</v>
      </c>
      <c r="B1089" s="11">
        <v>600</v>
      </c>
      <c r="C1089" s="10" t="s">
        <v>288</v>
      </c>
      <c r="D1089" s="10" t="s">
        <v>92</v>
      </c>
      <c r="E1089" s="23" t="s">
        <v>495</v>
      </c>
      <c r="F1089" s="24">
        <v>10487.1</v>
      </c>
      <c r="G1089" s="24">
        <v>10729.8</v>
      </c>
      <c r="H1089" s="24">
        <v>10729.8</v>
      </c>
      <c r="I1089" s="24"/>
    </row>
    <row r="1090" spans="1:9" ht="63" x14ac:dyDescent="0.25">
      <c r="A1090" s="10" t="s">
        <v>718</v>
      </c>
      <c r="B1090" s="11"/>
      <c r="C1090" s="10"/>
      <c r="D1090" s="10"/>
      <c r="E1090" s="23" t="s">
        <v>719</v>
      </c>
      <c r="F1090" s="24">
        <f t="shared" si="241"/>
        <v>88630.5</v>
      </c>
      <c r="G1090" s="24">
        <f t="shared" si="242"/>
        <v>91233</v>
      </c>
      <c r="H1090" s="24">
        <f t="shared" si="243"/>
        <v>91233</v>
      </c>
      <c r="I1090" s="24">
        <f t="shared" si="244"/>
        <v>0</v>
      </c>
    </row>
    <row r="1091" spans="1:9" ht="31.5" x14ac:dyDescent="0.25">
      <c r="A1091" s="10" t="s">
        <v>720</v>
      </c>
      <c r="B1091" s="11"/>
      <c r="C1091" s="10"/>
      <c r="D1091" s="10"/>
      <c r="E1091" s="23" t="s">
        <v>156</v>
      </c>
      <c r="F1091" s="24">
        <f>F1092+F1094</f>
        <v>88630.5</v>
      </c>
      <c r="G1091" s="24">
        <f>G1092+G1094</f>
        <v>91233</v>
      </c>
      <c r="H1091" s="24">
        <f>H1092+H1094</f>
        <v>91233</v>
      </c>
      <c r="I1091" s="24">
        <f>I1092+I1094</f>
        <v>0</v>
      </c>
    </row>
    <row r="1092" spans="1:9" ht="94.5" x14ac:dyDescent="0.25">
      <c r="A1092" s="10" t="s">
        <v>720</v>
      </c>
      <c r="B1092" s="11" t="s">
        <v>128</v>
      </c>
      <c r="C1092" s="10"/>
      <c r="D1092" s="10"/>
      <c r="E1092" s="23" t="s">
        <v>129</v>
      </c>
      <c r="F1092" s="24">
        <f>F1093</f>
        <v>84660.4</v>
      </c>
      <c r="G1092" s="24">
        <f>G1093</f>
        <v>87262.9</v>
      </c>
      <c r="H1092" s="24">
        <f>H1093</f>
        <v>87262.9</v>
      </c>
      <c r="I1092" s="24">
        <f>I1093</f>
        <v>0</v>
      </c>
    </row>
    <row r="1093" spans="1:9" ht="31.5" x14ac:dyDescent="0.25">
      <c r="A1093" s="10" t="s">
        <v>720</v>
      </c>
      <c r="B1093" s="11">
        <v>100</v>
      </c>
      <c r="C1093" s="10" t="s">
        <v>288</v>
      </c>
      <c r="D1093" s="10" t="s">
        <v>288</v>
      </c>
      <c r="E1093" s="23" t="s">
        <v>591</v>
      </c>
      <c r="F1093" s="24">
        <v>84660.4</v>
      </c>
      <c r="G1093" s="24">
        <v>87262.9</v>
      </c>
      <c r="H1093" s="24">
        <v>87262.9</v>
      </c>
      <c r="I1093" s="24"/>
    </row>
    <row r="1094" spans="1:9" ht="31.5" x14ac:dyDescent="0.25">
      <c r="A1094" s="10" t="s">
        <v>720</v>
      </c>
      <c r="B1094" s="11" t="s">
        <v>53</v>
      </c>
      <c r="C1094" s="10"/>
      <c r="D1094" s="10"/>
      <c r="E1094" s="23" t="s">
        <v>54</v>
      </c>
      <c r="F1094" s="24">
        <f>F1095</f>
        <v>3970.1</v>
      </c>
      <c r="G1094" s="24">
        <f>G1095</f>
        <v>3970.1</v>
      </c>
      <c r="H1094" s="24">
        <f>H1095</f>
        <v>3970.1</v>
      </c>
      <c r="I1094" s="24">
        <f>I1095</f>
        <v>0</v>
      </c>
    </row>
    <row r="1095" spans="1:9" ht="31.5" x14ac:dyDescent="0.25">
      <c r="A1095" s="10" t="s">
        <v>720</v>
      </c>
      <c r="B1095" s="11">
        <v>200</v>
      </c>
      <c r="C1095" s="10" t="s">
        <v>288</v>
      </c>
      <c r="D1095" s="10" t="s">
        <v>288</v>
      </c>
      <c r="E1095" s="23" t="s">
        <v>591</v>
      </c>
      <c r="F1095" s="24">
        <v>3970.1</v>
      </c>
      <c r="G1095" s="24">
        <v>3970.1</v>
      </c>
      <c r="H1095" s="24">
        <v>3970.1</v>
      </c>
      <c r="I1095" s="24"/>
    </row>
    <row r="1096" spans="1:9" s="13" customFormat="1" ht="31.5" x14ac:dyDescent="0.25">
      <c r="A1096" s="14" t="s">
        <v>721</v>
      </c>
      <c r="B1096" s="15"/>
      <c r="C1096" s="14"/>
      <c r="D1096" s="14"/>
      <c r="E1096" s="16" t="s">
        <v>722</v>
      </c>
      <c r="F1096" s="17">
        <f>F1097+F1102+F1107</f>
        <v>760616</v>
      </c>
      <c r="G1096" s="17">
        <f>G1097+G1102+G1107</f>
        <v>517119.39999999997</v>
      </c>
      <c r="H1096" s="17">
        <f>H1097+H1102+H1107</f>
        <v>412154.50000000006</v>
      </c>
      <c r="I1096" s="17">
        <f>I1097+I1102+I1107</f>
        <v>0</v>
      </c>
    </row>
    <row r="1097" spans="1:9" s="18" customFormat="1" ht="31.5" x14ac:dyDescent="0.25">
      <c r="A1097" s="19" t="s">
        <v>723</v>
      </c>
      <c r="B1097" s="20"/>
      <c r="C1097" s="19"/>
      <c r="D1097" s="19"/>
      <c r="E1097" s="21" t="s">
        <v>348</v>
      </c>
      <c r="F1097" s="22">
        <f t="shared" ref="F1097:F1105" si="245">F1098</f>
        <v>123450.7</v>
      </c>
      <c r="G1097" s="22">
        <f t="shared" ref="G1097:G1105" si="246">G1098</f>
        <v>0</v>
      </c>
      <c r="H1097" s="22">
        <f t="shared" ref="H1097:H1105" si="247">H1098</f>
        <v>0</v>
      </c>
      <c r="I1097" s="22">
        <f t="shared" ref="I1097:I1105" si="248">I1098</f>
        <v>0</v>
      </c>
    </row>
    <row r="1098" spans="1:9" ht="31.5" x14ac:dyDescent="0.25">
      <c r="A1098" s="10" t="s">
        <v>724</v>
      </c>
      <c r="B1098" s="11"/>
      <c r="C1098" s="10"/>
      <c r="D1098" s="10"/>
      <c r="E1098" s="23" t="s">
        <v>492</v>
      </c>
      <c r="F1098" s="24">
        <f t="shared" si="245"/>
        <v>123450.7</v>
      </c>
      <c r="G1098" s="24">
        <f t="shared" si="246"/>
        <v>0</v>
      </c>
      <c r="H1098" s="24">
        <f t="shared" si="247"/>
        <v>0</v>
      </c>
      <c r="I1098" s="24">
        <f t="shared" si="248"/>
        <v>0</v>
      </c>
    </row>
    <row r="1099" spans="1:9" x14ac:dyDescent="0.25">
      <c r="A1099" s="10" t="s">
        <v>725</v>
      </c>
      <c r="B1099" s="11"/>
      <c r="C1099" s="10"/>
      <c r="D1099" s="10"/>
      <c r="E1099" s="23" t="s">
        <v>501</v>
      </c>
      <c r="F1099" s="24">
        <f t="shared" si="245"/>
        <v>123450.7</v>
      </c>
      <c r="G1099" s="24">
        <f t="shared" si="246"/>
        <v>0</v>
      </c>
      <c r="H1099" s="24">
        <f t="shared" si="247"/>
        <v>0</v>
      </c>
      <c r="I1099" s="24">
        <f t="shared" si="248"/>
        <v>0</v>
      </c>
    </row>
    <row r="1100" spans="1:9" ht="31.5" x14ac:dyDescent="0.25">
      <c r="A1100" s="10" t="s">
        <v>725</v>
      </c>
      <c r="B1100" s="11" t="s">
        <v>53</v>
      </c>
      <c r="C1100" s="10"/>
      <c r="D1100" s="10"/>
      <c r="E1100" s="23" t="s">
        <v>54</v>
      </c>
      <c r="F1100" s="24">
        <f t="shared" si="245"/>
        <v>123450.7</v>
      </c>
      <c r="G1100" s="24">
        <f t="shared" si="246"/>
        <v>0</v>
      </c>
      <c r="H1100" s="24">
        <f t="shared" si="247"/>
        <v>0</v>
      </c>
      <c r="I1100" s="24">
        <f t="shared" si="248"/>
        <v>0</v>
      </c>
    </row>
    <row r="1101" spans="1:9" x14ac:dyDescent="0.25">
      <c r="A1101" s="10" t="s">
        <v>725</v>
      </c>
      <c r="B1101" s="11" t="s">
        <v>53</v>
      </c>
      <c r="C1101" s="10" t="s">
        <v>288</v>
      </c>
      <c r="D1101" s="10" t="s">
        <v>92</v>
      </c>
      <c r="E1101" s="23" t="s">
        <v>495</v>
      </c>
      <c r="F1101" s="24">
        <v>123450.7</v>
      </c>
      <c r="G1101" s="24">
        <v>0</v>
      </c>
      <c r="H1101" s="24">
        <v>0</v>
      </c>
      <c r="I1101" s="24"/>
    </row>
    <row r="1102" spans="1:9" s="18" customFormat="1" x14ac:dyDescent="0.25">
      <c r="A1102" s="19" t="s">
        <v>726</v>
      </c>
      <c r="B1102" s="20"/>
      <c r="C1102" s="19"/>
      <c r="D1102" s="19"/>
      <c r="E1102" s="21" t="s">
        <v>17</v>
      </c>
      <c r="F1102" s="22">
        <f t="shared" si="245"/>
        <v>144656.6</v>
      </c>
      <c r="G1102" s="22">
        <f t="shared" si="246"/>
        <v>0</v>
      </c>
      <c r="H1102" s="22">
        <f t="shared" si="247"/>
        <v>0</v>
      </c>
      <c r="I1102" s="22">
        <f t="shared" si="248"/>
        <v>0</v>
      </c>
    </row>
    <row r="1103" spans="1:9" ht="31.5" x14ac:dyDescent="0.25">
      <c r="A1103" s="10" t="s">
        <v>727</v>
      </c>
      <c r="B1103" s="11"/>
      <c r="C1103" s="10"/>
      <c r="D1103" s="10"/>
      <c r="E1103" s="23" t="s">
        <v>728</v>
      </c>
      <c r="F1103" s="24">
        <f t="shared" si="245"/>
        <v>144656.6</v>
      </c>
      <c r="G1103" s="24">
        <f t="shared" si="246"/>
        <v>0</v>
      </c>
      <c r="H1103" s="24">
        <f t="shared" si="247"/>
        <v>0</v>
      </c>
      <c r="I1103" s="24">
        <f t="shared" si="248"/>
        <v>0</v>
      </c>
    </row>
    <row r="1104" spans="1:9" ht="47.25" x14ac:dyDescent="0.25">
      <c r="A1104" s="10" t="s">
        <v>729</v>
      </c>
      <c r="B1104" s="11"/>
      <c r="C1104" s="10"/>
      <c r="D1104" s="10"/>
      <c r="E1104" s="23" t="s">
        <v>730</v>
      </c>
      <c r="F1104" s="24">
        <f t="shared" si="245"/>
        <v>144656.6</v>
      </c>
      <c r="G1104" s="24">
        <f t="shared" si="246"/>
        <v>0</v>
      </c>
      <c r="H1104" s="24">
        <f t="shared" si="247"/>
        <v>0</v>
      </c>
      <c r="I1104" s="24">
        <f t="shared" si="248"/>
        <v>0</v>
      </c>
    </row>
    <row r="1105" spans="1:9" ht="47.25" x14ac:dyDescent="0.25">
      <c r="A1105" s="10" t="s">
        <v>729</v>
      </c>
      <c r="B1105" s="11" t="s">
        <v>22</v>
      </c>
      <c r="C1105" s="10"/>
      <c r="D1105" s="10"/>
      <c r="E1105" s="23" t="s">
        <v>23</v>
      </c>
      <c r="F1105" s="24">
        <f t="shared" si="245"/>
        <v>144656.6</v>
      </c>
      <c r="G1105" s="24">
        <f t="shared" si="246"/>
        <v>0</v>
      </c>
      <c r="H1105" s="24">
        <f t="shared" si="247"/>
        <v>0</v>
      </c>
      <c r="I1105" s="24">
        <f t="shared" si="248"/>
        <v>0</v>
      </c>
    </row>
    <row r="1106" spans="1:9" x14ac:dyDescent="0.25">
      <c r="A1106" s="10" t="s">
        <v>729</v>
      </c>
      <c r="B1106" s="11" t="s">
        <v>22</v>
      </c>
      <c r="C1106" s="10" t="s">
        <v>288</v>
      </c>
      <c r="D1106" s="10" t="s">
        <v>92</v>
      </c>
      <c r="E1106" s="23" t="s">
        <v>495</v>
      </c>
      <c r="F1106" s="24">
        <v>144656.6</v>
      </c>
      <c r="G1106" s="24">
        <v>0</v>
      </c>
      <c r="H1106" s="24">
        <v>0</v>
      </c>
      <c r="I1106" s="24"/>
    </row>
    <row r="1107" spans="1:9" s="18" customFormat="1" x14ac:dyDescent="0.25">
      <c r="A1107" s="19" t="s">
        <v>731</v>
      </c>
      <c r="B1107" s="20"/>
      <c r="C1107" s="19"/>
      <c r="D1107" s="19"/>
      <c r="E1107" s="21" t="s">
        <v>48</v>
      </c>
      <c r="F1107" s="22">
        <f>F1108+F1119+F1133+F1144+F1160</f>
        <v>492508.70000000007</v>
      </c>
      <c r="G1107" s="22">
        <f>G1108+G1119+G1133+G1144+G1160</f>
        <v>517119.39999999997</v>
      </c>
      <c r="H1107" s="22">
        <f>H1108+H1119+H1133+H1144+H1160</f>
        <v>412154.50000000006</v>
      </c>
      <c r="I1107" s="22">
        <f>I1108+I1119+I1133+I1144+I1160</f>
        <v>0</v>
      </c>
    </row>
    <row r="1108" spans="1:9" ht="47.25" x14ac:dyDescent="0.25">
      <c r="A1108" s="10" t="s">
        <v>732</v>
      </c>
      <c r="B1108" s="11"/>
      <c r="C1108" s="10"/>
      <c r="D1108" s="10"/>
      <c r="E1108" s="23" t="s">
        <v>733</v>
      </c>
      <c r="F1108" s="24">
        <f>F1109+F1116</f>
        <v>42134.3</v>
      </c>
      <c r="G1108" s="24">
        <f>G1109+G1116</f>
        <v>123750.09999999999</v>
      </c>
      <c r="H1108" s="24">
        <f>H1109+H1116</f>
        <v>29867.8</v>
      </c>
      <c r="I1108" s="24">
        <f>I1109+I1116</f>
        <v>0</v>
      </c>
    </row>
    <row r="1109" spans="1:9" x14ac:dyDescent="0.25">
      <c r="A1109" s="10" t="s">
        <v>734</v>
      </c>
      <c r="B1109" s="11"/>
      <c r="C1109" s="10"/>
      <c r="D1109" s="10"/>
      <c r="E1109" s="23" t="s">
        <v>735</v>
      </c>
      <c r="F1109" s="24">
        <f>F1110+F1112+F1114</f>
        <v>22848</v>
      </c>
      <c r="G1109" s="24">
        <f>G1110+G1112+G1114</f>
        <v>22892.899999999998</v>
      </c>
      <c r="H1109" s="24">
        <f>H1110+H1112+H1114</f>
        <v>22892.799999999999</v>
      </c>
      <c r="I1109" s="24">
        <f>I1110+I1112+I1114</f>
        <v>0</v>
      </c>
    </row>
    <row r="1110" spans="1:9" ht="31.5" x14ac:dyDescent="0.25">
      <c r="A1110" s="10" t="s">
        <v>734</v>
      </c>
      <c r="B1110" s="11" t="s">
        <v>53</v>
      </c>
      <c r="C1110" s="10"/>
      <c r="D1110" s="10"/>
      <c r="E1110" s="23" t="s">
        <v>54</v>
      </c>
      <c r="F1110" s="24">
        <f>F1111</f>
        <v>19165.8</v>
      </c>
      <c r="G1110" s="24">
        <f>G1111</f>
        <v>19210.699999999997</v>
      </c>
      <c r="H1110" s="24">
        <f>H1111</f>
        <v>19210.599999999999</v>
      </c>
      <c r="I1110" s="24">
        <f>I1111</f>
        <v>0</v>
      </c>
    </row>
    <row r="1111" spans="1:9" ht="31.5" x14ac:dyDescent="0.25">
      <c r="A1111" s="10" t="s">
        <v>734</v>
      </c>
      <c r="B1111" s="11" t="s">
        <v>53</v>
      </c>
      <c r="C1111" s="10" t="s">
        <v>298</v>
      </c>
      <c r="D1111" s="10" t="s">
        <v>92</v>
      </c>
      <c r="E1111" s="23" t="s">
        <v>736</v>
      </c>
      <c r="F1111" s="24">
        <f>17084.2+2081.8-0.2</f>
        <v>19165.8</v>
      </c>
      <c r="G1111" s="24">
        <f>17129.1+2081.8-0.2</f>
        <v>19210.699999999997</v>
      </c>
      <c r="H1111" s="24">
        <f>17129.1+2081.7-0.2</f>
        <v>19210.599999999999</v>
      </c>
      <c r="I1111" s="24"/>
    </row>
    <row r="1112" spans="1:9" ht="47.25" x14ac:dyDescent="0.25">
      <c r="A1112" s="10" t="s">
        <v>734</v>
      </c>
      <c r="B1112" s="11" t="s">
        <v>45</v>
      </c>
      <c r="C1112" s="10"/>
      <c r="D1112" s="10"/>
      <c r="E1112" s="23" t="s">
        <v>46</v>
      </c>
      <c r="F1112" s="24">
        <f>F1113</f>
        <v>3682</v>
      </c>
      <c r="G1112" s="24">
        <f>G1113</f>
        <v>3682</v>
      </c>
      <c r="H1112" s="24">
        <f>H1113</f>
        <v>3682</v>
      </c>
      <c r="I1112" s="24">
        <f>I1113</f>
        <v>0</v>
      </c>
    </row>
    <row r="1113" spans="1:9" x14ac:dyDescent="0.25">
      <c r="A1113" s="10" t="s">
        <v>734</v>
      </c>
      <c r="B1113" s="11" t="s">
        <v>45</v>
      </c>
      <c r="C1113" s="10" t="s">
        <v>57</v>
      </c>
      <c r="D1113" s="10" t="s">
        <v>24</v>
      </c>
      <c r="E1113" s="23" t="s">
        <v>58</v>
      </c>
      <c r="F1113" s="24">
        <v>3682</v>
      </c>
      <c r="G1113" s="24">
        <v>3682</v>
      </c>
      <c r="H1113" s="24">
        <v>3682</v>
      </c>
      <c r="I1113" s="24"/>
    </row>
    <row r="1114" spans="1:9" x14ac:dyDescent="0.25">
      <c r="A1114" s="10" t="s">
        <v>734</v>
      </c>
      <c r="B1114" s="11" t="s">
        <v>39</v>
      </c>
      <c r="C1114" s="10"/>
      <c r="D1114" s="10"/>
      <c r="E1114" s="23" t="s">
        <v>40</v>
      </c>
      <c r="F1114" s="24">
        <f>F1115</f>
        <v>0.2</v>
      </c>
      <c r="G1114" s="24">
        <f>G1115</f>
        <v>0.2</v>
      </c>
      <c r="H1114" s="24">
        <f>H1115</f>
        <v>0.2</v>
      </c>
      <c r="I1114" s="24">
        <f>I1115</f>
        <v>0</v>
      </c>
    </row>
    <row r="1115" spans="1:9" ht="31.5" x14ac:dyDescent="0.25">
      <c r="A1115" s="10" t="s">
        <v>734</v>
      </c>
      <c r="B1115" s="11" t="s">
        <v>39</v>
      </c>
      <c r="C1115" s="10" t="s">
        <v>298</v>
      </c>
      <c r="D1115" s="10" t="s">
        <v>92</v>
      </c>
      <c r="E1115" s="23" t="s">
        <v>736</v>
      </c>
      <c r="F1115" s="24">
        <v>0.2</v>
      </c>
      <c r="G1115" s="24">
        <v>0.2</v>
      </c>
      <c r="H1115" s="24">
        <v>0.2</v>
      </c>
      <c r="I1115" s="24"/>
    </row>
    <row r="1116" spans="1:9" ht="31.5" x14ac:dyDescent="0.25">
      <c r="A1116" s="10" t="s">
        <v>737</v>
      </c>
      <c r="B1116" s="11"/>
      <c r="C1116" s="10"/>
      <c r="D1116" s="10"/>
      <c r="E1116" s="23" t="s">
        <v>738</v>
      </c>
      <c r="F1116" s="24">
        <f t="shared" ref="F1116:F1117" si="249">F1117</f>
        <v>19286.3</v>
      </c>
      <c r="G1116" s="24">
        <f t="shared" ref="G1116:G1117" si="250">G1117</f>
        <v>100857.2</v>
      </c>
      <c r="H1116" s="24">
        <f t="shared" ref="H1116:H1117" si="251">H1117</f>
        <v>6975</v>
      </c>
      <c r="I1116" s="24">
        <f t="shared" ref="I1116:I1117" si="252">I1117</f>
        <v>0</v>
      </c>
    </row>
    <row r="1117" spans="1:9" ht="31.5" x14ac:dyDescent="0.25">
      <c r="A1117" s="10" t="s">
        <v>737</v>
      </c>
      <c r="B1117" s="11" t="s">
        <v>53</v>
      </c>
      <c r="C1117" s="10"/>
      <c r="D1117" s="10"/>
      <c r="E1117" s="23" t="s">
        <v>54</v>
      </c>
      <c r="F1117" s="24">
        <f t="shared" si="249"/>
        <v>19286.3</v>
      </c>
      <c r="G1117" s="24">
        <f t="shared" si="250"/>
        <v>100857.2</v>
      </c>
      <c r="H1117" s="24">
        <f t="shared" si="251"/>
        <v>6975</v>
      </c>
      <c r="I1117" s="24">
        <f t="shared" si="252"/>
        <v>0</v>
      </c>
    </row>
    <row r="1118" spans="1:9" x14ac:dyDescent="0.25">
      <c r="A1118" s="10" t="s">
        <v>737</v>
      </c>
      <c r="B1118" s="11" t="s">
        <v>53</v>
      </c>
      <c r="C1118" s="10" t="s">
        <v>288</v>
      </c>
      <c r="D1118" s="10" t="s">
        <v>92</v>
      </c>
      <c r="E1118" s="23" t="s">
        <v>495</v>
      </c>
      <c r="F1118" s="24">
        <f>18579.6+706.7</f>
        <v>19286.3</v>
      </c>
      <c r="G1118" s="24">
        <f>100150.5+706.7</f>
        <v>100857.2</v>
      </c>
      <c r="H1118" s="24">
        <f>6268.3+706.7</f>
        <v>6975</v>
      </c>
      <c r="I1118" s="24"/>
    </row>
    <row r="1119" spans="1:9" ht="47.25" x14ac:dyDescent="0.25">
      <c r="A1119" s="10" t="s">
        <v>739</v>
      </c>
      <c r="B1119" s="11"/>
      <c r="C1119" s="10"/>
      <c r="D1119" s="10"/>
      <c r="E1119" s="23" t="s">
        <v>740</v>
      </c>
      <c r="F1119" s="24">
        <f>F1120+F1127+F1130</f>
        <v>183535.30000000002</v>
      </c>
      <c r="G1119" s="24">
        <f>G1120+G1127+G1130</f>
        <v>143978.20000000001</v>
      </c>
      <c r="H1119" s="24">
        <f>H1120+H1127+H1130</f>
        <v>132895.6</v>
      </c>
      <c r="I1119" s="24">
        <f>I1120+I1127+I1130</f>
        <v>0</v>
      </c>
    </row>
    <row r="1120" spans="1:9" ht="47.25" x14ac:dyDescent="0.25">
      <c r="A1120" s="10" t="s">
        <v>741</v>
      </c>
      <c r="B1120" s="11"/>
      <c r="C1120" s="10"/>
      <c r="D1120" s="10"/>
      <c r="E1120" s="23" t="s">
        <v>127</v>
      </c>
      <c r="F1120" s="24">
        <f>F1121+F1123+F1125</f>
        <v>74664.600000000006</v>
      </c>
      <c r="G1120" s="24">
        <f>G1121+G1123+G1125</f>
        <v>76669.899999999994</v>
      </c>
      <c r="H1120" s="24">
        <f>H1121+H1123+H1125</f>
        <v>72420.3</v>
      </c>
      <c r="I1120" s="24">
        <f>I1121+I1123+I1125</f>
        <v>0</v>
      </c>
    </row>
    <row r="1121" spans="1:9" ht="94.5" x14ac:dyDescent="0.25">
      <c r="A1121" s="10" t="s">
        <v>741</v>
      </c>
      <c r="B1121" s="11" t="s">
        <v>128</v>
      </c>
      <c r="C1121" s="10"/>
      <c r="D1121" s="10"/>
      <c r="E1121" s="23" t="s">
        <v>129</v>
      </c>
      <c r="F1121" s="24">
        <f>F1122</f>
        <v>65220.800000000003</v>
      </c>
      <c r="G1121" s="24">
        <f>G1122</f>
        <v>67226.2</v>
      </c>
      <c r="H1121" s="24">
        <f>H1122</f>
        <v>62976.6</v>
      </c>
      <c r="I1121" s="24">
        <f>I1122</f>
        <v>0</v>
      </c>
    </row>
    <row r="1122" spans="1:9" ht="31.5" x14ac:dyDescent="0.25">
      <c r="A1122" s="10" t="s">
        <v>741</v>
      </c>
      <c r="B1122" s="11" t="s">
        <v>128</v>
      </c>
      <c r="C1122" s="10" t="s">
        <v>288</v>
      </c>
      <c r="D1122" s="10" t="s">
        <v>288</v>
      </c>
      <c r="E1122" s="23" t="s">
        <v>591</v>
      </c>
      <c r="F1122" s="24">
        <v>65220.800000000003</v>
      </c>
      <c r="G1122" s="24">
        <v>67226.2</v>
      </c>
      <c r="H1122" s="24">
        <v>62976.6</v>
      </c>
      <c r="I1122" s="24"/>
    </row>
    <row r="1123" spans="1:9" ht="31.5" x14ac:dyDescent="0.25">
      <c r="A1123" s="10" t="s">
        <v>741</v>
      </c>
      <c r="B1123" s="11" t="s">
        <v>53</v>
      </c>
      <c r="C1123" s="10"/>
      <c r="D1123" s="10"/>
      <c r="E1123" s="23" t="s">
        <v>54</v>
      </c>
      <c r="F1123" s="24">
        <f>F1124</f>
        <v>9376.5</v>
      </c>
      <c r="G1123" s="24">
        <f>G1124</f>
        <v>9376.5</v>
      </c>
      <c r="H1123" s="24">
        <f>H1124</f>
        <v>9376.5999999999985</v>
      </c>
      <c r="I1123" s="24">
        <f>I1124</f>
        <v>0</v>
      </c>
    </row>
    <row r="1124" spans="1:9" ht="31.5" x14ac:dyDescent="0.25">
      <c r="A1124" s="10" t="s">
        <v>741</v>
      </c>
      <c r="B1124" s="11" t="s">
        <v>53</v>
      </c>
      <c r="C1124" s="10" t="s">
        <v>288</v>
      </c>
      <c r="D1124" s="10" t="s">
        <v>288</v>
      </c>
      <c r="E1124" s="23" t="s">
        <v>591</v>
      </c>
      <c r="F1124" s="24">
        <v>9376.5</v>
      </c>
      <c r="G1124" s="24">
        <v>9376.5</v>
      </c>
      <c r="H1124" s="24">
        <v>9376.5999999999985</v>
      </c>
      <c r="I1124" s="24"/>
    </row>
    <row r="1125" spans="1:9" x14ac:dyDescent="0.25">
      <c r="A1125" s="10" t="s">
        <v>741</v>
      </c>
      <c r="B1125" s="11" t="s">
        <v>39</v>
      </c>
      <c r="C1125" s="10"/>
      <c r="D1125" s="10"/>
      <c r="E1125" s="23" t="s">
        <v>40</v>
      </c>
      <c r="F1125" s="24">
        <f>F1126</f>
        <v>67.3</v>
      </c>
      <c r="G1125" s="24">
        <f>G1126</f>
        <v>67.2</v>
      </c>
      <c r="H1125" s="24">
        <f>H1126</f>
        <v>67.099999999999994</v>
      </c>
      <c r="I1125" s="24">
        <f>I1126</f>
        <v>0</v>
      </c>
    </row>
    <row r="1126" spans="1:9" ht="31.5" x14ac:dyDescent="0.25">
      <c r="A1126" s="10" t="s">
        <v>741</v>
      </c>
      <c r="B1126" s="11" t="s">
        <v>39</v>
      </c>
      <c r="C1126" s="10" t="s">
        <v>288</v>
      </c>
      <c r="D1126" s="10" t="s">
        <v>288</v>
      </c>
      <c r="E1126" s="23" t="s">
        <v>591</v>
      </c>
      <c r="F1126" s="24">
        <v>67.3</v>
      </c>
      <c r="G1126" s="24">
        <v>67.2</v>
      </c>
      <c r="H1126" s="24">
        <v>67.099999999999994</v>
      </c>
      <c r="I1126" s="24"/>
    </row>
    <row r="1127" spans="1:9" x14ac:dyDescent="0.25">
      <c r="A1127" s="10" t="s">
        <v>742</v>
      </c>
      <c r="B1127" s="11"/>
      <c r="C1127" s="10"/>
      <c r="D1127" s="10"/>
      <c r="E1127" s="23" t="s">
        <v>743</v>
      </c>
      <c r="F1127" s="24">
        <f t="shared" ref="F1127:F1131" si="253">F1128</f>
        <v>41583</v>
      </c>
      <c r="G1127" s="24">
        <f t="shared" ref="G1127:G1131" si="254">G1128</f>
        <v>16833</v>
      </c>
      <c r="H1127" s="24">
        <f t="shared" ref="H1127:H1131" si="255">H1128</f>
        <v>10000</v>
      </c>
      <c r="I1127" s="24">
        <f t="shared" ref="I1127:I1131" si="256">I1128</f>
        <v>0</v>
      </c>
    </row>
    <row r="1128" spans="1:9" ht="31.5" x14ac:dyDescent="0.25">
      <c r="A1128" s="10" t="s">
        <v>742</v>
      </c>
      <c r="B1128" s="11" t="s">
        <v>53</v>
      </c>
      <c r="C1128" s="10"/>
      <c r="D1128" s="10"/>
      <c r="E1128" s="23" t="s">
        <v>54</v>
      </c>
      <c r="F1128" s="24">
        <f t="shared" si="253"/>
        <v>41583</v>
      </c>
      <c r="G1128" s="24">
        <f t="shared" si="254"/>
        <v>16833</v>
      </c>
      <c r="H1128" s="24">
        <f t="shared" si="255"/>
        <v>10000</v>
      </c>
      <c r="I1128" s="24">
        <f t="shared" si="256"/>
        <v>0</v>
      </c>
    </row>
    <row r="1129" spans="1:9" x14ac:dyDescent="0.25">
      <c r="A1129" s="10" t="s">
        <v>742</v>
      </c>
      <c r="B1129" s="11" t="s">
        <v>53</v>
      </c>
      <c r="C1129" s="10" t="s">
        <v>288</v>
      </c>
      <c r="D1129" s="10" t="s">
        <v>92</v>
      </c>
      <c r="E1129" s="23" t="s">
        <v>495</v>
      </c>
      <c r="F1129" s="24">
        <v>41583</v>
      </c>
      <c r="G1129" s="24">
        <v>16833</v>
      </c>
      <c r="H1129" s="24">
        <v>10000</v>
      </c>
      <c r="I1129" s="24"/>
    </row>
    <row r="1130" spans="1:9" ht="47.25" x14ac:dyDescent="0.25">
      <c r="A1130" s="10" t="s">
        <v>744</v>
      </c>
      <c r="B1130" s="11"/>
      <c r="C1130" s="10"/>
      <c r="D1130" s="10"/>
      <c r="E1130" s="23" t="s">
        <v>745</v>
      </c>
      <c r="F1130" s="24">
        <f t="shared" si="253"/>
        <v>67287.700000000012</v>
      </c>
      <c r="G1130" s="24">
        <f t="shared" si="254"/>
        <v>50475.3</v>
      </c>
      <c r="H1130" s="24">
        <f t="shared" si="255"/>
        <v>50475.3</v>
      </c>
      <c r="I1130" s="24">
        <f t="shared" si="256"/>
        <v>0</v>
      </c>
    </row>
    <row r="1131" spans="1:9" ht="31.5" x14ac:dyDescent="0.25">
      <c r="A1131" s="10" t="s">
        <v>744</v>
      </c>
      <c r="B1131" s="11" t="s">
        <v>53</v>
      </c>
      <c r="C1131" s="10"/>
      <c r="D1131" s="10"/>
      <c r="E1131" s="23" t="s">
        <v>54</v>
      </c>
      <c r="F1131" s="24">
        <f t="shared" si="253"/>
        <v>67287.700000000012</v>
      </c>
      <c r="G1131" s="24">
        <f t="shared" si="254"/>
        <v>50475.3</v>
      </c>
      <c r="H1131" s="24">
        <f t="shared" si="255"/>
        <v>50475.3</v>
      </c>
      <c r="I1131" s="24">
        <f t="shared" si="256"/>
        <v>0</v>
      </c>
    </row>
    <row r="1132" spans="1:9" x14ac:dyDescent="0.25">
      <c r="A1132" s="10" t="s">
        <v>744</v>
      </c>
      <c r="B1132" s="11" t="s">
        <v>53</v>
      </c>
      <c r="C1132" s="10" t="s">
        <v>288</v>
      </c>
      <c r="D1132" s="10" t="s">
        <v>92</v>
      </c>
      <c r="E1132" s="23" t="s">
        <v>495</v>
      </c>
      <c r="F1132" s="24">
        <f>44540.8+22746.9</f>
        <v>67287.700000000012</v>
      </c>
      <c r="G1132" s="24">
        <f>28007.7+22467.6</f>
        <v>50475.3</v>
      </c>
      <c r="H1132" s="24">
        <f>28007.7+22467.6</f>
        <v>50475.3</v>
      </c>
      <c r="I1132" s="24"/>
    </row>
    <row r="1133" spans="1:9" ht="47.25" x14ac:dyDescent="0.25">
      <c r="A1133" s="10" t="s">
        <v>746</v>
      </c>
      <c r="B1133" s="11"/>
      <c r="C1133" s="10"/>
      <c r="D1133" s="10"/>
      <c r="E1133" s="23" t="s">
        <v>747</v>
      </c>
      <c r="F1133" s="24">
        <f>F1134+F1141</f>
        <v>137294.70000000001</v>
      </c>
      <c r="G1133" s="24">
        <f>G1134+G1141</f>
        <v>134923.5</v>
      </c>
      <c r="H1133" s="24">
        <f>H1134+H1141</f>
        <v>134923.5</v>
      </c>
      <c r="I1133" s="24">
        <f>I1134+I1141</f>
        <v>0</v>
      </c>
    </row>
    <row r="1134" spans="1:9" ht="47.25" x14ac:dyDescent="0.25">
      <c r="A1134" s="10" t="s">
        <v>748</v>
      </c>
      <c r="B1134" s="11"/>
      <c r="C1134" s="10"/>
      <c r="D1134" s="10"/>
      <c r="E1134" s="23" t="s">
        <v>127</v>
      </c>
      <c r="F1134" s="24">
        <f>F1135+F1137+F1139</f>
        <v>79399.199999999997</v>
      </c>
      <c r="G1134" s="24">
        <f>G1135+G1137+G1139</f>
        <v>76871</v>
      </c>
      <c r="H1134" s="24">
        <f>H1135+H1137+H1139</f>
        <v>76871</v>
      </c>
      <c r="I1134" s="24">
        <f>I1135+I1137+I1139</f>
        <v>0</v>
      </c>
    </row>
    <row r="1135" spans="1:9" ht="94.5" x14ac:dyDescent="0.25">
      <c r="A1135" s="10" t="s">
        <v>748</v>
      </c>
      <c r="B1135" s="11" t="s">
        <v>128</v>
      </c>
      <c r="C1135" s="10"/>
      <c r="D1135" s="10"/>
      <c r="E1135" s="23" t="s">
        <v>129</v>
      </c>
      <c r="F1135" s="24">
        <f>F1136</f>
        <v>64129.7</v>
      </c>
      <c r="G1135" s="24">
        <f>G1136</f>
        <v>66101.5</v>
      </c>
      <c r="H1135" s="24">
        <f>H1136</f>
        <v>66101.5</v>
      </c>
      <c r="I1135" s="24">
        <f>I1136</f>
        <v>0</v>
      </c>
    </row>
    <row r="1136" spans="1:9" x14ac:dyDescent="0.25">
      <c r="A1136" s="10" t="s">
        <v>748</v>
      </c>
      <c r="B1136" s="11" t="s">
        <v>128</v>
      </c>
      <c r="C1136" s="10" t="s">
        <v>219</v>
      </c>
      <c r="D1136" s="10" t="s">
        <v>59</v>
      </c>
      <c r="E1136" s="23" t="s">
        <v>749</v>
      </c>
      <c r="F1136" s="24">
        <v>64129.7</v>
      </c>
      <c r="G1136" s="24">
        <v>66101.5</v>
      </c>
      <c r="H1136" s="24">
        <v>66101.5</v>
      </c>
      <c r="I1136" s="24"/>
    </row>
    <row r="1137" spans="1:9" ht="31.5" x14ac:dyDescent="0.25">
      <c r="A1137" s="10" t="s">
        <v>748</v>
      </c>
      <c r="B1137" s="11" t="s">
        <v>53</v>
      </c>
      <c r="C1137" s="10"/>
      <c r="D1137" s="10"/>
      <c r="E1137" s="23" t="s">
        <v>54</v>
      </c>
      <c r="F1137" s="24">
        <f>F1138</f>
        <v>14913.199999999999</v>
      </c>
      <c r="G1137" s="24">
        <f>G1138</f>
        <v>10450.199999999999</v>
      </c>
      <c r="H1137" s="24">
        <f>H1138</f>
        <v>10460.199999999999</v>
      </c>
      <c r="I1137" s="24">
        <f>I1138</f>
        <v>0</v>
      </c>
    </row>
    <row r="1138" spans="1:9" x14ac:dyDescent="0.25">
      <c r="A1138" s="10" t="s">
        <v>748</v>
      </c>
      <c r="B1138" s="11" t="s">
        <v>53</v>
      </c>
      <c r="C1138" s="10" t="s">
        <v>219</v>
      </c>
      <c r="D1138" s="10" t="s">
        <v>59</v>
      </c>
      <c r="E1138" s="23" t="s">
        <v>749</v>
      </c>
      <c r="F1138" s="24">
        <v>14913.199999999999</v>
      </c>
      <c r="G1138" s="24">
        <v>10450.199999999999</v>
      </c>
      <c r="H1138" s="24">
        <v>10460.199999999999</v>
      </c>
      <c r="I1138" s="24"/>
    </row>
    <row r="1139" spans="1:9" x14ac:dyDescent="0.25">
      <c r="A1139" s="10" t="s">
        <v>748</v>
      </c>
      <c r="B1139" s="11" t="s">
        <v>39</v>
      </c>
      <c r="C1139" s="10"/>
      <c r="D1139" s="10"/>
      <c r="E1139" s="23" t="s">
        <v>40</v>
      </c>
      <c r="F1139" s="24">
        <f>F1140</f>
        <v>356.3</v>
      </c>
      <c r="G1139" s="24">
        <f>G1140</f>
        <v>319.29999999999995</v>
      </c>
      <c r="H1139" s="24">
        <f>H1140</f>
        <v>309.3</v>
      </c>
      <c r="I1139" s="24">
        <f>I1140</f>
        <v>0</v>
      </c>
    </row>
    <row r="1140" spans="1:9" x14ac:dyDescent="0.25">
      <c r="A1140" s="10" t="s">
        <v>748</v>
      </c>
      <c r="B1140" s="11" t="s">
        <v>39</v>
      </c>
      <c r="C1140" s="10" t="s">
        <v>219</v>
      </c>
      <c r="D1140" s="10" t="s">
        <v>59</v>
      </c>
      <c r="E1140" s="23" t="s">
        <v>749</v>
      </c>
      <c r="F1140" s="24">
        <v>356.3</v>
      </c>
      <c r="G1140" s="24">
        <v>319.29999999999995</v>
      </c>
      <c r="H1140" s="24">
        <v>309.3</v>
      </c>
      <c r="I1140" s="24"/>
    </row>
    <row r="1141" spans="1:9" ht="31.5" x14ac:dyDescent="0.25">
      <c r="A1141" s="10" t="s">
        <v>750</v>
      </c>
      <c r="B1141" s="11"/>
      <c r="C1141" s="10"/>
      <c r="D1141" s="10"/>
      <c r="E1141" s="23" t="s">
        <v>751</v>
      </c>
      <c r="F1141" s="24">
        <f t="shared" ref="F1141:F1142" si="257">F1142</f>
        <v>57895.5</v>
      </c>
      <c r="G1141" s="24">
        <f t="shared" ref="G1141:G1142" si="258">G1142</f>
        <v>58052.5</v>
      </c>
      <c r="H1141" s="24">
        <f t="shared" ref="H1141:H1142" si="259">H1142</f>
        <v>58052.5</v>
      </c>
      <c r="I1141" s="24">
        <f t="shared" ref="I1141:I1142" si="260">I1142</f>
        <v>0</v>
      </c>
    </row>
    <row r="1142" spans="1:9" ht="31.5" x14ac:dyDescent="0.25">
      <c r="A1142" s="10" t="s">
        <v>750</v>
      </c>
      <c r="B1142" s="11" t="s">
        <v>53</v>
      </c>
      <c r="C1142" s="10"/>
      <c r="D1142" s="10"/>
      <c r="E1142" s="23" t="s">
        <v>54</v>
      </c>
      <c r="F1142" s="24">
        <f t="shared" si="257"/>
        <v>57895.5</v>
      </c>
      <c r="G1142" s="24">
        <f t="shared" si="258"/>
        <v>58052.5</v>
      </c>
      <c r="H1142" s="24">
        <f t="shared" si="259"/>
        <v>58052.5</v>
      </c>
      <c r="I1142" s="24">
        <f t="shared" si="260"/>
        <v>0</v>
      </c>
    </row>
    <row r="1143" spans="1:9" x14ac:dyDescent="0.25">
      <c r="A1143" s="10" t="s">
        <v>750</v>
      </c>
      <c r="B1143" s="11" t="s">
        <v>53</v>
      </c>
      <c r="C1143" s="10" t="s">
        <v>219</v>
      </c>
      <c r="D1143" s="10" t="s">
        <v>59</v>
      </c>
      <c r="E1143" s="23" t="s">
        <v>749</v>
      </c>
      <c r="F1143" s="24">
        <v>57895.5</v>
      </c>
      <c r="G1143" s="24">
        <v>58052.5</v>
      </c>
      <c r="H1143" s="24">
        <v>58052.5</v>
      </c>
      <c r="I1143" s="24"/>
    </row>
    <row r="1144" spans="1:9" ht="31.5" x14ac:dyDescent="0.25">
      <c r="A1144" s="10" t="s">
        <v>752</v>
      </c>
      <c r="B1144" s="11"/>
      <c r="C1144" s="10"/>
      <c r="D1144" s="10"/>
      <c r="E1144" s="23" t="s">
        <v>753</v>
      </c>
      <c r="F1144" s="24">
        <f>F1145+F1152+F1155</f>
        <v>93158.5</v>
      </c>
      <c r="G1144" s="24">
        <f>G1145+G1152+G1155</f>
        <v>77018.899999999994</v>
      </c>
      <c r="H1144" s="24">
        <f>H1145+H1152+H1155</f>
        <v>77018.899999999994</v>
      </c>
      <c r="I1144" s="24">
        <f>I1145+I1152+I1155</f>
        <v>0</v>
      </c>
    </row>
    <row r="1145" spans="1:9" ht="47.25" x14ac:dyDescent="0.25">
      <c r="A1145" s="10" t="s">
        <v>754</v>
      </c>
      <c r="B1145" s="11"/>
      <c r="C1145" s="10"/>
      <c r="D1145" s="10"/>
      <c r="E1145" s="23" t="s">
        <v>127</v>
      </c>
      <c r="F1145" s="24">
        <f>F1146+F1148+F1150</f>
        <v>39972.400000000001</v>
      </c>
      <c r="G1145" s="24">
        <f>G1146+G1148+G1150</f>
        <v>39583.699999999997</v>
      </c>
      <c r="H1145" s="24">
        <f>H1146+H1148+H1150</f>
        <v>39583.699999999997</v>
      </c>
      <c r="I1145" s="24">
        <f>I1146+I1148+I1150</f>
        <v>0</v>
      </c>
    </row>
    <row r="1146" spans="1:9" ht="94.5" x14ac:dyDescent="0.25">
      <c r="A1146" s="10" t="s">
        <v>754</v>
      </c>
      <c r="B1146" s="11" t="s">
        <v>128</v>
      </c>
      <c r="C1146" s="10"/>
      <c r="D1146" s="10"/>
      <c r="E1146" s="23" t="s">
        <v>129</v>
      </c>
      <c r="F1146" s="24">
        <f>F1147</f>
        <v>32891.9</v>
      </c>
      <c r="G1146" s="24">
        <f>G1147</f>
        <v>33903.1</v>
      </c>
      <c r="H1146" s="24">
        <f>H1147</f>
        <v>33903.1</v>
      </c>
      <c r="I1146" s="24">
        <f>I1147</f>
        <v>0</v>
      </c>
    </row>
    <row r="1147" spans="1:9" x14ac:dyDescent="0.25">
      <c r="A1147" s="10" t="s">
        <v>754</v>
      </c>
      <c r="B1147" s="11">
        <v>100</v>
      </c>
      <c r="C1147" s="10" t="s">
        <v>219</v>
      </c>
      <c r="D1147" s="10" t="s">
        <v>288</v>
      </c>
      <c r="E1147" s="23" t="s">
        <v>755</v>
      </c>
      <c r="F1147" s="24">
        <v>32891.9</v>
      </c>
      <c r="G1147" s="24">
        <v>33903.1</v>
      </c>
      <c r="H1147" s="24">
        <v>33903.1</v>
      </c>
      <c r="I1147" s="24"/>
    </row>
    <row r="1148" spans="1:9" ht="31.5" x14ac:dyDescent="0.25">
      <c r="A1148" s="10" t="s">
        <v>754</v>
      </c>
      <c r="B1148" s="11" t="s">
        <v>53</v>
      </c>
      <c r="C1148" s="10"/>
      <c r="D1148" s="10"/>
      <c r="E1148" s="23" t="s">
        <v>54</v>
      </c>
      <c r="F1148" s="24">
        <f>F1149</f>
        <v>5708.5</v>
      </c>
      <c r="G1148" s="24">
        <f>G1149</f>
        <v>4347.8999999999996</v>
      </c>
      <c r="H1148" s="24">
        <f>H1149</f>
        <v>4387.5</v>
      </c>
      <c r="I1148" s="24">
        <f>I1149</f>
        <v>0</v>
      </c>
    </row>
    <row r="1149" spans="1:9" x14ac:dyDescent="0.25">
      <c r="A1149" s="10" t="s">
        <v>754</v>
      </c>
      <c r="B1149" s="11">
        <v>200</v>
      </c>
      <c r="C1149" s="10" t="s">
        <v>219</v>
      </c>
      <c r="D1149" s="10" t="s">
        <v>288</v>
      </c>
      <c r="E1149" s="23" t="s">
        <v>755</v>
      </c>
      <c r="F1149" s="24">
        <v>5708.5</v>
      </c>
      <c r="G1149" s="24">
        <v>4347.8999999999996</v>
      </c>
      <c r="H1149" s="24">
        <v>4387.5</v>
      </c>
      <c r="I1149" s="24"/>
    </row>
    <row r="1150" spans="1:9" x14ac:dyDescent="0.25">
      <c r="A1150" s="10" t="s">
        <v>754</v>
      </c>
      <c r="B1150" s="11" t="s">
        <v>39</v>
      </c>
      <c r="C1150" s="10"/>
      <c r="D1150" s="10"/>
      <c r="E1150" s="23" t="s">
        <v>40</v>
      </c>
      <c r="F1150" s="24">
        <f>F1151</f>
        <v>1372</v>
      </c>
      <c r="G1150" s="24">
        <f>G1151</f>
        <v>1332.7</v>
      </c>
      <c r="H1150" s="24">
        <f>H1151</f>
        <v>1293.0999999999999</v>
      </c>
      <c r="I1150" s="24">
        <f>I1151</f>
        <v>0</v>
      </c>
    </row>
    <row r="1151" spans="1:9" x14ac:dyDescent="0.25">
      <c r="A1151" s="10" t="s">
        <v>754</v>
      </c>
      <c r="B1151" s="11">
        <v>800</v>
      </c>
      <c r="C1151" s="10" t="s">
        <v>219</v>
      </c>
      <c r="D1151" s="10" t="s">
        <v>288</v>
      </c>
      <c r="E1151" s="23" t="s">
        <v>755</v>
      </c>
      <c r="F1151" s="24">
        <v>1372</v>
      </c>
      <c r="G1151" s="24">
        <v>1332.7</v>
      </c>
      <c r="H1151" s="24">
        <v>1293.0999999999999</v>
      </c>
      <c r="I1151" s="24"/>
    </row>
    <row r="1152" spans="1:9" ht="31.5" x14ac:dyDescent="0.25">
      <c r="A1152" s="10" t="s">
        <v>756</v>
      </c>
      <c r="B1152" s="11"/>
      <c r="C1152" s="10"/>
      <c r="D1152" s="10"/>
      <c r="E1152" s="23" t="s">
        <v>757</v>
      </c>
      <c r="F1152" s="24">
        <f t="shared" ref="F1152:F1153" si="261">F1153</f>
        <v>21415</v>
      </c>
      <c r="G1152" s="24">
        <f t="shared" ref="G1152:G1153" si="262">G1153</f>
        <v>5664.1</v>
      </c>
      <c r="H1152" s="24">
        <f t="shared" ref="H1152:H1153" si="263">H1153</f>
        <v>5664.1</v>
      </c>
      <c r="I1152" s="24">
        <f t="shared" ref="I1152:I1153" si="264">I1153</f>
        <v>0</v>
      </c>
    </row>
    <row r="1153" spans="1:9" ht="31.5" x14ac:dyDescent="0.25">
      <c r="A1153" s="10" t="s">
        <v>756</v>
      </c>
      <c r="B1153" s="11" t="s">
        <v>53</v>
      </c>
      <c r="C1153" s="10"/>
      <c r="D1153" s="10"/>
      <c r="E1153" s="23" t="s">
        <v>54</v>
      </c>
      <c r="F1153" s="24">
        <f t="shared" si="261"/>
        <v>21415</v>
      </c>
      <c r="G1153" s="24">
        <f t="shared" si="262"/>
        <v>5664.1</v>
      </c>
      <c r="H1153" s="24">
        <f t="shared" si="263"/>
        <v>5664.1</v>
      </c>
      <c r="I1153" s="24">
        <f t="shared" si="264"/>
        <v>0</v>
      </c>
    </row>
    <row r="1154" spans="1:9" x14ac:dyDescent="0.25">
      <c r="A1154" s="10" t="s">
        <v>756</v>
      </c>
      <c r="B1154" s="11" t="s">
        <v>53</v>
      </c>
      <c r="C1154" s="10" t="s">
        <v>288</v>
      </c>
      <c r="D1154" s="10" t="s">
        <v>92</v>
      </c>
      <c r="E1154" s="23" t="s">
        <v>495</v>
      </c>
      <c r="F1154" s="24">
        <v>21415</v>
      </c>
      <c r="G1154" s="24">
        <v>5664.1</v>
      </c>
      <c r="H1154" s="24">
        <v>5664.1</v>
      </c>
      <c r="I1154" s="24"/>
    </row>
    <row r="1155" spans="1:9" ht="47.25" x14ac:dyDescent="0.25">
      <c r="A1155" s="10" t="s">
        <v>758</v>
      </c>
      <c r="B1155" s="11"/>
      <c r="C1155" s="10"/>
      <c r="D1155" s="10"/>
      <c r="E1155" s="23" t="s">
        <v>759</v>
      </c>
      <c r="F1155" s="24">
        <f>F1156+F1158</f>
        <v>31771.100000000002</v>
      </c>
      <c r="G1155" s="24">
        <f>G1156+G1158</f>
        <v>31771.1</v>
      </c>
      <c r="H1155" s="24">
        <f>H1156+H1158</f>
        <v>31771.1</v>
      </c>
      <c r="I1155" s="24">
        <f>I1156+I1158</f>
        <v>0</v>
      </c>
    </row>
    <row r="1156" spans="1:9" ht="94.5" x14ac:dyDescent="0.25">
      <c r="A1156" s="10" t="s">
        <v>758</v>
      </c>
      <c r="B1156" s="11" t="s">
        <v>128</v>
      </c>
      <c r="C1156" s="10"/>
      <c r="D1156" s="10"/>
      <c r="E1156" s="23" t="s">
        <v>129</v>
      </c>
      <c r="F1156" s="24">
        <f>F1157</f>
        <v>8871.7000000000007</v>
      </c>
      <c r="G1156" s="24">
        <f>G1157</f>
        <v>9144.5</v>
      </c>
      <c r="H1156" s="24">
        <f>H1157</f>
        <v>9144.5</v>
      </c>
      <c r="I1156" s="24">
        <f>I1157</f>
        <v>0</v>
      </c>
    </row>
    <row r="1157" spans="1:9" x14ac:dyDescent="0.25">
      <c r="A1157" s="10" t="s">
        <v>758</v>
      </c>
      <c r="B1157" s="11">
        <v>100</v>
      </c>
      <c r="C1157" s="10" t="s">
        <v>219</v>
      </c>
      <c r="D1157" s="10" t="s">
        <v>288</v>
      </c>
      <c r="E1157" s="23" t="s">
        <v>755</v>
      </c>
      <c r="F1157" s="24">
        <v>8871.7000000000007</v>
      </c>
      <c r="G1157" s="24">
        <v>9144.5</v>
      </c>
      <c r="H1157" s="24">
        <v>9144.5</v>
      </c>
      <c r="I1157" s="24"/>
    </row>
    <row r="1158" spans="1:9" ht="31.5" x14ac:dyDescent="0.25">
      <c r="A1158" s="10" t="s">
        <v>758</v>
      </c>
      <c r="B1158" s="11" t="s">
        <v>53</v>
      </c>
      <c r="C1158" s="10"/>
      <c r="D1158" s="10"/>
      <c r="E1158" s="23" t="s">
        <v>54</v>
      </c>
      <c r="F1158" s="24">
        <f>F1159</f>
        <v>22899.4</v>
      </c>
      <c r="G1158" s="24">
        <f>G1159</f>
        <v>22626.6</v>
      </c>
      <c r="H1158" s="24">
        <f>H1159</f>
        <v>22626.6</v>
      </c>
      <c r="I1158" s="24">
        <f>I1159</f>
        <v>0</v>
      </c>
    </row>
    <row r="1159" spans="1:9" x14ac:dyDescent="0.25">
      <c r="A1159" s="10" t="s">
        <v>758</v>
      </c>
      <c r="B1159" s="11">
        <v>200</v>
      </c>
      <c r="C1159" s="10" t="s">
        <v>219</v>
      </c>
      <c r="D1159" s="10" t="s">
        <v>288</v>
      </c>
      <c r="E1159" s="23" t="s">
        <v>755</v>
      </c>
      <c r="F1159" s="24">
        <v>22899.4</v>
      </c>
      <c r="G1159" s="24">
        <v>22626.6</v>
      </c>
      <c r="H1159" s="24">
        <v>22626.6</v>
      </c>
      <c r="I1159" s="24"/>
    </row>
    <row r="1160" spans="1:9" ht="63" x14ac:dyDescent="0.25">
      <c r="A1160" s="10" t="s">
        <v>760</v>
      </c>
      <c r="B1160" s="11"/>
      <c r="C1160" s="10"/>
      <c r="D1160" s="10"/>
      <c r="E1160" s="23" t="s">
        <v>761</v>
      </c>
      <c r="F1160" s="24">
        <f>F1161+F1166</f>
        <v>36385.9</v>
      </c>
      <c r="G1160" s="24">
        <f>G1161+G1166</f>
        <v>37448.700000000004</v>
      </c>
      <c r="H1160" s="24">
        <f>H1161+H1166</f>
        <v>37448.700000000004</v>
      </c>
      <c r="I1160" s="24">
        <f>I1161+I1166</f>
        <v>0</v>
      </c>
    </row>
    <row r="1161" spans="1:9" ht="31.5" x14ac:dyDescent="0.25">
      <c r="A1161" s="10" t="s">
        <v>762</v>
      </c>
      <c r="B1161" s="11"/>
      <c r="C1161" s="10"/>
      <c r="D1161" s="10"/>
      <c r="E1161" s="23" t="s">
        <v>156</v>
      </c>
      <c r="F1161" s="24">
        <f>F1162+F1164</f>
        <v>34904.9</v>
      </c>
      <c r="G1161" s="24">
        <f>G1162+G1164</f>
        <v>35922.9</v>
      </c>
      <c r="H1161" s="24">
        <f>H1162+H1164</f>
        <v>35922.9</v>
      </c>
      <c r="I1161" s="24">
        <f>I1162+I1164</f>
        <v>0</v>
      </c>
    </row>
    <row r="1162" spans="1:9" ht="94.5" x14ac:dyDescent="0.25">
      <c r="A1162" s="10" t="s">
        <v>762</v>
      </c>
      <c r="B1162" s="11" t="s">
        <v>128</v>
      </c>
      <c r="C1162" s="10"/>
      <c r="D1162" s="10"/>
      <c r="E1162" s="23" t="s">
        <v>129</v>
      </c>
      <c r="F1162" s="24">
        <f>F1163</f>
        <v>33247.9</v>
      </c>
      <c r="G1162" s="24">
        <f>G1163</f>
        <v>34265.9</v>
      </c>
      <c r="H1162" s="24">
        <f>H1163</f>
        <v>34265.9</v>
      </c>
      <c r="I1162" s="24">
        <f>I1163</f>
        <v>0</v>
      </c>
    </row>
    <row r="1163" spans="1:9" ht="31.5" x14ac:dyDescent="0.25">
      <c r="A1163" s="10" t="s">
        <v>762</v>
      </c>
      <c r="B1163" s="11">
        <v>100</v>
      </c>
      <c r="C1163" s="10" t="s">
        <v>298</v>
      </c>
      <c r="D1163" s="10" t="s">
        <v>288</v>
      </c>
      <c r="E1163" s="23" t="s">
        <v>763</v>
      </c>
      <c r="F1163" s="24">
        <v>33247.9</v>
      </c>
      <c r="G1163" s="24">
        <v>34265.9</v>
      </c>
      <c r="H1163" s="24">
        <v>34265.9</v>
      </c>
      <c r="I1163" s="24"/>
    </row>
    <row r="1164" spans="1:9" ht="31.5" x14ac:dyDescent="0.25">
      <c r="A1164" s="10" t="s">
        <v>762</v>
      </c>
      <c r="B1164" s="11" t="s">
        <v>53</v>
      </c>
      <c r="C1164" s="10"/>
      <c r="D1164" s="10"/>
      <c r="E1164" s="23" t="s">
        <v>54</v>
      </c>
      <c r="F1164" s="24">
        <f>F1165</f>
        <v>1657</v>
      </c>
      <c r="G1164" s="24">
        <f>G1165</f>
        <v>1657</v>
      </c>
      <c r="H1164" s="24">
        <f>H1165</f>
        <v>1657</v>
      </c>
      <c r="I1164" s="24">
        <f>I1165</f>
        <v>0</v>
      </c>
    </row>
    <row r="1165" spans="1:9" ht="31.5" x14ac:dyDescent="0.25">
      <c r="A1165" s="10" t="s">
        <v>762</v>
      </c>
      <c r="B1165" s="11">
        <v>200</v>
      </c>
      <c r="C1165" s="10" t="s">
        <v>298</v>
      </c>
      <c r="D1165" s="10" t="s">
        <v>288</v>
      </c>
      <c r="E1165" s="23" t="s">
        <v>763</v>
      </c>
      <c r="F1165" s="24">
        <v>1657</v>
      </c>
      <c r="G1165" s="24">
        <v>1657</v>
      </c>
      <c r="H1165" s="24">
        <v>1657</v>
      </c>
      <c r="I1165" s="24"/>
    </row>
    <row r="1166" spans="1:9" ht="63" x14ac:dyDescent="0.25">
      <c r="A1166" s="10" t="s">
        <v>764</v>
      </c>
      <c r="B1166" s="11"/>
      <c r="C1166" s="10"/>
      <c r="D1166" s="10"/>
      <c r="E1166" s="23" t="s">
        <v>765</v>
      </c>
      <c r="F1166" s="24">
        <f>F1167+F1169</f>
        <v>1481</v>
      </c>
      <c r="G1166" s="24">
        <f>G1167+G1169</f>
        <v>1525.8</v>
      </c>
      <c r="H1166" s="24">
        <f>H1167+H1169</f>
        <v>1525.8</v>
      </c>
      <c r="I1166" s="24">
        <f>I1167+I1169</f>
        <v>0</v>
      </c>
    </row>
    <row r="1167" spans="1:9" ht="94.5" x14ac:dyDescent="0.25">
      <c r="A1167" s="10" t="s">
        <v>764</v>
      </c>
      <c r="B1167" s="11" t="s">
        <v>128</v>
      </c>
      <c r="C1167" s="10"/>
      <c r="D1167" s="10"/>
      <c r="E1167" s="23" t="s">
        <v>129</v>
      </c>
      <c r="F1167" s="24">
        <f>F1168</f>
        <v>1231</v>
      </c>
      <c r="G1167" s="24">
        <f>G1168</f>
        <v>1275.8</v>
      </c>
      <c r="H1167" s="24">
        <f>H1168</f>
        <v>1275.8</v>
      </c>
      <c r="I1167" s="24">
        <f>I1168</f>
        <v>0</v>
      </c>
    </row>
    <row r="1168" spans="1:9" ht="31.5" x14ac:dyDescent="0.25">
      <c r="A1168" s="10" t="s">
        <v>764</v>
      </c>
      <c r="B1168" s="11">
        <v>100</v>
      </c>
      <c r="C1168" s="10" t="s">
        <v>298</v>
      </c>
      <c r="D1168" s="10" t="s">
        <v>288</v>
      </c>
      <c r="E1168" s="23" t="s">
        <v>763</v>
      </c>
      <c r="F1168" s="24">
        <v>1231</v>
      </c>
      <c r="G1168" s="24">
        <v>1275.8</v>
      </c>
      <c r="H1168" s="24">
        <v>1275.8</v>
      </c>
      <c r="I1168" s="24"/>
    </row>
    <row r="1169" spans="1:9" ht="31.5" x14ac:dyDescent="0.25">
      <c r="A1169" s="10" t="s">
        <v>764</v>
      </c>
      <c r="B1169" s="11" t="s">
        <v>53</v>
      </c>
      <c r="C1169" s="10"/>
      <c r="D1169" s="10"/>
      <c r="E1169" s="23" t="s">
        <v>54</v>
      </c>
      <c r="F1169" s="24">
        <f>F1170</f>
        <v>250</v>
      </c>
      <c r="G1169" s="24">
        <f>G1170</f>
        <v>250</v>
      </c>
      <c r="H1169" s="24">
        <f>H1170</f>
        <v>250</v>
      </c>
      <c r="I1169" s="24">
        <f>I1170</f>
        <v>0</v>
      </c>
    </row>
    <row r="1170" spans="1:9" ht="31.5" x14ac:dyDescent="0.25">
      <c r="A1170" s="10" t="s">
        <v>764</v>
      </c>
      <c r="B1170" s="11" t="s">
        <v>53</v>
      </c>
      <c r="C1170" s="10" t="s">
        <v>298</v>
      </c>
      <c r="D1170" s="10" t="s">
        <v>288</v>
      </c>
      <c r="E1170" s="23" t="s">
        <v>763</v>
      </c>
      <c r="F1170" s="24">
        <v>250</v>
      </c>
      <c r="G1170" s="24">
        <v>250</v>
      </c>
      <c r="H1170" s="24">
        <v>250</v>
      </c>
      <c r="I1170" s="24"/>
    </row>
    <row r="1171" spans="1:9" s="13" customFormat="1" ht="31.5" x14ac:dyDescent="0.25">
      <c r="A1171" s="14" t="s">
        <v>766</v>
      </c>
      <c r="B1171" s="15"/>
      <c r="C1171" s="14"/>
      <c r="D1171" s="14"/>
      <c r="E1171" s="16" t="s">
        <v>767</v>
      </c>
      <c r="F1171" s="17">
        <f>F1172+F1177+F1182+F1202</f>
        <v>1947034.9000000001</v>
      </c>
      <c r="G1171" s="17">
        <f>G1172+G1177+G1182+G1202</f>
        <v>1766170.3</v>
      </c>
      <c r="H1171" s="17">
        <f>H1172+H1177+H1182+H1202</f>
        <v>1887164.3</v>
      </c>
      <c r="I1171" s="17">
        <f>I1172+I1177+I1182+I1202</f>
        <v>0</v>
      </c>
    </row>
    <row r="1172" spans="1:9" s="18" customFormat="1" ht="31.5" x14ac:dyDescent="0.25">
      <c r="A1172" s="19" t="s">
        <v>768</v>
      </c>
      <c r="B1172" s="20"/>
      <c r="C1172" s="19"/>
      <c r="D1172" s="19"/>
      <c r="E1172" s="21" t="s">
        <v>342</v>
      </c>
      <c r="F1172" s="22">
        <f t="shared" ref="F1172:F1180" si="265">F1173</f>
        <v>448017.6</v>
      </c>
      <c r="G1172" s="22">
        <f t="shared" ref="G1172:G1180" si="266">G1173</f>
        <v>0</v>
      </c>
      <c r="H1172" s="22">
        <f t="shared" ref="H1172:H1180" si="267">H1173</f>
        <v>0</v>
      </c>
      <c r="I1172" s="22">
        <f t="shared" ref="I1172:I1180" si="268">I1173</f>
        <v>0</v>
      </c>
    </row>
    <row r="1173" spans="1:9" ht="47.25" x14ac:dyDescent="0.25">
      <c r="A1173" s="10" t="s">
        <v>769</v>
      </c>
      <c r="B1173" s="11"/>
      <c r="C1173" s="10"/>
      <c r="D1173" s="10"/>
      <c r="E1173" s="23" t="s">
        <v>770</v>
      </c>
      <c r="F1173" s="24">
        <f t="shared" si="265"/>
        <v>448017.6</v>
      </c>
      <c r="G1173" s="24">
        <f t="shared" si="266"/>
        <v>0</v>
      </c>
      <c r="H1173" s="24">
        <f t="shared" si="267"/>
        <v>0</v>
      </c>
      <c r="I1173" s="24">
        <f t="shared" si="268"/>
        <v>0</v>
      </c>
    </row>
    <row r="1174" spans="1:9" ht="47.25" x14ac:dyDescent="0.25">
      <c r="A1174" s="10" t="s">
        <v>771</v>
      </c>
      <c r="B1174" s="11"/>
      <c r="C1174" s="10"/>
      <c r="D1174" s="10"/>
      <c r="E1174" s="23" t="s">
        <v>772</v>
      </c>
      <c r="F1174" s="24">
        <f t="shared" si="265"/>
        <v>448017.6</v>
      </c>
      <c r="G1174" s="24">
        <f t="shared" si="266"/>
        <v>0</v>
      </c>
      <c r="H1174" s="24">
        <f t="shared" si="267"/>
        <v>0</v>
      </c>
      <c r="I1174" s="24">
        <f t="shared" si="268"/>
        <v>0</v>
      </c>
    </row>
    <row r="1175" spans="1:9" ht="47.25" x14ac:dyDescent="0.25">
      <c r="A1175" s="10" t="s">
        <v>771</v>
      </c>
      <c r="B1175" s="11" t="s">
        <v>22</v>
      </c>
      <c r="C1175" s="10"/>
      <c r="D1175" s="10"/>
      <c r="E1175" s="23" t="s">
        <v>23</v>
      </c>
      <c r="F1175" s="24">
        <f t="shared" si="265"/>
        <v>448017.6</v>
      </c>
      <c r="G1175" s="24">
        <f t="shared" si="266"/>
        <v>0</v>
      </c>
      <c r="H1175" s="24">
        <f t="shared" si="267"/>
        <v>0</v>
      </c>
      <c r="I1175" s="24">
        <f t="shared" si="268"/>
        <v>0</v>
      </c>
    </row>
    <row r="1176" spans="1:9" x14ac:dyDescent="0.25">
      <c r="A1176" s="10" t="s">
        <v>771</v>
      </c>
      <c r="B1176" s="11">
        <v>400</v>
      </c>
      <c r="C1176" s="10" t="s">
        <v>288</v>
      </c>
      <c r="D1176" s="10" t="s">
        <v>24</v>
      </c>
      <c r="E1176" s="23" t="s">
        <v>647</v>
      </c>
      <c r="F1176" s="24">
        <v>448017.6</v>
      </c>
      <c r="G1176" s="24">
        <v>0</v>
      </c>
      <c r="H1176" s="24">
        <v>0</v>
      </c>
      <c r="I1176" s="24"/>
    </row>
    <row r="1177" spans="1:9" s="18" customFormat="1" ht="31.5" x14ac:dyDescent="0.25">
      <c r="A1177" s="19" t="s">
        <v>773</v>
      </c>
      <c r="B1177" s="20"/>
      <c r="C1177" s="19"/>
      <c r="D1177" s="19"/>
      <c r="E1177" s="21" t="s">
        <v>348</v>
      </c>
      <c r="F1177" s="22">
        <f t="shared" si="265"/>
        <v>0</v>
      </c>
      <c r="G1177" s="22">
        <f t="shared" si="266"/>
        <v>583791</v>
      </c>
      <c r="H1177" s="22">
        <f t="shared" si="267"/>
        <v>0</v>
      </c>
      <c r="I1177" s="22">
        <f t="shared" si="268"/>
        <v>0</v>
      </c>
    </row>
    <row r="1178" spans="1:9" ht="47.25" x14ac:dyDescent="0.25">
      <c r="A1178" s="10" t="s">
        <v>774</v>
      </c>
      <c r="B1178" s="11"/>
      <c r="C1178" s="10"/>
      <c r="D1178" s="10"/>
      <c r="E1178" s="23" t="s">
        <v>775</v>
      </c>
      <c r="F1178" s="24">
        <f t="shared" si="265"/>
        <v>0</v>
      </c>
      <c r="G1178" s="24">
        <f t="shared" si="266"/>
        <v>583791</v>
      </c>
      <c r="H1178" s="24">
        <f t="shared" si="267"/>
        <v>0</v>
      </c>
      <c r="I1178" s="24">
        <f t="shared" si="268"/>
        <v>0</v>
      </c>
    </row>
    <row r="1179" spans="1:9" ht="63" x14ac:dyDescent="0.25">
      <c r="A1179" s="10" t="s">
        <v>776</v>
      </c>
      <c r="B1179" s="11"/>
      <c r="C1179" s="10"/>
      <c r="D1179" s="10"/>
      <c r="E1179" s="23" t="s">
        <v>777</v>
      </c>
      <c r="F1179" s="24">
        <f t="shared" si="265"/>
        <v>0</v>
      </c>
      <c r="G1179" s="24">
        <f t="shared" si="266"/>
        <v>583791</v>
      </c>
      <c r="H1179" s="24">
        <f t="shared" si="267"/>
        <v>0</v>
      </c>
      <c r="I1179" s="24">
        <f t="shared" si="268"/>
        <v>0</v>
      </c>
    </row>
    <row r="1180" spans="1:9" ht="47.25" x14ac:dyDescent="0.25">
      <c r="A1180" s="10" t="s">
        <v>776</v>
      </c>
      <c r="B1180" s="11" t="s">
        <v>22</v>
      </c>
      <c r="C1180" s="10"/>
      <c r="D1180" s="10"/>
      <c r="E1180" s="23" t="s">
        <v>23</v>
      </c>
      <c r="F1180" s="24">
        <f t="shared" si="265"/>
        <v>0</v>
      </c>
      <c r="G1180" s="24">
        <f t="shared" si="266"/>
        <v>583791</v>
      </c>
      <c r="H1180" s="24">
        <f t="shared" si="267"/>
        <v>0</v>
      </c>
      <c r="I1180" s="24">
        <f t="shared" si="268"/>
        <v>0</v>
      </c>
    </row>
    <row r="1181" spans="1:9" x14ac:dyDescent="0.25">
      <c r="A1181" s="10" t="s">
        <v>776</v>
      </c>
      <c r="B1181" s="11">
        <v>400</v>
      </c>
      <c r="C1181" s="10" t="s">
        <v>288</v>
      </c>
      <c r="D1181" s="10" t="s">
        <v>24</v>
      </c>
      <c r="E1181" s="23" t="s">
        <v>647</v>
      </c>
      <c r="F1181" s="24">
        <v>0</v>
      </c>
      <c r="G1181" s="24">
        <v>583791</v>
      </c>
      <c r="H1181" s="24">
        <v>0</v>
      </c>
      <c r="I1181" s="24"/>
    </row>
    <row r="1182" spans="1:9" s="18" customFormat="1" x14ac:dyDescent="0.25">
      <c r="A1182" s="19" t="s">
        <v>778</v>
      </c>
      <c r="B1182" s="20"/>
      <c r="C1182" s="19"/>
      <c r="D1182" s="19"/>
      <c r="E1182" s="21" t="s">
        <v>17</v>
      </c>
      <c r="F1182" s="22">
        <f>F1183+F1187</f>
        <v>1213505.5</v>
      </c>
      <c r="G1182" s="22">
        <f>G1183+G1187</f>
        <v>897583.3</v>
      </c>
      <c r="H1182" s="22">
        <f>H1183+H1187</f>
        <v>1572368.3</v>
      </c>
      <c r="I1182" s="22">
        <f>I1183+I1187</f>
        <v>0</v>
      </c>
    </row>
    <row r="1183" spans="1:9" ht="47.25" x14ac:dyDescent="0.25">
      <c r="A1183" s="10" t="s">
        <v>779</v>
      </c>
      <c r="B1183" s="11"/>
      <c r="C1183" s="10"/>
      <c r="D1183" s="10"/>
      <c r="E1183" s="23" t="s">
        <v>780</v>
      </c>
      <c r="F1183" s="24">
        <f t="shared" ref="F1183:F1185" si="269">F1184</f>
        <v>600000</v>
      </c>
      <c r="G1183" s="24">
        <f t="shared" ref="G1183:G1185" si="270">G1184</f>
        <v>216209</v>
      </c>
      <c r="H1183" s="24">
        <f t="shared" ref="H1183:H1185" si="271">H1184</f>
        <v>800000</v>
      </c>
      <c r="I1183" s="24">
        <f t="shared" ref="I1183:I1185" si="272">I1184</f>
        <v>0</v>
      </c>
    </row>
    <row r="1184" spans="1:9" ht="31.5" x14ac:dyDescent="0.25">
      <c r="A1184" s="10" t="s">
        <v>781</v>
      </c>
      <c r="B1184" s="11"/>
      <c r="C1184" s="10"/>
      <c r="D1184" s="10"/>
      <c r="E1184" s="23" t="s">
        <v>782</v>
      </c>
      <c r="F1184" s="24">
        <f t="shared" si="269"/>
        <v>600000</v>
      </c>
      <c r="G1184" s="24">
        <f t="shared" si="270"/>
        <v>216209</v>
      </c>
      <c r="H1184" s="24">
        <f t="shared" si="271"/>
        <v>800000</v>
      </c>
      <c r="I1184" s="24">
        <f t="shared" si="272"/>
        <v>0</v>
      </c>
    </row>
    <row r="1185" spans="1:9" ht="47.25" x14ac:dyDescent="0.25">
      <c r="A1185" s="10" t="s">
        <v>781</v>
      </c>
      <c r="B1185" s="11" t="s">
        <v>22</v>
      </c>
      <c r="C1185" s="10"/>
      <c r="D1185" s="10"/>
      <c r="E1185" s="23" t="s">
        <v>23</v>
      </c>
      <c r="F1185" s="24">
        <f t="shared" si="269"/>
        <v>600000</v>
      </c>
      <c r="G1185" s="24">
        <f t="shared" si="270"/>
        <v>216209</v>
      </c>
      <c r="H1185" s="24">
        <f t="shared" si="271"/>
        <v>800000</v>
      </c>
      <c r="I1185" s="24">
        <f t="shared" si="272"/>
        <v>0</v>
      </c>
    </row>
    <row r="1186" spans="1:9" x14ac:dyDescent="0.25">
      <c r="A1186" s="10" t="s">
        <v>781</v>
      </c>
      <c r="B1186" s="11">
        <v>400</v>
      </c>
      <c r="C1186" s="10" t="s">
        <v>288</v>
      </c>
      <c r="D1186" s="10" t="s">
        <v>24</v>
      </c>
      <c r="E1186" s="23" t="s">
        <v>647</v>
      </c>
      <c r="F1186" s="24">
        <v>600000</v>
      </c>
      <c r="G1186" s="24">
        <v>216209</v>
      </c>
      <c r="H1186" s="24">
        <v>800000</v>
      </c>
      <c r="I1186" s="24"/>
    </row>
    <row r="1187" spans="1:9" ht="47.25" x14ac:dyDescent="0.25">
      <c r="A1187" s="10" t="s">
        <v>783</v>
      </c>
      <c r="B1187" s="11"/>
      <c r="C1187" s="10"/>
      <c r="D1187" s="10"/>
      <c r="E1187" s="23" t="s">
        <v>784</v>
      </c>
      <c r="F1187" s="24">
        <f>F1188+F1191+F1194+F1199</f>
        <v>613505.5</v>
      </c>
      <c r="G1187" s="24">
        <f>G1188+G1191+G1194+G1199</f>
        <v>681374.3</v>
      </c>
      <c r="H1187" s="24">
        <f>H1188+H1191+H1194+H1199</f>
        <v>772368.3</v>
      </c>
      <c r="I1187" s="24">
        <f>I1188+I1191+I1194+I1199</f>
        <v>0</v>
      </c>
    </row>
    <row r="1188" spans="1:9" ht="63" x14ac:dyDescent="0.25">
      <c r="A1188" s="10" t="s">
        <v>785</v>
      </c>
      <c r="B1188" s="11"/>
      <c r="C1188" s="10"/>
      <c r="D1188" s="10"/>
      <c r="E1188" s="23" t="s">
        <v>786</v>
      </c>
      <c r="F1188" s="24">
        <f t="shared" ref="F1188:F1192" si="273">F1189</f>
        <v>4433.2</v>
      </c>
      <c r="G1188" s="24">
        <f t="shared" ref="G1188:G1192" si="274">G1189</f>
        <v>6008.2999999999993</v>
      </c>
      <c r="H1188" s="24">
        <f t="shared" ref="H1188:H1192" si="275">H1189</f>
        <v>6900.9</v>
      </c>
      <c r="I1188" s="24">
        <f t="shared" ref="I1188:I1192" si="276">I1189</f>
        <v>0</v>
      </c>
    </row>
    <row r="1189" spans="1:9" ht="31.5" x14ac:dyDescent="0.25">
      <c r="A1189" s="10" t="s">
        <v>785</v>
      </c>
      <c r="B1189" s="11" t="s">
        <v>53</v>
      </c>
      <c r="C1189" s="10"/>
      <c r="D1189" s="10"/>
      <c r="E1189" s="23" t="s">
        <v>54</v>
      </c>
      <c r="F1189" s="24">
        <f t="shared" si="273"/>
        <v>4433.2</v>
      </c>
      <c r="G1189" s="24">
        <f t="shared" si="274"/>
        <v>6008.2999999999993</v>
      </c>
      <c r="H1189" s="24">
        <f t="shared" si="275"/>
        <v>6900.9</v>
      </c>
      <c r="I1189" s="24">
        <f t="shared" si="276"/>
        <v>0</v>
      </c>
    </row>
    <row r="1190" spans="1:9" ht="31.5" x14ac:dyDescent="0.25">
      <c r="A1190" s="10" t="s">
        <v>785</v>
      </c>
      <c r="B1190" s="11">
        <v>200</v>
      </c>
      <c r="C1190" s="10" t="s">
        <v>93</v>
      </c>
      <c r="D1190" s="10" t="s">
        <v>298</v>
      </c>
      <c r="E1190" s="23" t="s">
        <v>299</v>
      </c>
      <c r="F1190" s="24">
        <v>4433.2</v>
      </c>
      <c r="G1190" s="24">
        <v>6008.2999999999993</v>
      </c>
      <c r="H1190" s="24">
        <v>6900.9</v>
      </c>
      <c r="I1190" s="24"/>
    </row>
    <row r="1191" spans="1:9" ht="141.75" x14ac:dyDescent="0.25">
      <c r="A1191" s="10" t="s">
        <v>787</v>
      </c>
      <c r="B1191" s="11"/>
      <c r="C1191" s="10"/>
      <c r="D1191" s="10"/>
      <c r="E1191" s="23" t="s">
        <v>788</v>
      </c>
      <c r="F1191" s="24">
        <f t="shared" si="273"/>
        <v>314478.40000000002</v>
      </c>
      <c r="G1191" s="24">
        <f t="shared" si="274"/>
        <v>379275.5</v>
      </c>
      <c r="H1191" s="24">
        <f t="shared" si="275"/>
        <v>469030.9</v>
      </c>
      <c r="I1191" s="24">
        <f t="shared" si="276"/>
        <v>0</v>
      </c>
    </row>
    <row r="1192" spans="1:9" ht="47.25" x14ac:dyDescent="0.25">
      <c r="A1192" s="10" t="s">
        <v>787</v>
      </c>
      <c r="B1192" s="11" t="s">
        <v>22</v>
      </c>
      <c r="C1192" s="10"/>
      <c r="D1192" s="10"/>
      <c r="E1192" s="23" t="s">
        <v>23</v>
      </c>
      <c r="F1192" s="24">
        <f t="shared" si="273"/>
        <v>314478.40000000002</v>
      </c>
      <c r="G1192" s="24">
        <f t="shared" si="274"/>
        <v>379275.5</v>
      </c>
      <c r="H1192" s="24">
        <f t="shared" si="275"/>
        <v>469030.9</v>
      </c>
      <c r="I1192" s="24">
        <f t="shared" si="276"/>
        <v>0</v>
      </c>
    </row>
    <row r="1193" spans="1:9" x14ac:dyDescent="0.25">
      <c r="A1193" s="10" t="s">
        <v>787</v>
      </c>
      <c r="B1193" s="11">
        <v>400</v>
      </c>
      <c r="C1193" s="10" t="s">
        <v>93</v>
      </c>
      <c r="D1193" s="10" t="s">
        <v>219</v>
      </c>
      <c r="E1193" s="23" t="s">
        <v>383</v>
      </c>
      <c r="F1193" s="24">
        <v>314478.40000000002</v>
      </c>
      <c r="G1193" s="24">
        <v>379275.5</v>
      </c>
      <c r="H1193" s="24">
        <v>469030.9</v>
      </c>
      <c r="I1193" s="24"/>
    </row>
    <row r="1194" spans="1:9" ht="94.5" x14ac:dyDescent="0.25">
      <c r="A1194" s="10" t="s">
        <v>789</v>
      </c>
      <c r="B1194" s="11"/>
      <c r="C1194" s="10"/>
      <c r="D1194" s="10"/>
      <c r="E1194" s="23" t="s">
        <v>790</v>
      </c>
      <c r="F1194" s="24">
        <f>F1195+F1197</f>
        <v>4198.9000000000005</v>
      </c>
      <c r="G1194" s="24">
        <f>G1195+G1197</f>
        <v>4151.5999999999995</v>
      </c>
      <c r="H1194" s="24">
        <f>H1195+H1197</f>
        <v>4497.6000000000004</v>
      </c>
      <c r="I1194" s="24">
        <f>I1195+I1197</f>
        <v>0</v>
      </c>
    </row>
    <row r="1195" spans="1:9" ht="94.5" x14ac:dyDescent="0.25">
      <c r="A1195" s="10" t="s">
        <v>789</v>
      </c>
      <c r="B1195" s="11" t="s">
        <v>128</v>
      </c>
      <c r="C1195" s="10"/>
      <c r="D1195" s="10"/>
      <c r="E1195" s="23" t="s">
        <v>129</v>
      </c>
      <c r="F1195" s="24">
        <f>F1196</f>
        <v>4087.8</v>
      </c>
      <c r="G1195" s="24">
        <f>G1196</f>
        <v>4044.8999999999996</v>
      </c>
      <c r="H1195" s="24">
        <f>H1196</f>
        <v>4382</v>
      </c>
      <c r="I1195" s="24">
        <f>I1196</f>
        <v>0</v>
      </c>
    </row>
    <row r="1196" spans="1:9" ht="31.5" x14ac:dyDescent="0.25">
      <c r="A1196" s="10" t="s">
        <v>789</v>
      </c>
      <c r="B1196" s="11">
        <v>100</v>
      </c>
      <c r="C1196" s="10" t="s">
        <v>93</v>
      </c>
      <c r="D1196" s="10" t="s">
        <v>298</v>
      </c>
      <c r="E1196" s="23" t="s">
        <v>299</v>
      </c>
      <c r="F1196" s="24">
        <v>4087.8</v>
      </c>
      <c r="G1196" s="24">
        <v>4044.8999999999996</v>
      </c>
      <c r="H1196" s="24">
        <v>4382</v>
      </c>
      <c r="I1196" s="24"/>
    </row>
    <row r="1197" spans="1:9" ht="31.5" x14ac:dyDescent="0.25">
      <c r="A1197" s="10" t="s">
        <v>789</v>
      </c>
      <c r="B1197" s="11" t="s">
        <v>53</v>
      </c>
      <c r="C1197" s="10"/>
      <c r="D1197" s="10"/>
      <c r="E1197" s="23" t="s">
        <v>54</v>
      </c>
      <c r="F1197" s="24">
        <f>F1198</f>
        <v>111.1</v>
      </c>
      <c r="G1197" s="24">
        <f>G1198</f>
        <v>106.7</v>
      </c>
      <c r="H1197" s="24">
        <f>H1198</f>
        <v>115.6</v>
      </c>
      <c r="I1197" s="24">
        <f>I1198</f>
        <v>0</v>
      </c>
    </row>
    <row r="1198" spans="1:9" ht="31.5" x14ac:dyDescent="0.25">
      <c r="A1198" s="10" t="s">
        <v>789</v>
      </c>
      <c r="B1198" s="11">
        <v>200</v>
      </c>
      <c r="C1198" s="10" t="s">
        <v>93</v>
      </c>
      <c r="D1198" s="10" t="s">
        <v>298</v>
      </c>
      <c r="E1198" s="23" t="s">
        <v>299</v>
      </c>
      <c r="F1198" s="24">
        <v>111.1</v>
      </c>
      <c r="G1198" s="24">
        <v>106.7</v>
      </c>
      <c r="H1198" s="24">
        <v>115.6</v>
      </c>
      <c r="I1198" s="24"/>
    </row>
    <row r="1199" spans="1:9" ht="63" x14ac:dyDescent="0.25">
      <c r="A1199" s="10" t="s">
        <v>791</v>
      </c>
      <c r="B1199" s="11"/>
      <c r="C1199" s="10"/>
      <c r="D1199" s="10"/>
      <c r="E1199" s="23" t="s">
        <v>792</v>
      </c>
      <c r="F1199" s="24">
        <f t="shared" ref="F1199:F1200" si="277">F1200</f>
        <v>290395</v>
      </c>
      <c r="G1199" s="24">
        <f t="shared" ref="G1199:G1200" si="278">G1200</f>
        <v>291938.90000000002</v>
      </c>
      <c r="H1199" s="24">
        <f t="shared" ref="H1199:H1200" si="279">H1200</f>
        <v>291938.90000000002</v>
      </c>
      <c r="I1199" s="24">
        <f t="shared" ref="I1199:I1200" si="280">I1200</f>
        <v>0</v>
      </c>
    </row>
    <row r="1200" spans="1:9" ht="47.25" x14ac:dyDescent="0.25">
      <c r="A1200" s="10" t="s">
        <v>791</v>
      </c>
      <c r="B1200" s="11" t="s">
        <v>22</v>
      </c>
      <c r="C1200" s="10"/>
      <c r="D1200" s="10"/>
      <c r="E1200" s="23" t="s">
        <v>23</v>
      </c>
      <c r="F1200" s="24">
        <f t="shared" si="277"/>
        <v>290395</v>
      </c>
      <c r="G1200" s="24">
        <f t="shared" si="278"/>
        <v>291938.90000000002</v>
      </c>
      <c r="H1200" s="24">
        <f t="shared" si="279"/>
        <v>291938.90000000002</v>
      </c>
      <c r="I1200" s="24">
        <f t="shared" si="280"/>
        <v>0</v>
      </c>
    </row>
    <row r="1201" spans="1:9" x14ac:dyDescent="0.25">
      <c r="A1201" s="10" t="s">
        <v>791</v>
      </c>
      <c r="B1201" s="11">
        <v>400</v>
      </c>
      <c r="C1201" s="10" t="s">
        <v>93</v>
      </c>
      <c r="D1201" s="10" t="s">
        <v>219</v>
      </c>
      <c r="E1201" s="23" t="s">
        <v>383</v>
      </c>
      <c r="F1201" s="24">
        <v>290395</v>
      </c>
      <c r="G1201" s="24">
        <v>291938.90000000002</v>
      </c>
      <c r="H1201" s="24">
        <v>291938.90000000002</v>
      </c>
      <c r="I1201" s="24"/>
    </row>
    <row r="1202" spans="1:9" s="18" customFormat="1" x14ac:dyDescent="0.25">
      <c r="A1202" s="19" t="s">
        <v>793</v>
      </c>
      <c r="B1202" s="20"/>
      <c r="C1202" s="19"/>
      <c r="D1202" s="19"/>
      <c r="E1202" s="21" t="s">
        <v>48</v>
      </c>
      <c r="F1202" s="22">
        <f>F1203+F1212+F1222</f>
        <v>285511.80000000005</v>
      </c>
      <c r="G1202" s="22">
        <f>G1203+G1212+G1222</f>
        <v>284796</v>
      </c>
      <c r="H1202" s="22">
        <f>H1203+H1212+H1222</f>
        <v>314796</v>
      </c>
      <c r="I1202" s="22">
        <f>I1203+I1212+I1222</f>
        <v>0</v>
      </c>
    </row>
    <row r="1203" spans="1:9" ht="47.25" x14ac:dyDescent="0.25">
      <c r="A1203" s="10" t="s">
        <v>794</v>
      </c>
      <c r="B1203" s="11"/>
      <c r="C1203" s="10"/>
      <c r="D1203" s="10"/>
      <c r="E1203" s="23" t="s">
        <v>795</v>
      </c>
      <c r="F1203" s="24">
        <f>F1204+F1209</f>
        <v>74622.3</v>
      </c>
      <c r="G1203" s="24">
        <f>G1204+G1209</f>
        <v>70108.2</v>
      </c>
      <c r="H1203" s="24">
        <f>H1204+H1209</f>
        <v>100108.20000000001</v>
      </c>
      <c r="I1203" s="24">
        <f>I1204+I1209</f>
        <v>0</v>
      </c>
    </row>
    <row r="1204" spans="1:9" ht="31.5" x14ac:dyDescent="0.25">
      <c r="A1204" s="10" t="s">
        <v>796</v>
      </c>
      <c r="B1204" s="11"/>
      <c r="C1204" s="10"/>
      <c r="D1204" s="10"/>
      <c r="E1204" s="23" t="s">
        <v>797</v>
      </c>
      <c r="F1204" s="24">
        <f>F1205+F1207</f>
        <v>65745.3</v>
      </c>
      <c r="G1204" s="24">
        <f>G1205+G1207</f>
        <v>65745.3</v>
      </c>
      <c r="H1204" s="24">
        <f>H1205+H1207</f>
        <v>95745.300000000017</v>
      </c>
      <c r="I1204" s="24">
        <f>I1205+I1207</f>
        <v>0</v>
      </c>
    </row>
    <row r="1205" spans="1:9" ht="31.5" x14ac:dyDescent="0.25">
      <c r="A1205" s="10" t="s">
        <v>796</v>
      </c>
      <c r="B1205" s="11" t="s">
        <v>53</v>
      </c>
      <c r="C1205" s="10"/>
      <c r="D1205" s="10"/>
      <c r="E1205" s="23" t="s">
        <v>54</v>
      </c>
      <c r="F1205" s="24">
        <f>F1206</f>
        <v>65433.3</v>
      </c>
      <c r="G1205" s="24">
        <f>G1206</f>
        <v>65219.200000000004</v>
      </c>
      <c r="H1205" s="24">
        <f>H1206</f>
        <v>95219.200000000012</v>
      </c>
      <c r="I1205" s="24">
        <f>I1206</f>
        <v>0</v>
      </c>
    </row>
    <row r="1206" spans="1:9" x14ac:dyDescent="0.25">
      <c r="A1206" s="10" t="s">
        <v>796</v>
      </c>
      <c r="B1206" s="11">
        <v>200</v>
      </c>
      <c r="C1206" s="10" t="s">
        <v>288</v>
      </c>
      <c r="D1206" s="10" t="s">
        <v>24</v>
      </c>
      <c r="E1206" s="23" t="s">
        <v>647</v>
      </c>
      <c r="F1206" s="24">
        <v>65433.3</v>
      </c>
      <c r="G1206" s="24">
        <v>65219.200000000004</v>
      </c>
      <c r="H1206" s="24">
        <v>95219.200000000012</v>
      </c>
      <c r="I1206" s="24"/>
    </row>
    <row r="1207" spans="1:9" x14ac:dyDescent="0.25">
      <c r="A1207" s="10" t="s">
        <v>796</v>
      </c>
      <c r="B1207" s="11" t="s">
        <v>39</v>
      </c>
      <c r="C1207" s="10"/>
      <c r="D1207" s="10"/>
      <c r="E1207" s="23" t="s">
        <v>40</v>
      </c>
      <c r="F1207" s="24">
        <f>F1208</f>
        <v>312</v>
      </c>
      <c r="G1207" s="24">
        <f>G1208</f>
        <v>526.1</v>
      </c>
      <c r="H1207" s="24">
        <f>H1208</f>
        <v>526.1</v>
      </c>
      <c r="I1207" s="24">
        <f>I1208</f>
        <v>0</v>
      </c>
    </row>
    <row r="1208" spans="1:9" x14ac:dyDescent="0.25">
      <c r="A1208" s="10" t="s">
        <v>796</v>
      </c>
      <c r="B1208" s="11">
        <v>800</v>
      </c>
      <c r="C1208" s="10" t="s">
        <v>288</v>
      </c>
      <c r="D1208" s="10" t="s">
        <v>24</v>
      </c>
      <c r="E1208" s="23" t="s">
        <v>647</v>
      </c>
      <c r="F1208" s="24">
        <v>312</v>
      </c>
      <c r="G1208" s="24">
        <v>526.1</v>
      </c>
      <c r="H1208" s="24">
        <v>526.1</v>
      </c>
      <c r="I1208" s="24"/>
    </row>
    <row r="1209" spans="1:9" x14ac:dyDescent="0.25">
      <c r="A1209" s="10" t="s">
        <v>798</v>
      </c>
      <c r="B1209" s="11"/>
      <c r="C1209" s="10"/>
      <c r="D1209" s="10"/>
      <c r="E1209" s="23" t="s">
        <v>799</v>
      </c>
      <c r="F1209" s="24">
        <f t="shared" ref="F1209:F1210" si="281">F1210</f>
        <v>8877</v>
      </c>
      <c r="G1209" s="24">
        <f t="shared" ref="G1209:G1210" si="282">G1210</f>
        <v>4362.8999999999996</v>
      </c>
      <c r="H1209" s="24">
        <f t="shared" ref="H1209:H1210" si="283">H1210</f>
        <v>4362.8999999999996</v>
      </c>
      <c r="I1209" s="24">
        <f t="shared" ref="I1209:I1210" si="284">I1210</f>
        <v>0</v>
      </c>
    </row>
    <row r="1210" spans="1:9" ht="31.5" x14ac:dyDescent="0.25">
      <c r="A1210" s="10" t="s">
        <v>798</v>
      </c>
      <c r="B1210" s="11" t="s">
        <v>53</v>
      </c>
      <c r="C1210" s="10"/>
      <c r="D1210" s="10"/>
      <c r="E1210" s="23" t="s">
        <v>54</v>
      </c>
      <c r="F1210" s="24">
        <f t="shared" si="281"/>
        <v>8877</v>
      </c>
      <c r="G1210" s="24">
        <f t="shared" si="282"/>
        <v>4362.8999999999996</v>
      </c>
      <c r="H1210" s="24">
        <f t="shared" si="283"/>
        <v>4362.8999999999996</v>
      </c>
      <c r="I1210" s="24">
        <f t="shared" si="284"/>
        <v>0</v>
      </c>
    </row>
    <row r="1211" spans="1:9" x14ac:dyDescent="0.25">
      <c r="A1211" s="10" t="s">
        <v>798</v>
      </c>
      <c r="B1211" s="11">
        <v>200</v>
      </c>
      <c r="C1211" s="10" t="s">
        <v>288</v>
      </c>
      <c r="D1211" s="10" t="s">
        <v>24</v>
      </c>
      <c r="E1211" s="23" t="s">
        <v>647</v>
      </c>
      <c r="F1211" s="24">
        <v>8877</v>
      </c>
      <c r="G1211" s="24">
        <v>4362.8999999999996</v>
      </c>
      <c r="H1211" s="24">
        <v>4362.8999999999996</v>
      </c>
      <c r="I1211" s="24"/>
    </row>
    <row r="1212" spans="1:9" ht="47.25" x14ac:dyDescent="0.25">
      <c r="A1212" s="10" t="s">
        <v>800</v>
      </c>
      <c r="B1212" s="11"/>
      <c r="C1212" s="10"/>
      <c r="D1212" s="10"/>
      <c r="E1212" s="23" t="s">
        <v>801</v>
      </c>
      <c r="F1212" s="24">
        <f>F1213+F1216+F1219</f>
        <v>46492.6</v>
      </c>
      <c r="G1212" s="24">
        <f>G1213+G1216+G1219</f>
        <v>50562.2</v>
      </c>
      <c r="H1212" s="24">
        <f>H1213+H1216+H1219</f>
        <v>50562.2</v>
      </c>
      <c r="I1212" s="24">
        <f>I1213+I1216+I1219</f>
        <v>0</v>
      </c>
    </row>
    <row r="1213" spans="1:9" ht="110.25" x14ac:dyDescent="0.25">
      <c r="A1213" s="10" t="s">
        <v>802</v>
      </c>
      <c r="B1213" s="11"/>
      <c r="C1213" s="10"/>
      <c r="D1213" s="10"/>
      <c r="E1213" s="23" t="s">
        <v>803</v>
      </c>
      <c r="F1213" s="24">
        <f t="shared" ref="F1213:F1220" si="285">F1214</f>
        <v>0</v>
      </c>
      <c r="G1213" s="24">
        <f t="shared" ref="G1213:G1220" si="286">G1214</f>
        <v>3905.5</v>
      </c>
      <c r="H1213" s="24">
        <f t="shared" ref="H1213:H1220" si="287">H1214</f>
        <v>3905.5</v>
      </c>
      <c r="I1213" s="24">
        <f t="shared" ref="I1213:I1220" si="288">I1214</f>
        <v>0</v>
      </c>
    </row>
    <row r="1214" spans="1:9" ht="31.5" x14ac:dyDescent="0.25">
      <c r="A1214" s="10" t="s">
        <v>802</v>
      </c>
      <c r="B1214" s="11" t="s">
        <v>170</v>
      </c>
      <c r="C1214" s="10"/>
      <c r="D1214" s="10"/>
      <c r="E1214" s="23" t="s">
        <v>171</v>
      </c>
      <c r="F1214" s="24">
        <f t="shared" si="285"/>
        <v>0</v>
      </c>
      <c r="G1214" s="24">
        <f t="shared" si="286"/>
        <v>3905.5</v>
      </c>
      <c r="H1214" s="24">
        <f t="shared" si="287"/>
        <v>3905.5</v>
      </c>
      <c r="I1214" s="24">
        <f t="shared" si="288"/>
        <v>0</v>
      </c>
    </row>
    <row r="1215" spans="1:9" x14ac:dyDescent="0.25">
      <c r="A1215" s="10" t="s">
        <v>802</v>
      </c>
      <c r="B1215" s="11">
        <v>300</v>
      </c>
      <c r="C1215" s="10" t="s">
        <v>93</v>
      </c>
      <c r="D1215" s="10" t="s">
        <v>92</v>
      </c>
      <c r="E1215" s="23" t="s">
        <v>201</v>
      </c>
      <c r="F1215" s="24">
        <v>0</v>
      </c>
      <c r="G1215" s="24">
        <v>3905.5</v>
      </c>
      <c r="H1215" s="24">
        <v>3905.5</v>
      </c>
      <c r="I1215" s="24"/>
    </row>
    <row r="1216" spans="1:9" ht="78.75" x14ac:dyDescent="0.25">
      <c r="A1216" s="10" t="s">
        <v>804</v>
      </c>
      <c r="B1216" s="11"/>
      <c r="C1216" s="10"/>
      <c r="D1216" s="10"/>
      <c r="E1216" s="23" t="s">
        <v>805</v>
      </c>
      <c r="F1216" s="24">
        <f t="shared" si="285"/>
        <v>4492.6000000000004</v>
      </c>
      <c r="G1216" s="24">
        <f t="shared" si="286"/>
        <v>4656.7</v>
      </c>
      <c r="H1216" s="24">
        <f t="shared" si="287"/>
        <v>4656.7</v>
      </c>
      <c r="I1216" s="24">
        <f t="shared" si="288"/>
        <v>0</v>
      </c>
    </row>
    <row r="1217" spans="1:9" ht="31.5" x14ac:dyDescent="0.25">
      <c r="A1217" s="10" t="s">
        <v>804</v>
      </c>
      <c r="B1217" s="11" t="s">
        <v>170</v>
      </c>
      <c r="C1217" s="10"/>
      <c r="D1217" s="10"/>
      <c r="E1217" s="23" t="s">
        <v>171</v>
      </c>
      <c r="F1217" s="24">
        <f t="shared" si="285"/>
        <v>4492.6000000000004</v>
      </c>
      <c r="G1217" s="24">
        <f t="shared" si="286"/>
        <v>4656.7</v>
      </c>
      <c r="H1217" s="24">
        <f t="shared" si="287"/>
        <v>4656.7</v>
      </c>
      <c r="I1217" s="24">
        <f t="shared" si="288"/>
        <v>0</v>
      </c>
    </row>
    <row r="1218" spans="1:9" x14ac:dyDescent="0.25">
      <c r="A1218" s="10" t="s">
        <v>804</v>
      </c>
      <c r="B1218" s="11">
        <v>300</v>
      </c>
      <c r="C1218" s="10" t="s">
        <v>93</v>
      </c>
      <c r="D1218" s="10" t="s">
        <v>92</v>
      </c>
      <c r="E1218" s="23" t="s">
        <v>201</v>
      </c>
      <c r="F1218" s="24">
        <v>4492.6000000000004</v>
      </c>
      <c r="G1218" s="24">
        <v>4656.7</v>
      </c>
      <c r="H1218" s="24">
        <v>4656.7</v>
      </c>
      <c r="I1218" s="24"/>
    </row>
    <row r="1219" spans="1:9" ht="94.5" x14ac:dyDescent="0.25">
      <c r="A1219" s="10" t="s">
        <v>806</v>
      </c>
      <c r="B1219" s="11"/>
      <c r="C1219" s="10"/>
      <c r="D1219" s="10"/>
      <c r="E1219" s="23" t="s">
        <v>807</v>
      </c>
      <c r="F1219" s="24">
        <f t="shared" si="285"/>
        <v>42000</v>
      </c>
      <c r="G1219" s="24">
        <f t="shared" si="286"/>
        <v>42000</v>
      </c>
      <c r="H1219" s="24">
        <f t="shared" si="287"/>
        <v>42000</v>
      </c>
      <c r="I1219" s="24">
        <f t="shared" si="288"/>
        <v>0</v>
      </c>
    </row>
    <row r="1220" spans="1:9" ht="31.5" x14ac:dyDescent="0.25">
      <c r="A1220" s="10" t="s">
        <v>806</v>
      </c>
      <c r="B1220" s="11" t="s">
        <v>170</v>
      </c>
      <c r="C1220" s="10"/>
      <c r="D1220" s="10"/>
      <c r="E1220" s="23" t="s">
        <v>171</v>
      </c>
      <c r="F1220" s="24">
        <f t="shared" si="285"/>
        <v>42000</v>
      </c>
      <c r="G1220" s="24">
        <f t="shared" si="286"/>
        <v>42000</v>
      </c>
      <c r="H1220" s="24">
        <f t="shared" si="287"/>
        <v>42000</v>
      </c>
      <c r="I1220" s="24">
        <f t="shared" si="288"/>
        <v>0</v>
      </c>
    </row>
    <row r="1221" spans="1:9" x14ac:dyDescent="0.25">
      <c r="A1221" s="10" t="s">
        <v>806</v>
      </c>
      <c r="B1221" s="11">
        <v>300</v>
      </c>
      <c r="C1221" s="10" t="s">
        <v>93</v>
      </c>
      <c r="D1221" s="10" t="s">
        <v>219</v>
      </c>
      <c r="E1221" s="23" t="s">
        <v>383</v>
      </c>
      <c r="F1221" s="24">
        <v>42000</v>
      </c>
      <c r="G1221" s="24">
        <v>42000</v>
      </c>
      <c r="H1221" s="24">
        <v>42000</v>
      </c>
      <c r="I1221" s="24"/>
    </row>
    <row r="1222" spans="1:9" ht="63" x14ac:dyDescent="0.25">
      <c r="A1222" s="10" t="s">
        <v>808</v>
      </c>
      <c r="B1222" s="11"/>
      <c r="C1222" s="10"/>
      <c r="D1222" s="10"/>
      <c r="E1222" s="23" t="s">
        <v>809</v>
      </c>
      <c r="F1222" s="24">
        <f>F1223+F1228</f>
        <v>164396.90000000002</v>
      </c>
      <c r="G1222" s="24">
        <f>G1223+G1228</f>
        <v>164125.59999999998</v>
      </c>
      <c r="H1222" s="24">
        <f>H1223+H1228</f>
        <v>164125.59999999998</v>
      </c>
      <c r="I1222" s="24">
        <f>I1223+I1228</f>
        <v>0</v>
      </c>
    </row>
    <row r="1223" spans="1:9" ht="31.5" x14ac:dyDescent="0.25">
      <c r="A1223" s="10" t="s">
        <v>810</v>
      </c>
      <c r="B1223" s="11"/>
      <c r="C1223" s="10"/>
      <c r="D1223" s="10"/>
      <c r="E1223" s="23" t="s">
        <v>156</v>
      </c>
      <c r="F1223" s="24">
        <f>F1224+F1226</f>
        <v>84718.700000000012</v>
      </c>
      <c r="G1223" s="24">
        <f>G1224+G1226</f>
        <v>87133</v>
      </c>
      <c r="H1223" s="24">
        <f>H1224+H1226</f>
        <v>87133</v>
      </c>
      <c r="I1223" s="24">
        <f>I1224+I1226</f>
        <v>0</v>
      </c>
    </row>
    <row r="1224" spans="1:9" ht="94.5" x14ac:dyDescent="0.25">
      <c r="A1224" s="10" t="s">
        <v>810</v>
      </c>
      <c r="B1224" s="11" t="s">
        <v>128</v>
      </c>
      <c r="C1224" s="10"/>
      <c r="D1224" s="10"/>
      <c r="E1224" s="23" t="s">
        <v>129</v>
      </c>
      <c r="F1224" s="24">
        <f>F1225</f>
        <v>78497.100000000006</v>
      </c>
      <c r="G1224" s="24">
        <f>G1225</f>
        <v>80911.399999999994</v>
      </c>
      <c r="H1224" s="24">
        <f>H1225</f>
        <v>80911.399999999994</v>
      </c>
      <c r="I1224" s="24">
        <f>I1225</f>
        <v>0</v>
      </c>
    </row>
    <row r="1225" spans="1:9" ht="31.5" x14ac:dyDescent="0.25">
      <c r="A1225" s="10" t="s">
        <v>810</v>
      </c>
      <c r="B1225" s="11">
        <v>100</v>
      </c>
      <c r="C1225" s="10" t="s">
        <v>288</v>
      </c>
      <c r="D1225" s="10" t="s">
        <v>288</v>
      </c>
      <c r="E1225" s="23" t="s">
        <v>591</v>
      </c>
      <c r="F1225" s="24">
        <v>78497.100000000006</v>
      </c>
      <c r="G1225" s="24">
        <v>80911.399999999994</v>
      </c>
      <c r="H1225" s="24">
        <v>80911.399999999994</v>
      </c>
      <c r="I1225" s="24"/>
    </row>
    <row r="1226" spans="1:9" ht="31.5" x14ac:dyDescent="0.25">
      <c r="A1226" s="10" t="s">
        <v>810</v>
      </c>
      <c r="B1226" s="11" t="s">
        <v>53</v>
      </c>
      <c r="C1226" s="10"/>
      <c r="D1226" s="10"/>
      <c r="E1226" s="23" t="s">
        <v>54</v>
      </c>
      <c r="F1226" s="24">
        <f>F1227</f>
        <v>6221.6</v>
      </c>
      <c r="G1226" s="24">
        <f>G1227</f>
        <v>6221.6</v>
      </c>
      <c r="H1226" s="24">
        <f>H1227</f>
        <v>6221.6</v>
      </c>
      <c r="I1226" s="24">
        <f>I1227</f>
        <v>0</v>
      </c>
    </row>
    <row r="1227" spans="1:9" ht="31.5" x14ac:dyDescent="0.25">
      <c r="A1227" s="10" t="s">
        <v>810</v>
      </c>
      <c r="B1227" s="11">
        <v>200</v>
      </c>
      <c r="C1227" s="10" t="s">
        <v>288</v>
      </c>
      <c r="D1227" s="10" t="s">
        <v>288</v>
      </c>
      <c r="E1227" s="23" t="s">
        <v>591</v>
      </c>
      <c r="F1227" s="24">
        <v>6221.6</v>
      </c>
      <c r="G1227" s="24">
        <v>6221.6</v>
      </c>
      <c r="H1227" s="24">
        <v>6221.6</v>
      </c>
      <c r="I1227" s="24"/>
    </row>
    <row r="1228" spans="1:9" ht="47.25" x14ac:dyDescent="0.25">
      <c r="A1228" s="10" t="s">
        <v>811</v>
      </c>
      <c r="B1228" s="11"/>
      <c r="C1228" s="10"/>
      <c r="D1228" s="10"/>
      <c r="E1228" s="23" t="s">
        <v>127</v>
      </c>
      <c r="F1228" s="24">
        <f>F1229+F1231+F1233</f>
        <v>79678.2</v>
      </c>
      <c r="G1228" s="24">
        <f>G1229+G1231+G1233</f>
        <v>76992.599999999991</v>
      </c>
      <c r="H1228" s="24">
        <f>H1229+H1231+H1233</f>
        <v>76992.599999999991</v>
      </c>
      <c r="I1228" s="24">
        <f>I1229+I1231+I1233</f>
        <v>0</v>
      </c>
    </row>
    <row r="1229" spans="1:9" ht="94.5" x14ac:dyDescent="0.25">
      <c r="A1229" s="10" t="s">
        <v>811</v>
      </c>
      <c r="B1229" s="11" t="s">
        <v>128</v>
      </c>
      <c r="C1229" s="10"/>
      <c r="D1229" s="10"/>
      <c r="E1229" s="23" t="s">
        <v>129</v>
      </c>
      <c r="F1229" s="24">
        <f>F1230</f>
        <v>67145.3</v>
      </c>
      <c r="G1229" s="24">
        <f>G1230</f>
        <v>69209.7</v>
      </c>
      <c r="H1229" s="24">
        <f>H1230</f>
        <v>69209.7</v>
      </c>
      <c r="I1229" s="24">
        <f>I1230</f>
        <v>0</v>
      </c>
    </row>
    <row r="1230" spans="1:9" ht="31.5" x14ac:dyDescent="0.25">
      <c r="A1230" s="10" t="s">
        <v>811</v>
      </c>
      <c r="B1230" s="11">
        <v>100</v>
      </c>
      <c r="C1230" s="10" t="s">
        <v>288</v>
      </c>
      <c r="D1230" s="10" t="s">
        <v>288</v>
      </c>
      <c r="E1230" s="23" t="s">
        <v>591</v>
      </c>
      <c r="F1230" s="24">
        <v>67145.3</v>
      </c>
      <c r="G1230" s="24">
        <v>69209.7</v>
      </c>
      <c r="H1230" s="24">
        <v>69209.7</v>
      </c>
      <c r="I1230" s="24"/>
    </row>
    <row r="1231" spans="1:9" ht="31.5" x14ac:dyDescent="0.25">
      <c r="A1231" s="10" t="s">
        <v>811</v>
      </c>
      <c r="B1231" s="11" t="s">
        <v>53</v>
      </c>
      <c r="C1231" s="10"/>
      <c r="D1231" s="10"/>
      <c r="E1231" s="23" t="s">
        <v>54</v>
      </c>
      <c r="F1231" s="24">
        <f>F1232</f>
        <v>12516.7</v>
      </c>
      <c r="G1231" s="24">
        <f>G1232</f>
        <v>7766.7</v>
      </c>
      <c r="H1231" s="24">
        <f>H1232</f>
        <v>7766.7</v>
      </c>
      <c r="I1231" s="24">
        <f>I1232</f>
        <v>0</v>
      </c>
    </row>
    <row r="1232" spans="1:9" ht="31.5" x14ac:dyDescent="0.25">
      <c r="A1232" s="10" t="s">
        <v>811</v>
      </c>
      <c r="B1232" s="11">
        <v>200</v>
      </c>
      <c r="C1232" s="10" t="s">
        <v>288</v>
      </c>
      <c r="D1232" s="10" t="s">
        <v>288</v>
      </c>
      <c r="E1232" s="23" t="s">
        <v>591</v>
      </c>
      <c r="F1232" s="24">
        <v>12516.7</v>
      </c>
      <c r="G1232" s="24">
        <v>7766.7</v>
      </c>
      <c r="H1232" s="24">
        <v>7766.7</v>
      </c>
      <c r="I1232" s="24"/>
    </row>
    <row r="1233" spans="1:9" x14ac:dyDescent="0.25">
      <c r="A1233" s="10" t="s">
        <v>811</v>
      </c>
      <c r="B1233" s="11" t="s">
        <v>39</v>
      </c>
      <c r="C1233" s="10"/>
      <c r="D1233" s="10"/>
      <c r="E1233" s="23" t="s">
        <v>40</v>
      </c>
      <c r="F1233" s="24">
        <f>F1234</f>
        <v>16.2</v>
      </c>
      <c r="G1233" s="24">
        <f>G1234</f>
        <v>16.2</v>
      </c>
      <c r="H1233" s="24">
        <f>H1234</f>
        <v>16.2</v>
      </c>
      <c r="I1233" s="24">
        <f>I1234</f>
        <v>0</v>
      </c>
    </row>
    <row r="1234" spans="1:9" ht="31.5" x14ac:dyDescent="0.25">
      <c r="A1234" s="10" t="s">
        <v>811</v>
      </c>
      <c r="B1234" s="11">
        <v>800</v>
      </c>
      <c r="C1234" s="10" t="s">
        <v>288</v>
      </c>
      <c r="D1234" s="10" t="s">
        <v>288</v>
      </c>
      <c r="E1234" s="23" t="s">
        <v>591</v>
      </c>
      <c r="F1234" s="24">
        <v>16.2</v>
      </c>
      <c r="G1234" s="24">
        <v>16.2</v>
      </c>
      <c r="H1234" s="24">
        <v>16.2</v>
      </c>
      <c r="I1234" s="24"/>
    </row>
    <row r="1235" spans="1:9" s="13" customFormat="1" ht="31.5" x14ac:dyDescent="0.25">
      <c r="A1235" s="14" t="s">
        <v>812</v>
      </c>
      <c r="B1235" s="15"/>
      <c r="C1235" s="14"/>
      <c r="D1235" s="14"/>
      <c r="E1235" s="16" t="s">
        <v>813</v>
      </c>
      <c r="F1235" s="17">
        <f>F1236+F1242+F1250+F1266+F1273+F1276</f>
        <v>1355816.7999999998</v>
      </c>
      <c r="G1235" s="17">
        <f>G1236+G1242+G1250+G1266+G1273+G1276</f>
        <v>1213297.8</v>
      </c>
      <c r="H1235" s="17">
        <f>H1236+H1242+H1250+H1266+H1273+H1276</f>
        <v>1097375.8</v>
      </c>
      <c r="I1235" s="17">
        <f>I1236+I1242+I1250+I1266+I1273+I1276</f>
        <v>0</v>
      </c>
    </row>
    <row r="1236" spans="1:9" s="18" customFormat="1" x14ac:dyDescent="0.25">
      <c r="A1236" s="19" t="s">
        <v>814</v>
      </c>
      <c r="B1236" s="20"/>
      <c r="C1236" s="19"/>
      <c r="D1236" s="19"/>
      <c r="E1236" s="21" t="s">
        <v>815</v>
      </c>
      <c r="F1236" s="22">
        <f>F1237</f>
        <v>151220.90000000002</v>
      </c>
      <c r="G1236" s="22">
        <f>G1237</f>
        <v>155443.90000000002</v>
      </c>
      <c r="H1236" s="22">
        <f>H1237</f>
        <v>155443.90000000002</v>
      </c>
      <c r="I1236" s="22">
        <f>I1237</f>
        <v>0</v>
      </c>
    </row>
    <row r="1237" spans="1:9" ht="47.25" x14ac:dyDescent="0.25">
      <c r="A1237" s="10" t="s">
        <v>816</v>
      </c>
      <c r="B1237" s="11"/>
      <c r="C1237" s="10"/>
      <c r="D1237" s="10"/>
      <c r="E1237" s="23" t="s">
        <v>127</v>
      </c>
      <c r="F1237" s="24">
        <f>F1238+F1240</f>
        <v>151220.90000000002</v>
      </c>
      <c r="G1237" s="24">
        <f>G1238+G1240</f>
        <v>155443.90000000002</v>
      </c>
      <c r="H1237" s="24">
        <f>H1238+H1240</f>
        <v>155443.90000000002</v>
      </c>
      <c r="I1237" s="24">
        <f>I1238+I1240</f>
        <v>0</v>
      </c>
    </row>
    <row r="1238" spans="1:9" ht="94.5" x14ac:dyDescent="0.25">
      <c r="A1238" s="10" t="s">
        <v>816</v>
      </c>
      <c r="B1238" s="11" t="s">
        <v>128</v>
      </c>
      <c r="C1238" s="10"/>
      <c r="D1238" s="10"/>
      <c r="E1238" s="23" t="s">
        <v>129</v>
      </c>
      <c r="F1238" s="24">
        <f>F1239</f>
        <v>134869.20000000001</v>
      </c>
      <c r="G1238" s="24">
        <f>G1239</f>
        <v>139092.20000000001</v>
      </c>
      <c r="H1238" s="24">
        <f>H1239</f>
        <v>139092.20000000001</v>
      </c>
      <c r="I1238" s="24">
        <f>I1239</f>
        <v>0</v>
      </c>
    </row>
    <row r="1239" spans="1:9" x14ac:dyDescent="0.25">
      <c r="A1239" s="10" t="s">
        <v>816</v>
      </c>
      <c r="B1239" s="11">
        <v>100</v>
      </c>
      <c r="C1239" s="10" t="s">
        <v>24</v>
      </c>
      <c r="D1239" s="10" t="s">
        <v>25</v>
      </c>
      <c r="E1239" s="23" t="s">
        <v>26</v>
      </c>
      <c r="F1239" s="24">
        <v>134869.20000000001</v>
      </c>
      <c r="G1239" s="24">
        <v>139092.20000000001</v>
      </c>
      <c r="H1239" s="24">
        <v>139092.20000000001</v>
      </c>
      <c r="I1239" s="24"/>
    </row>
    <row r="1240" spans="1:9" ht="31.5" x14ac:dyDescent="0.25">
      <c r="A1240" s="10" t="s">
        <v>816</v>
      </c>
      <c r="B1240" s="11" t="s">
        <v>53</v>
      </c>
      <c r="C1240" s="10"/>
      <c r="D1240" s="10"/>
      <c r="E1240" s="23" t="s">
        <v>54</v>
      </c>
      <c r="F1240" s="24">
        <f>F1241</f>
        <v>16351.7</v>
      </c>
      <c r="G1240" s="24">
        <f>G1241</f>
        <v>16351.7</v>
      </c>
      <c r="H1240" s="24">
        <f>H1241</f>
        <v>16351.7</v>
      </c>
      <c r="I1240" s="24">
        <f>I1241</f>
        <v>0</v>
      </c>
    </row>
    <row r="1241" spans="1:9" x14ac:dyDescent="0.25">
      <c r="A1241" s="10" t="s">
        <v>816</v>
      </c>
      <c r="B1241" s="11">
        <v>200</v>
      </c>
      <c r="C1241" s="10" t="s">
        <v>24</v>
      </c>
      <c r="D1241" s="10" t="s">
        <v>25</v>
      </c>
      <c r="E1241" s="23" t="s">
        <v>26</v>
      </c>
      <c r="F1241" s="24">
        <v>16351.7</v>
      </c>
      <c r="G1241" s="24">
        <v>16351.7</v>
      </c>
      <c r="H1241" s="24">
        <v>16351.7</v>
      </c>
      <c r="I1241" s="24"/>
    </row>
    <row r="1242" spans="1:9" s="18" customFormat="1" ht="31.5" x14ac:dyDescent="0.25">
      <c r="A1242" s="19" t="s">
        <v>817</v>
      </c>
      <c r="B1242" s="20"/>
      <c r="C1242" s="19"/>
      <c r="D1242" s="19"/>
      <c r="E1242" s="21" t="s">
        <v>818</v>
      </c>
      <c r="F1242" s="22">
        <f>F1243</f>
        <v>108851.59999999999</v>
      </c>
      <c r="G1242" s="22">
        <f>G1243</f>
        <v>109675.1</v>
      </c>
      <c r="H1242" s="22">
        <f>H1243</f>
        <v>109675.1</v>
      </c>
      <c r="I1242" s="22">
        <f>I1243</f>
        <v>0</v>
      </c>
    </row>
    <row r="1243" spans="1:9" ht="47.25" x14ac:dyDescent="0.25">
      <c r="A1243" s="10" t="s">
        <v>819</v>
      </c>
      <c r="B1243" s="11"/>
      <c r="C1243" s="10"/>
      <c r="D1243" s="10"/>
      <c r="E1243" s="23" t="s">
        <v>127</v>
      </c>
      <c r="F1243" s="24">
        <f>F1244+F1246+F1248</f>
        <v>108851.59999999999</v>
      </c>
      <c r="G1243" s="24">
        <f>G1244+G1246+G1248</f>
        <v>109675.1</v>
      </c>
      <c r="H1243" s="24">
        <f>H1244+H1246+H1248</f>
        <v>109675.1</v>
      </c>
      <c r="I1243" s="24">
        <f>I1244+I1246+I1248</f>
        <v>0</v>
      </c>
    </row>
    <row r="1244" spans="1:9" ht="94.5" x14ac:dyDescent="0.25">
      <c r="A1244" s="10" t="s">
        <v>819</v>
      </c>
      <c r="B1244" s="11" t="s">
        <v>128</v>
      </c>
      <c r="C1244" s="10"/>
      <c r="D1244" s="10"/>
      <c r="E1244" s="23" t="s">
        <v>129</v>
      </c>
      <c r="F1244" s="24">
        <f>F1245</f>
        <v>92852.9</v>
      </c>
      <c r="G1244" s="24">
        <f>G1245</f>
        <v>95707.8</v>
      </c>
      <c r="H1244" s="24">
        <f>H1245</f>
        <v>95707.8</v>
      </c>
      <c r="I1244" s="24">
        <f>I1245</f>
        <v>0</v>
      </c>
    </row>
    <row r="1245" spans="1:9" x14ac:dyDescent="0.25">
      <c r="A1245" s="10" t="s">
        <v>819</v>
      </c>
      <c r="B1245" s="11" t="s">
        <v>128</v>
      </c>
      <c r="C1245" s="10" t="s">
        <v>24</v>
      </c>
      <c r="D1245" s="10" t="s">
        <v>25</v>
      </c>
      <c r="E1245" s="23" t="s">
        <v>26</v>
      </c>
      <c r="F1245" s="24">
        <v>92852.9</v>
      </c>
      <c r="G1245" s="24">
        <v>95707.8</v>
      </c>
      <c r="H1245" s="24">
        <v>95707.8</v>
      </c>
      <c r="I1245" s="24"/>
    </row>
    <row r="1246" spans="1:9" ht="31.5" x14ac:dyDescent="0.25">
      <c r="A1246" s="10" t="s">
        <v>819</v>
      </c>
      <c r="B1246" s="11" t="s">
        <v>53</v>
      </c>
      <c r="C1246" s="10"/>
      <c r="D1246" s="10"/>
      <c r="E1246" s="23" t="s">
        <v>54</v>
      </c>
      <c r="F1246" s="24">
        <f>F1247</f>
        <v>15976.699999999999</v>
      </c>
      <c r="G1246" s="24">
        <f>G1247</f>
        <v>13945.3</v>
      </c>
      <c r="H1246" s="24">
        <f>H1247</f>
        <v>13945.3</v>
      </c>
      <c r="I1246" s="24">
        <f>I1247</f>
        <v>0</v>
      </c>
    </row>
    <row r="1247" spans="1:9" x14ac:dyDescent="0.25">
      <c r="A1247" s="10" t="s">
        <v>819</v>
      </c>
      <c r="B1247" s="11" t="s">
        <v>53</v>
      </c>
      <c r="C1247" s="10" t="s">
        <v>24</v>
      </c>
      <c r="D1247" s="10" t="s">
        <v>25</v>
      </c>
      <c r="E1247" s="23" t="s">
        <v>26</v>
      </c>
      <c r="F1247" s="24">
        <v>15976.699999999999</v>
      </c>
      <c r="G1247" s="24">
        <v>13945.3</v>
      </c>
      <c r="H1247" s="24">
        <v>13945.3</v>
      </c>
      <c r="I1247" s="24"/>
    </row>
    <row r="1248" spans="1:9" x14ac:dyDescent="0.25">
      <c r="A1248" s="10" t="s">
        <v>819</v>
      </c>
      <c r="B1248" s="11" t="s">
        <v>39</v>
      </c>
      <c r="C1248" s="10"/>
      <c r="D1248" s="10"/>
      <c r="E1248" s="23" t="s">
        <v>40</v>
      </c>
      <c r="F1248" s="24">
        <f>F1249</f>
        <v>22</v>
      </c>
      <c r="G1248" s="24">
        <f>G1249</f>
        <v>22</v>
      </c>
      <c r="H1248" s="24">
        <f>H1249</f>
        <v>22</v>
      </c>
      <c r="I1248" s="24">
        <f>I1249</f>
        <v>0</v>
      </c>
    </row>
    <row r="1249" spans="1:9" x14ac:dyDescent="0.25">
      <c r="A1249" s="10" t="s">
        <v>819</v>
      </c>
      <c r="B1249" s="11" t="s">
        <v>39</v>
      </c>
      <c r="C1249" s="10" t="s">
        <v>24</v>
      </c>
      <c r="D1249" s="10" t="s">
        <v>25</v>
      </c>
      <c r="E1249" s="23" t="s">
        <v>26</v>
      </c>
      <c r="F1249" s="24">
        <v>22</v>
      </c>
      <c r="G1249" s="24">
        <v>22</v>
      </c>
      <c r="H1249" s="24">
        <v>22</v>
      </c>
      <c r="I1249" s="24"/>
    </row>
    <row r="1250" spans="1:9" s="18" customFormat="1" ht="63" x14ac:dyDescent="0.25">
      <c r="A1250" s="19" t="s">
        <v>820</v>
      </c>
      <c r="B1250" s="20"/>
      <c r="C1250" s="19"/>
      <c r="D1250" s="19"/>
      <c r="E1250" s="21" t="s">
        <v>821</v>
      </c>
      <c r="F1250" s="22">
        <f>F1251+F1258+F1263</f>
        <v>278262.69999999995</v>
      </c>
      <c r="G1250" s="22">
        <f>G1251+G1258+G1263</f>
        <v>225482.8</v>
      </c>
      <c r="H1250" s="22">
        <f>H1251+H1258+H1263</f>
        <v>223142.59999999998</v>
      </c>
      <c r="I1250" s="22">
        <f>I1251+I1258+I1263</f>
        <v>0</v>
      </c>
    </row>
    <row r="1251" spans="1:9" ht="47.25" x14ac:dyDescent="0.25">
      <c r="A1251" s="10" t="s">
        <v>822</v>
      </c>
      <c r="B1251" s="11"/>
      <c r="C1251" s="10"/>
      <c r="D1251" s="10"/>
      <c r="E1251" s="23" t="s">
        <v>127</v>
      </c>
      <c r="F1251" s="24">
        <f>F1252+F1254+F1256</f>
        <v>120518.7</v>
      </c>
      <c r="G1251" s="24">
        <f>G1252+G1254+G1256</f>
        <v>118902.89999999998</v>
      </c>
      <c r="H1251" s="24">
        <f>H1252+H1254+H1256</f>
        <v>116562.69999999998</v>
      </c>
      <c r="I1251" s="24">
        <f>I1252+I1254+I1256</f>
        <v>0</v>
      </c>
    </row>
    <row r="1252" spans="1:9" ht="94.5" x14ac:dyDescent="0.25">
      <c r="A1252" s="10" t="s">
        <v>822</v>
      </c>
      <c r="B1252" s="11" t="s">
        <v>128</v>
      </c>
      <c r="C1252" s="10"/>
      <c r="D1252" s="10"/>
      <c r="E1252" s="23" t="s">
        <v>129</v>
      </c>
      <c r="F1252" s="24">
        <f>F1253</f>
        <v>99500.800000000003</v>
      </c>
      <c r="G1252" s="24">
        <f>G1253</f>
        <v>102556.79999999999</v>
      </c>
      <c r="H1252" s="24">
        <f>H1253</f>
        <v>102556.79999999999</v>
      </c>
      <c r="I1252" s="24">
        <f>I1253</f>
        <v>0</v>
      </c>
    </row>
    <row r="1253" spans="1:9" x14ac:dyDescent="0.25">
      <c r="A1253" s="10" t="s">
        <v>822</v>
      </c>
      <c r="B1253" s="11">
        <v>100</v>
      </c>
      <c r="C1253" s="10" t="s">
        <v>24</v>
      </c>
      <c r="D1253" s="10" t="s">
        <v>25</v>
      </c>
      <c r="E1253" s="23" t="s">
        <v>26</v>
      </c>
      <c r="F1253" s="24">
        <v>99500.800000000003</v>
      </c>
      <c r="G1253" s="24">
        <v>102556.79999999999</v>
      </c>
      <c r="H1253" s="24">
        <v>102556.79999999999</v>
      </c>
      <c r="I1253" s="24"/>
    </row>
    <row r="1254" spans="1:9" ht="31.5" x14ac:dyDescent="0.25">
      <c r="A1254" s="10" t="s">
        <v>822</v>
      </c>
      <c r="B1254" s="11" t="s">
        <v>53</v>
      </c>
      <c r="C1254" s="10"/>
      <c r="D1254" s="10"/>
      <c r="E1254" s="23" t="s">
        <v>54</v>
      </c>
      <c r="F1254" s="24">
        <f>F1255</f>
        <v>20887.2</v>
      </c>
      <c r="G1254" s="24">
        <f>G1255</f>
        <v>16215.4</v>
      </c>
      <c r="H1254" s="24">
        <f>H1255</f>
        <v>13875.2</v>
      </c>
      <c r="I1254" s="24">
        <f>I1255</f>
        <v>0</v>
      </c>
    </row>
    <row r="1255" spans="1:9" x14ac:dyDescent="0.25">
      <c r="A1255" s="10" t="s">
        <v>822</v>
      </c>
      <c r="B1255" s="11">
        <v>200</v>
      </c>
      <c r="C1255" s="10" t="s">
        <v>24</v>
      </c>
      <c r="D1255" s="10" t="s">
        <v>25</v>
      </c>
      <c r="E1255" s="23" t="s">
        <v>26</v>
      </c>
      <c r="F1255" s="24">
        <v>20887.2</v>
      </c>
      <c r="G1255" s="24">
        <v>16215.4</v>
      </c>
      <c r="H1255" s="24">
        <v>13875.2</v>
      </c>
      <c r="I1255" s="24"/>
    </row>
    <row r="1256" spans="1:9" x14ac:dyDescent="0.25">
      <c r="A1256" s="10" t="s">
        <v>822</v>
      </c>
      <c r="B1256" s="11" t="s">
        <v>39</v>
      </c>
      <c r="C1256" s="10"/>
      <c r="D1256" s="10"/>
      <c r="E1256" s="23" t="s">
        <v>40</v>
      </c>
      <c r="F1256" s="24">
        <f>F1257</f>
        <v>130.69999999999999</v>
      </c>
      <c r="G1256" s="24">
        <f>G1257</f>
        <v>130.69999999999999</v>
      </c>
      <c r="H1256" s="24">
        <f>H1257</f>
        <v>130.69999999999999</v>
      </c>
      <c r="I1256" s="24">
        <f>I1257</f>
        <v>0</v>
      </c>
    </row>
    <row r="1257" spans="1:9" x14ac:dyDescent="0.25">
      <c r="A1257" s="10" t="s">
        <v>822</v>
      </c>
      <c r="B1257" s="11">
        <v>800</v>
      </c>
      <c r="C1257" s="10" t="s">
        <v>24</v>
      </c>
      <c r="D1257" s="10" t="s">
        <v>25</v>
      </c>
      <c r="E1257" s="23" t="s">
        <v>26</v>
      </c>
      <c r="F1257" s="24">
        <v>130.69999999999999</v>
      </c>
      <c r="G1257" s="24">
        <v>130.69999999999999</v>
      </c>
      <c r="H1257" s="24">
        <v>130.69999999999999</v>
      </c>
      <c r="I1257" s="24"/>
    </row>
    <row r="1258" spans="1:9" ht="31.5" x14ac:dyDescent="0.25">
      <c r="A1258" s="10" t="s">
        <v>823</v>
      </c>
      <c r="B1258" s="11"/>
      <c r="C1258" s="10"/>
      <c r="D1258" s="10"/>
      <c r="E1258" s="23" t="s">
        <v>824</v>
      </c>
      <c r="F1258" s="24">
        <f>F1259+F1261</f>
        <v>128443.4</v>
      </c>
      <c r="G1258" s="24">
        <f>G1259+G1261</f>
        <v>106579.9</v>
      </c>
      <c r="H1258" s="24">
        <f>H1259+H1261</f>
        <v>106579.90000000001</v>
      </c>
      <c r="I1258" s="24">
        <f>I1259+I1261</f>
        <v>0</v>
      </c>
    </row>
    <row r="1259" spans="1:9" ht="31.5" x14ac:dyDescent="0.25">
      <c r="A1259" s="10" t="s">
        <v>823</v>
      </c>
      <c r="B1259" s="11" t="s">
        <v>53</v>
      </c>
      <c r="C1259" s="10"/>
      <c r="D1259" s="10"/>
      <c r="E1259" s="23" t="s">
        <v>54</v>
      </c>
      <c r="F1259" s="24">
        <f>F1260</f>
        <v>123269.79999999999</v>
      </c>
      <c r="G1259" s="24">
        <f>G1260</f>
        <v>101596</v>
      </c>
      <c r="H1259" s="24">
        <f>H1260</f>
        <v>101723.3</v>
      </c>
      <c r="I1259" s="24">
        <f>I1260</f>
        <v>0</v>
      </c>
    </row>
    <row r="1260" spans="1:9" x14ac:dyDescent="0.25">
      <c r="A1260" s="10" t="s">
        <v>823</v>
      </c>
      <c r="B1260" s="11">
        <v>200</v>
      </c>
      <c r="C1260" s="10" t="s">
        <v>24</v>
      </c>
      <c r="D1260" s="10" t="s">
        <v>25</v>
      </c>
      <c r="E1260" s="23" t="s">
        <v>26</v>
      </c>
      <c r="F1260" s="24">
        <v>123269.79999999999</v>
      </c>
      <c r="G1260" s="24">
        <v>101596</v>
      </c>
      <c r="H1260" s="24">
        <v>101723.3</v>
      </c>
      <c r="I1260" s="24"/>
    </row>
    <row r="1261" spans="1:9" x14ac:dyDescent="0.25">
      <c r="A1261" s="10" t="s">
        <v>823</v>
      </c>
      <c r="B1261" s="11" t="s">
        <v>39</v>
      </c>
      <c r="C1261" s="10"/>
      <c r="D1261" s="10"/>
      <c r="E1261" s="23" t="s">
        <v>40</v>
      </c>
      <c r="F1261" s="24">
        <f>F1262</f>
        <v>5173.6000000000004</v>
      </c>
      <c r="G1261" s="24">
        <f>G1262</f>
        <v>4983.8999999999996</v>
      </c>
      <c r="H1261" s="24">
        <f>H1262</f>
        <v>4856.6000000000004</v>
      </c>
      <c r="I1261" s="24">
        <f>I1262</f>
        <v>0</v>
      </c>
    </row>
    <row r="1262" spans="1:9" x14ac:dyDescent="0.25">
      <c r="A1262" s="10" t="s">
        <v>823</v>
      </c>
      <c r="B1262" s="11">
        <v>800</v>
      </c>
      <c r="C1262" s="10" t="s">
        <v>24</v>
      </c>
      <c r="D1262" s="10" t="s">
        <v>25</v>
      </c>
      <c r="E1262" s="23" t="s">
        <v>26</v>
      </c>
      <c r="F1262" s="24">
        <v>5173.6000000000004</v>
      </c>
      <c r="G1262" s="24">
        <v>4983.8999999999996</v>
      </c>
      <c r="H1262" s="24">
        <v>4856.6000000000004</v>
      </c>
      <c r="I1262" s="24"/>
    </row>
    <row r="1263" spans="1:9" ht="31.5" x14ac:dyDescent="0.25">
      <c r="A1263" s="10" t="s">
        <v>825</v>
      </c>
      <c r="B1263" s="11"/>
      <c r="C1263" s="10"/>
      <c r="D1263" s="10"/>
      <c r="E1263" s="23" t="s">
        <v>826</v>
      </c>
      <c r="F1263" s="24">
        <f t="shared" ref="F1263:F1264" si="289">F1264</f>
        <v>29300.6</v>
      </c>
      <c r="G1263" s="24">
        <f t="shared" ref="G1263:G1264" si="290">G1264</f>
        <v>0</v>
      </c>
      <c r="H1263" s="24">
        <f t="shared" ref="H1263:H1264" si="291">H1264</f>
        <v>0</v>
      </c>
      <c r="I1263" s="24">
        <f t="shared" ref="I1263:I1264" si="292">I1264</f>
        <v>0</v>
      </c>
    </row>
    <row r="1264" spans="1:9" ht="31.5" x14ac:dyDescent="0.25">
      <c r="A1264" s="10" t="s">
        <v>825</v>
      </c>
      <c r="B1264" s="11" t="s">
        <v>53</v>
      </c>
      <c r="C1264" s="10"/>
      <c r="D1264" s="10"/>
      <c r="E1264" s="23" t="s">
        <v>54</v>
      </c>
      <c r="F1264" s="24">
        <f t="shared" si="289"/>
        <v>29300.6</v>
      </c>
      <c r="G1264" s="24">
        <f t="shared" si="290"/>
        <v>0</v>
      </c>
      <c r="H1264" s="24">
        <f t="shared" si="291"/>
        <v>0</v>
      </c>
      <c r="I1264" s="24">
        <f t="shared" si="292"/>
        <v>0</v>
      </c>
    </row>
    <row r="1265" spans="1:9" x14ac:dyDescent="0.25">
      <c r="A1265" s="10" t="s">
        <v>825</v>
      </c>
      <c r="B1265" s="11">
        <v>200</v>
      </c>
      <c r="C1265" s="10" t="s">
        <v>24</v>
      </c>
      <c r="D1265" s="10" t="s">
        <v>25</v>
      </c>
      <c r="E1265" s="23" t="s">
        <v>26</v>
      </c>
      <c r="F1265" s="24">
        <v>29300.6</v>
      </c>
      <c r="G1265" s="24">
        <v>0</v>
      </c>
      <c r="H1265" s="24">
        <v>0</v>
      </c>
      <c r="I1265" s="24"/>
    </row>
    <row r="1266" spans="1:9" s="18" customFormat="1" x14ac:dyDescent="0.25">
      <c r="A1266" s="19" t="s">
        <v>827</v>
      </c>
      <c r="B1266" s="20"/>
      <c r="C1266" s="19"/>
      <c r="D1266" s="19"/>
      <c r="E1266" s="21" t="s">
        <v>828</v>
      </c>
      <c r="F1266" s="22">
        <f>F1267+F1270</f>
        <v>18506.199999999997</v>
      </c>
      <c r="G1266" s="22">
        <f>G1267+G1270</f>
        <v>19037</v>
      </c>
      <c r="H1266" s="22">
        <f>H1267+H1270</f>
        <v>19037</v>
      </c>
      <c r="I1266" s="22">
        <f>I1267+I1270</f>
        <v>0</v>
      </c>
    </row>
    <row r="1267" spans="1:9" ht="47.25" x14ac:dyDescent="0.25">
      <c r="A1267" s="10" t="s">
        <v>829</v>
      </c>
      <c r="B1267" s="11"/>
      <c r="C1267" s="10"/>
      <c r="D1267" s="10"/>
      <c r="E1267" s="23" t="s">
        <v>127</v>
      </c>
      <c r="F1267" s="24">
        <f t="shared" ref="F1267:F1274" si="293">F1268</f>
        <v>17793.599999999999</v>
      </c>
      <c r="G1267" s="24">
        <f t="shared" ref="G1267:G1274" si="294">G1268</f>
        <v>19037</v>
      </c>
      <c r="H1267" s="24">
        <f t="shared" ref="H1267:H1274" si="295">H1268</f>
        <v>19037</v>
      </c>
      <c r="I1267" s="24">
        <f t="shared" ref="I1267:I1274" si="296">I1268</f>
        <v>0</v>
      </c>
    </row>
    <row r="1268" spans="1:9" ht="47.25" x14ac:dyDescent="0.25">
      <c r="A1268" s="10" t="s">
        <v>829</v>
      </c>
      <c r="B1268" s="11" t="s">
        <v>45</v>
      </c>
      <c r="C1268" s="10"/>
      <c r="D1268" s="10"/>
      <c r="E1268" s="23" t="s">
        <v>46</v>
      </c>
      <c r="F1268" s="24">
        <f t="shared" si="293"/>
        <v>17793.599999999999</v>
      </c>
      <c r="G1268" s="24">
        <f t="shared" si="294"/>
        <v>19037</v>
      </c>
      <c r="H1268" s="24">
        <f t="shared" si="295"/>
        <v>19037</v>
      </c>
      <c r="I1268" s="24">
        <f t="shared" si="296"/>
        <v>0</v>
      </c>
    </row>
    <row r="1269" spans="1:9" x14ac:dyDescent="0.25">
      <c r="A1269" s="10" t="s">
        <v>829</v>
      </c>
      <c r="B1269" s="11">
        <v>600</v>
      </c>
      <c r="C1269" s="10" t="s">
        <v>24</v>
      </c>
      <c r="D1269" s="10" t="s">
        <v>25</v>
      </c>
      <c r="E1269" s="23" t="s">
        <v>26</v>
      </c>
      <c r="F1269" s="24">
        <v>17793.599999999999</v>
      </c>
      <c r="G1269" s="24">
        <v>19037</v>
      </c>
      <c r="H1269" s="24">
        <v>19037</v>
      </c>
      <c r="I1269" s="24"/>
    </row>
    <row r="1270" spans="1:9" x14ac:dyDescent="0.25">
      <c r="A1270" s="10" t="s">
        <v>830</v>
      </c>
      <c r="B1270" s="11"/>
      <c r="C1270" s="10"/>
      <c r="D1270" s="10"/>
      <c r="E1270" s="23" t="s">
        <v>198</v>
      </c>
      <c r="F1270" s="24">
        <f t="shared" si="293"/>
        <v>712.6</v>
      </c>
      <c r="G1270" s="24">
        <f t="shared" si="294"/>
        <v>0</v>
      </c>
      <c r="H1270" s="24">
        <f t="shared" si="295"/>
        <v>0</v>
      </c>
      <c r="I1270" s="24">
        <f t="shared" si="296"/>
        <v>0</v>
      </c>
    </row>
    <row r="1271" spans="1:9" ht="47.25" x14ac:dyDescent="0.25">
      <c r="A1271" s="10" t="s">
        <v>830</v>
      </c>
      <c r="B1271" s="11" t="s">
        <v>45</v>
      </c>
      <c r="C1271" s="10"/>
      <c r="D1271" s="10"/>
      <c r="E1271" s="23" t="s">
        <v>46</v>
      </c>
      <c r="F1271" s="24">
        <f t="shared" si="293"/>
        <v>712.6</v>
      </c>
      <c r="G1271" s="24">
        <f t="shared" si="294"/>
        <v>0</v>
      </c>
      <c r="H1271" s="24">
        <f t="shared" si="295"/>
        <v>0</v>
      </c>
      <c r="I1271" s="24">
        <f t="shared" si="296"/>
        <v>0</v>
      </c>
    </row>
    <row r="1272" spans="1:9" x14ac:dyDescent="0.25">
      <c r="A1272" s="10" t="s">
        <v>830</v>
      </c>
      <c r="B1272" s="11">
        <v>600</v>
      </c>
      <c r="C1272" s="10" t="s">
        <v>24</v>
      </c>
      <c r="D1272" s="10" t="s">
        <v>25</v>
      </c>
      <c r="E1272" s="23" t="s">
        <v>26</v>
      </c>
      <c r="F1272" s="24">
        <v>712.6</v>
      </c>
      <c r="G1272" s="24">
        <v>0</v>
      </c>
      <c r="H1272" s="24">
        <v>0</v>
      </c>
      <c r="I1272" s="24"/>
    </row>
    <row r="1273" spans="1:9" ht="47.25" x14ac:dyDescent="0.25">
      <c r="A1273" s="10" t="s">
        <v>831</v>
      </c>
      <c r="B1273" s="11"/>
      <c r="C1273" s="10"/>
      <c r="D1273" s="10"/>
      <c r="E1273" s="23" t="s">
        <v>832</v>
      </c>
      <c r="F1273" s="24">
        <f t="shared" si="293"/>
        <v>141000</v>
      </c>
      <c r="G1273" s="24">
        <f t="shared" si="294"/>
        <v>141000</v>
      </c>
      <c r="H1273" s="24">
        <f t="shared" si="295"/>
        <v>141000</v>
      </c>
      <c r="I1273" s="24">
        <f t="shared" si="296"/>
        <v>0</v>
      </c>
    </row>
    <row r="1274" spans="1:9" x14ac:dyDescent="0.25">
      <c r="A1274" s="10" t="s">
        <v>831</v>
      </c>
      <c r="B1274" s="11" t="s">
        <v>39</v>
      </c>
      <c r="C1274" s="10"/>
      <c r="D1274" s="10"/>
      <c r="E1274" s="23" t="s">
        <v>40</v>
      </c>
      <c r="F1274" s="24">
        <f t="shared" si="293"/>
        <v>141000</v>
      </c>
      <c r="G1274" s="24">
        <f t="shared" si="294"/>
        <v>141000</v>
      </c>
      <c r="H1274" s="24">
        <f t="shared" si="295"/>
        <v>141000</v>
      </c>
      <c r="I1274" s="24">
        <f t="shared" si="296"/>
        <v>0</v>
      </c>
    </row>
    <row r="1275" spans="1:9" x14ac:dyDescent="0.25">
      <c r="A1275" s="10" t="s">
        <v>831</v>
      </c>
      <c r="B1275" s="11">
        <v>800</v>
      </c>
      <c r="C1275" s="10" t="s">
        <v>24</v>
      </c>
      <c r="D1275" s="10" t="s">
        <v>25</v>
      </c>
      <c r="E1275" s="23" t="s">
        <v>26</v>
      </c>
      <c r="F1275" s="24">
        <v>141000</v>
      </c>
      <c r="G1275" s="24">
        <v>141000</v>
      </c>
      <c r="H1275" s="24">
        <v>141000</v>
      </c>
      <c r="I1275" s="24"/>
    </row>
    <row r="1276" spans="1:9" s="18" customFormat="1" x14ac:dyDescent="0.25">
      <c r="A1276" s="19" t="s">
        <v>833</v>
      </c>
      <c r="B1276" s="20"/>
      <c r="C1276" s="19"/>
      <c r="D1276" s="19"/>
      <c r="E1276" s="21" t="s">
        <v>834</v>
      </c>
      <c r="F1276" s="22">
        <f>F1277+F1280+F1283+F1286+F1289+F1292+F1295+F1302+F1305+F1308+F1311+F1314+F1317+F1320+F1323+F1326+F1329+F1332+F1335+F1340+F1343+F1346+F1353+F1356+F1359+F1362+F1365</f>
        <v>657975.39999999991</v>
      </c>
      <c r="G1276" s="22">
        <f>G1277+G1280+G1283+G1286+G1289+G1292+G1295+G1302+G1305+G1308+G1311+G1314+G1317+G1320+G1323+G1326+G1329+G1332+G1335+G1340+G1343+G1346+G1353+G1356+G1359+G1362+G1365</f>
        <v>562659</v>
      </c>
      <c r="H1276" s="22">
        <f>H1277+H1280+H1283+H1286+H1289+H1292+H1295+H1302+H1305+H1308+H1311+H1314+H1317+H1320+H1323+H1326+H1329+H1332+H1335+H1340+H1343+H1346+H1353+H1356+H1359+H1362+H1365</f>
        <v>449077.20000000007</v>
      </c>
      <c r="I1276" s="22">
        <f>I1277+I1280+I1283+I1286+I1289+I1292+I1295+I1302+I1305+I1308+I1311+I1314+I1317+I1320+I1323+I1326+I1329+I1332+I1335+I1340+I1343+I1346+I1353+I1356+I1359+I1362+I1365</f>
        <v>0</v>
      </c>
    </row>
    <row r="1277" spans="1:9" ht="31.5" x14ac:dyDescent="0.25">
      <c r="A1277" s="10" t="s">
        <v>835</v>
      </c>
      <c r="B1277" s="11"/>
      <c r="C1277" s="10"/>
      <c r="D1277" s="10"/>
      <c r="E1277" s="23" t="s">
        <v>836</v>
      </c>
      <c r="F1277" s="24">
        <f t="shared" ref="F1277:F1287" si="297">F1278</f>
        <v>0</v>
      </c>
      <c r="G1277" s="24">
        <f t="shared" ref="G1277:G1287" si="298">G1278</f>
        <v>100787.8</v>
      </c>
      <c r="H1277" s="24">
        <f t="shared" ref="H1277:H1287" si="299">H1278</f>
        <v>0</v>
      </c>
      <c r="I1277" s="24">
        <f t="shared" ref="I1277:I1293" si="300">I1278</f>
        <v>0</v>
      </c>
    </row>
    <row r="1278" spans="1:9" x14ac:dyDescent="0.25">
      <c r="A1278" s="10" t="s">
        <v>835</v>
      </c>
      <c r="B1278" s="11" t="s">
        <v>39</v>
      </c>
      <c r="C1278" s="10"/>
      <c r="D1278" s="10"/>
      <c r="E1278" s="23" t="s">
        <v>40</v>
      </c>
      <c r="F1278" s="24">
        <f t="shared" si="297"/>
        <v>0</v>
      </c>
      <c r="G1278" s="24">
        <f t="shared" si="298"/>
        <v>100787.8</v>
      </c>
      <c r="H1278" s="24">
        <f t="shared" si="299"/>
        <v>0</v>
      </c>
      <c r="I1278" s="24">
        <f t="shared" si="300"/>
        <v>0</v>
      </c>
    </row>
    <row r="1279" spans="1:9" ht="31.5" x14ac:dyDescent="0.25">
      <c r="A1279" s="10" t="s">
        <v>835</v>
      </c>
      <c r="B1279" s="11">
        <v>800</v>
      </c>
      <c r="C1279" s="10" t="s">
        <v>24</v>
      </c>
      <c r="D1279" s="10" t="s">
        <v>59</v>
      </c>
      <c r="E1279" s="23" t="s">
        <v>837</v>
      </c>
      <c r="F1279" s="24">
        <v>0</v>
      </c>
      <c r="G1279" s="24">
        <v>100787.8</v>
      </c>
      <c r="H1279" s="24">
        <v>0</v>
      </c>
      <c r="I1279" s="24"/>
    </row>
    <row r="1280" spans="1:9" ht="31.5" x14ac:dyDescent="0.25">
      <c r="A1280" s="10" t="s">
        <v>838</v>
      </c>
      <c r="B1280" s="11"/>
      <c r="C1280" s="10"/>
      <c r="D1280" s="10"/>
      <c r="E1280" s="23" t="s">
        <v>839</v>
      </c>
      <c r="F1280" s="24">
        <f t="shared" si="297"/>
        <v>659.4</v>
      </c>
      <c r="G1280" s="24">
        <f t="shared" si="298"/>
        <v>290.60000000000002</v>
      </c>
      <c r="H1280" s="24">
        <f t="shared" si="299"/>
        <v>136.80000000000001</v>
      </c>
      <c r="I1280" s="24">
        <f t="shared" si="300"/>
        <v>0</v>
      </c>
    </row>
    <row r="1281" spans="1:9" x14ac:dyDescent="0.25">
      <c r="A1281" s="10" t="s">
        <v>838</v>
      </c>
      <c r="B1281" s="11" t="s">
        <v>39</v>
      </c>
      <c r="C1281" s="10"/>
      <c r="D1281" s="10"/>
      <c r="E1281" s="23" t="s">
        <v>40</v>
      </c>
      <c r="F1281" s="24">
        <f t="shared" si="297"/>
        <v>659.4</v>
      </c>
      <c r="G1281" s="24">
        <f t="shared" si="298"/>
        <v>290.60000000000002</v>
      </c>
      <c r="H1281" s="24">
        <f t="shared" si="299"/>
        <v>136.80000000000001</v>
      </c>
      <c r="I1281" s="24">
        <f t="shared" si="300"/>
        <v>0</v>
      </c>
    </row>
    <row r="1282" spans="1:9" x14ac:dyDescent="0.25">
      <c r="A1282" s="10" t="s">
        <v>838</v>
      </c>
      <c r="B1282" s="11">
        <v>800</v>
      </c>
      <c r="C1282" s="10" t="s">
        <v>24</v>
      </c>
      <c r="D1282" s="10" t="s">
        <v>25</v>
      </c>
      <c r="E1282" s="23" t="s">
        <v>26</v>
      </c>
      <c r="F1282" s="24">
        <v>659.4</v>
      </c>
      <c r="G1282" s="24">
        <v>290.60000000000002</v>
      </c>
      <c r="H1282" s="24">
        <v>136.80000000000001</v>
      </c>
      <c r="I1282" s="24"/>
    </row>
    <row r="1283" spans="1:9" ht="31.5" x14ac:dyDescent="0.25">
      <c r="A1283" s="10" t="s">
        <v>840</v>
      </c>
      <c r="B1283" s="11"/>
      <c r="C1283" s="10"/>
      <c r="D1283" s="10"/>
      <c r="E1283" s="23" t="s">
        <v>841</v>
      </c>
      <c r="F1283" s="24">
        <f t="shared" si="297"/>
        <v>3595.4</v>
      </c>
      <c r="G1283" s="24">
        <f t="shared" si="298"/>
        <v>3595.4</v>
      </c>
      <c r="H1283" s="24">
        <f t="shared" si="299"/>
        <v>3595.4</v>
      </c>
      <c r="I1283" s="24">
        <f t="shared" si="300"/>
        <v>0</v>
      </c>
    </row>
    <row r="1284" spans="1:9" ht="31.5" x14ac:dyDescent="0.25">
      <c r="A1284" s="10" t="s">
        <v>840</v>
      </c>
      <c r="B1284" s="11" t="s">
        <v>53</v>
      </c>
      <c r="C1284" s="10"/>
      <c r="D1284" s="10"/>
      <c r="E1284" s="23" t="s">
        <v>54</v>
      </c>
      <c r="F1284" s="24">
        <f t="shared" si="297"/>
        <v>3595.4</v>
      </c>
      <c r="G1284" s="24">
        <f t="shared" si="298"/>
        <v>3595.4</v>
      </c>
      <c r="H1284" s="24">
        <f t="shared" si="299"/>
        <v>3595.4</v>
      </c>
      <c r="I1284" s="24">
        <f t="shared" si="300"/>
        <v>0</v>
      </c>
    </row>
    <row r="1285" spans="1:9" ht="31.5" x14ac:dyDescent="0.25">
      <c r="A1285" s="10" t="s">
        <v>840</v>
      </c>
      <c r="B1285" s="11">
        <v>200</v>
      </c>
      <c r="C1285" s="10" t="s">
        <v>59</v>
      </c>
      <c r="D1285" s="10" t="s">
        <v>288</v>
      </c>
      <c r="E1285" s="23" t="s">
        <v>402</v>
      </c>
      <c r="F1285" s="24">
        <v>3595.4</v>
      </c>
      <c r="G1285" s="24">
        <v>3595.4</v>
      </c>
      <c r="H1285" s="24">
        <v>3595.4</v>
      </c>
      <c r="I1285" s="24"/>
    </row>
    <row r="1286" spans="1:9" ht="31.5" x14ac:dyDescent="0.25">
      <c r="A1286" s="10" t="s">
        <v>842</v>
      </c>
      <c r="B1286" s="11"/>
      <c r="C1286" s="10"/>
      <c r="D1286" s="10"/>
      <c r="E1286" s="23" t="s">
        <v>843</v>
      </c>
      <c r="F1286" s="24">
        <f t="shared" si="297"/>
        <v>51166.2</v>
      </c>
      <c r="G1286" s="24">
        <f t="shared" si="298"/>
        <v>52152.3</v>
      </c>
      <c r="H1286" s="24">
        <f t="shared" si="299"/>
        <v>39834.199999999997</v>
      </c>
      <c r="I1286" s="24">
        <f t="shared" si="300"/>
        <v>0</v>
      </c>
    </row>
    <row r="1287" spans="1:9" ht="31.5" x14ac:dyDescent="0.25">
      <c r="A1287" s="10" t="s">
        <v>842</v>
      </c>
      <c r="B1287" s="11" t="s">
        <v>53</v>
      </c>
      <c r="C1287" s="10"/>
      <c r="D1287" s="10"/>
      <c r="E1287" s="23" t="s">
        <v>54</v>
      </c>
      <c r="F1287" s="24">
        <f t="shared" si="297"/>
        <v>51166.2</v>
      </c>
      <c r="G1287" s="24">
        <f t="shared" si="298"/>
        <v>52152.3</v>
      </c>
      <c r="H1287" s="24">
        <f t="shared" si="299"/>
        <v>39834.199999999997</v>
      </c>
      <c r="I1287" s="24">
        <f t="shared" si="300"/>
        <v>0</v>
      </c>
    </row>
    <row r="1288" spans="1:9" x14ac:dyDescent="0.25">
      <c r="A1288" s="10" t="s">
        <v>842</v>
      </c>
      <c r="B1288" s="11">
        <v>200</v>
      </c>
      <c r="C1288" s="10" t="s">
        <v>24</v>
      </c>
      <c r="D1288" s="10" t="s">
        <v>25</v>
      </c>
      <c r="E1288" s="23" t="s">
        <v>26</v>
      </c>
      <c r="F1288" s="24">
        <f>18244.6+32921.6</f>
        <v>51166.2</v>
      </c>
      <c r="G1288" s="24">
        <f>19230.7+32921.6</f>
        <v>52152.3</v>
      </c>
      <c r="H1288" s="24">
        <f>13988.8+25845.4</f>
        <v>39834.199999999997</v>
      </c>
      <c r="I1288" s="24"/>
    </row>
    <row r="1289" spans="1:9" ht="31.5" x14ac:dyDescent="0.25">
      <c r="A1289" s="10" t="s">
        <v>844</v>
      </c>
      <c r="B1289" s="11"/>
      <c r="C1289" s="10"/>
      <c r="D1289" s="10"/>
      <c r="E1289" s="23" t="s">
        <v>845</v>
      </c>
      <c r="F1289" s="24">
        <f t="shared" ref="F1289:F1293" si="301">F1290</f>
        <v>218.5</v>
      </c>
      <c r="G1289" s="24">
        <f t="shared" ref="G1289:G1293" si="302">G1290</f>
        <v>218.5</v>
      </c>
      <c r="H1289" s="24">
        <f t="shared" ref="H1289:H1293" si="303">H1290</f>
        <v>218.5</v>
      </c>
      <c r="I1289" s="24">
        <f t="shared" si="300"/>
        <v>0</v>
      </c>
    </row>
    <row r="1290" spans="1:9" ht="31.5" x14ac:dyDescent="0.25">
      <c r="A1290" s="10" t="s">
        <v>844</v>
      </c>
      <c r="B1290" s="11" t="s">
        <v>170</v>
      </c>
      <c r="C1290" s="10"/>
      <c r="D1290" s="10"/>
      <c r="E1290" s="23" t="s">
        <v>171</v>
      </c>
      <c r="F1290" s="24">
        <f t="shared" si="301"/>
        <v>218.5</v>
      </c>
      <c r="G1290" s="24">
        <f t="shared" si="302"/>
        <v>218.5</v>
      </c>
      <c r="H1290" s="24">
        <f t="shared" si="303"/>
        <v>218.5</v>
      </c>
      <c r="I1290" s="24">
        <f t="shared" si="300"/>
        <v>0</v>
      </c>
    </row>
    <row r="1291" spans="1:9" x14ac:dyDescent="0.25">
      <c r="A1291" s="10" t="s">
        <v>844</v>
      </c>
      <c r="B1291" s="11">
        <v>300</v>
      </c>
      <c r="C1291" s="10" t="s">
        <v>24</v>
      </c>
      <c r="D1291" s="10" t="s">
        <v>25</v>
      </c>
      <c r="E1291" s="23" t="s">
        <v>26</v>
      </c>
      <c r="F1291" s="24">
        <f>172.5+46</f>
        <v>218.5</v>
      </c>
      <c r="G1291" s="24">
        <f>172.5+46</f>
        <v>218.5</v>
      </c>
      <c r="H1291" s="24">
        <f>172.5+46</f>
        <v>218.5</v>
      </c>
      <c r="I1291" s="24"/>
    </row>
    <row r="1292" spans="1:9" ht="31.5" x14ac:dyDescent="0.25">
      <c r="A1292" s="10" t="s">
        <v>846</v>
      </c>
      <c r="B1292" s="11"/>
      <c r="C1292" s="10"/>
      <c r="D1292" s="10"/>
      <c r="E1292" s="23" t="s">
        <v>847</v>
      </c>
      <c r="F1292" s="24">
        <f t="shared" si="301"/>
        <v>109816.2</v>
      </c>
      <c r="G1292" s="24">
        <f t="shared" si="302"/>
        <v>109816.2</v>
      </c>
      <c r="H1292" s="24">
        <f t="shared" si="303"/>
        <v>109816.2</v>
      </c>
      <c r="I1292" s="24">
        <f t="shared" si="300"/>
        <v>0</v>
      </c>
    </row>
    <row r="1293" spans="1:9" ht="31.5" x14ac:dyDescent="0.25">
      <c r="A1293" s="10" t="s">
        <v>846</v>
      </c>
      <c r="B1293" s="11" t="s">
        <v>53</v>
      </c>
      <c r="C1293" s="10"/>
      <c r="D1293" s="10"/>
      <c r="E1293" s="23" t="s">
        <v>54</v>
      </c>
      <c r="F1293" s="24">
        <f t="shared" si="301"/>
        <v>109816.2</v>
      </c>
      <c r="G1293" s="24">
        <f t="shared" si="302"/>
        <v>109816.2</v>
      </c>
      <c r="H1293" s="24">
        <f t="shared" si="303"/>
        <v>109816.2</v>
      </c>
      <c r="I1293" s="24">
        <f t="shared" si="300"/>
        <v>0</v>
      </c>
    </row>
    <row r="1294" spans="1:9" x14ac:dyDescent="0.25">
      <c r="A1294" s="10" t="s">
        <v>846</v>
      </c>
      <c r="B1294" s="11">
        <v>200</v>
      </c>
      <c r="C1294" s="10" t="s">
        <v>24</v>
      </c>
      <c r="D1294" s="10" t="s">
        <v>25</v>
      </c>
      <c r="E1294" s="23" t="s">
        <v>26</v>
      </c>
      <c r="F1294" s="24">
        <v>109816.2</v>
      </c>
      <c r="G1294" s="24">
        <v>109816.2</v>
      </c>
      <c r="H1294" s="24">
        <v>109816.2</v>
      </c>
      <c r="I1294" s="24"/>
    </row>
    <row r="1295" spans="1:9" ht="63" x14ac:dyDescent="0.25">
      <c r="A1295" s="10" t="s">
        <v>848</v>
      </c>
      <c r="B1295" s="11"/>
      <c r="C1295" s="10"/>
      <c r="D1295" s="10"/>
      <c r="E1295" s="23" t="s">
        <v>849</v>
      </c>
      <c r="F1295" s="24">
        <f>F1296+F1298+F1300</f>
        <v>3190.6000000000004</v>
      </c>
      <c r="G1295" s="24">
        <f>G1296+G1298+G1300</f>
        <v>3222.7000000000003</v>
      </c>
      <c r="H1295" s="24">
        <f>H1296+H1298+H1300</f>
        <v>3222.7000000000003</v>
      </c>
      <c r="I1295" s="24">
        <f>I1296+I1298+I1300</f>
        <v>0</v>
      </c>
    </row>
    <row r="1296" spans="1:9" ht="94.5" x14ac:dyDescent="0.25">
      <c r="A1296" s="10" t="s">
        <v>848</v>
      </c>
      <c r="B1296" s="11" t="s">
        <v>128</v>
      </c>
      <c r="C1296" s="10"/>
      <c r="D1296" s="10"/>
      <c r="E1296" s="23" t="s">
        <v>129</v>
      </c>
      <c r="F1296" s="24">
        <f>F1297</f>
        <v>1014.4</v>
      </c>
      <c r="G1296" s="24">
        <f>G1297</f>
        <v>1046.5</v>
      </c>
      <c r="H1296" s="24">
        <f>H1297</f>
        <v>1046.5</v>
      </c>
      <c r="I1296" s="24">
        <f>I1297</f>
        <v>0</v>
      </c>
    </row>
    <row r="1297" spans="1:9" ht="47.25" x14ac:dyDescent="0.25">
      <c r="A1297" s="10" t="s">
        <v>848</v>
      </c>
      <c r="B1297" s="11">
        <v>100</v>
      </c>
      <c r="C1297" s="10" t="s">
        <v>92</v>
      </c>
      <c r="D1297" s="10" t="s">
        <v>149</v>
      </c>
      <c r="E1297" s="23" t="s">
        <v>150</v>
      </c>
      <c r="F1297" s="24">
        <v>1014.4</v>
      </c>
      <c r="G1297" s="24">
        <v>1046.5</v>
      </c>
      <c r="H1297" s="24">
        <v>1046.5</v>
      </c>
      <c r="I1297" s="24"/>
    </row>
    <row r="1298" spans="1:9" ht="31.5" x14ac:dyDescent="0.25">
      <c r="A1298" s="10" t="s">
        <v>848</v>
      </c>
      <c r="B1298" s="11" t="s">
        <v>53</v>
      </c>
      <c r="C1298" s="10"/>
      <c r="D1298" s="10"/>
      <c r="E1298" s="23" t="s">
        <v>54</v>
      </c>
      <c r="F1298" s="24">
        <f>F1299</f>
        <v>2156.8000000000002</v>
      </c>
      <c r="G1298" s="24">
        <f>G1299</f>
        <v>2156.8000000000002</v>
      </c>
      <c r="H1298" s="24">
        <f>H1299</f>
        <v>2156.8000000000002</v>
      </c>
      <c r="I1298" s="24">
        <f>I1299</f>
        <v>0</v>
      </c>
    </row>
    <row r="1299" spans="1:9" ht="47.25" x14ac:dyDescent="0.25">
      <c r="A1299" s="10" t="s">
        <v>848</v>
      </c>
      <c r="B1299" s="11">
        <v>200</v>
      </c>
      <c r="C1299" s="10" t="s">
        <v>92</v>
      </c>
      <c r="D1299" s="10" t="s">
        <v>149</v>
      </c>
      <c r="E1299" s="23" t="s">
        <v>150</v>
      </c>
      <c r="F1299" s="24">
        <v>2156.8000000000002</v>
      </c>
      <c r="G1299" s="24">
        <v>2156.8000000000002</v>
      </c>
      <c r="H1299" s="24">
        <v>2156.8000000000002</v>
      </c>
      <c r="I1299" s="24"/>
    </row>
    <row r="1300" spans="1:9" x14ac:dyDescent="0.25">
      <c r="A1300" s="10" t="s">
        <v>848</v>
      </c>
      <c r="B1300" s="11" t="s">
        <v>39</v>
      </c>
      <c r="C1300" s="10"/>
      <c r="D1300" s="10"/>
      <c r="E1300" s="23" t="s">
        <v>40</v>
      </c>
      <c r="F1300" s="24">
        <f>F1301</f>
        <v>19.399999999999999</v>
      </c>
      <c r="G1300" s="24">
        <f>G1301</f>
        <v>19.399999999999999</v>
      </c>
      <c r="H1300" s="24">
        <f>H1301</f>
        <v>19.399999999999999</v>
      </c>
      <c r="I1300" s="24">
        <f>I1301</f>
        <v>0</v>
      </c>
    </row>
    <row r="1301" spans="1:9" ht="47.25" x14ac:dyDescent="0.25">
      <c r="A1301" s="10" t="s">
        <v>848</v>
      </c>
      <c r="B1301" s="11">
        <v>800</v>
      </c>
      <c r="C1301" s="10" t="s">
        <v>92</v>
      </c>
      <c r="D1301" s="10" t="s">
        <v>149</v>
      </c>
      <c r="E1301" s="23" t="s">
        <v>150</v>
      </c>
      <c r="F1301" s="24">
        <v>19.399999999999999</v>
      </c>
      <c r="G1301" s="24">
        <v>19.399999999999999</v>
      </c>
      <c r="H1301" s="24">
        <v>19.399999999999999</v>
      </c>
      <c r="I1301" s="24"/>
    </row>
    <row r="1302" spans="1:9" ht="78.75" x14ac:dyDescent="0.25">
      <c r="A1302" s="10" t="s">
        <v>850</v>
      </c>
      <c r="B1302" s="11"/>
      <c r="C1302" s="10"/>
      <c r="D1302" s="10"/>
      <c r="E1302" s="23" t="s">
        <v>851</v>
      </c>
      <c r="F1302" s="24">
        <f t="shared" ref="F1302:F1333" si="304">F1303</f>
        <v>3202.5</v>
      </c>
      <c r="G1302" s="24">
        <f t="shared" ref="G1302:G1333" si="305">G1303</f>
        <v>2202.5</v>
      </c>
      <c r="H1302" s="24">
        <f t="shared" ref="H1302:H1333" si="306">H1303</f>
        <v>2202.5</v>
      </c>
      <c r="I1302" s="24">
        <f t="shared" ref="I1302:I1333" si="307">I1303</f>
        <v>0</v>
      </c>
    </row>
    <row r="1303" spans="1:9" ht="31.5" x14ac:dyDescent="0.25">
      <c r="A1303" s="10" t="s">
        <v>850</v>
      </c>
      <c r="B1303" s="11" t="s">
        <v>53</v>
      </c>
      <c r="C1303" s="10"/>
      <c r="D1303" s="10"/>
      <c r="E1303" s="23" t="s">
        <v>54</v>
      </c>
      <c r="F1303" s="24">
        <f t="shared" si="304"/>
        <v>3202.5</v>
      </c>
      <c r="G1303" s="24">
        <f t="shared" si="305"/>
        <v>2202.5</v>
      </c>
      <c r="H1303" s="24">
        <f t="shared" si="306"/>
        <v>2202.5</v>
      </c>
      <c r="I1303" s="24">
        <f t="shared" si="307"/>
        <v>0</v>
      </c>
    </row>
    <row r="1304" spans="1:9" x14ac:dyDescent="0.25">
      <c r="A1304" s="10" t="s">
        <v>850</v>
      </c>
      <c r="B1304" s="11">
        <v>200</v>
      </c>
      <c r="C1304" s="10" t="s">
        <v>24</v>
      </c>
      <c r="D1304" s="10" t="s">
        <v>25</v>
      </c>
      <c r="E1304" s="23" t="s">
        <v>26</v>
      </c>
      <c r="F1304" s="24">
        <v>3202.5</v>
      </c>
      <c r="G1304" s="24">
        <v>2202.5</v>
      </c>
      <c r="H1304" s="24">
        <v>2202.5</v>
      </c>
      <c r="I1304" s="24"/>
    </row>
    <row r="1305" spans="1:9" ht="47.25" x14ac:dyDescent="0.25">
      <c r="A1305" s="10" t="s">
        <v>852</v>
      </c>
      <c r="B1305" s="11"/>
      <c r="C1305" s="10"/>
      <c r="D1305" s="10"/>
      <c r="E1305" s="23" t="s">
        <v>853</v>
      </c>
      <c r="F1305" s="24">
        <f t="shared" si="304"/>
        <v>18768.199999999997</v>
      </c>
      <c r="G1305" s="24">
        <f t="shared" si="305"/>
        <v>11868.2</v>
      </c>
      <c r="H1305" s="24">
        <f t="shared" si="306"/>
        <v>11868.2</v>
      </c>
      <c r="I1305" s="24">
        <f t="shared" si="307"/>
        <v>0</v>
      </c>
    </row>
    <row r="1306" spans="1:9" ht="31.5" x14ac:dyDescent="0.25">
      <c r="A1306" s="10" t="s">
        <v>852</v>
      </c>
      <c r="B1306" s="11" t="s">
        <v>53</v>
      </c>
      <c r="C1306" s="10"/>
      <c r="D1306" s="10"/>
      <c r="E1306" s="23" t="s">
        <v>54</v>
      </c>
      <c r="F1306" s="24">
        <f t="shared" si="304"/>
        <v>18768.199999999997</v>
      </c>
      <c r="G1306" s="24">
        <f t="shared" si="305"/>
        <v>11868.2</v>
      </c>
      <c r="H1306" s="24">
        <f t="shared" si="306"/>
        <v>11868.2</v>
      </c>
      <c r="I1306" s="24">
        <f t="shared" si="307"/>
        <v>0</v>
      </c>
    </row>
    <row r="1307" spans="1:9" x14ac:dyDescent="0.25">
      <c r="A1307" s="10" t="s">
        <v>852</v>
      </c>
      <c r="B1307" s="11" t="s">
        <v>53</v>
      </c>
      <c r="C1307" s="10" t="s">
        <v>24</v>
      </c>
      <c r="D1307" s="10" t="s">
        <v>25</v>
      </c>
      <c r="E1307" s="23" t="s">
        <v>26</v>
      </c>
      <c r="F1307" s="24">
        <v>18768.199999999997</v>
      </c>
      <c r="G1307" s="24">
        <v>11868.2</v>
      </c>
      <c r="H1307" s="24">
        <v>11868.2</v>
      </c>
      <c r="I1307" s="24"/>
    </row>
    <row r="1308" spans="1:9" ht="31.5" x14ac:dyDescent="0.25">
      <c r="A1308" s="10" t="s">
        <v>854</v>
      </c>
      <c r="B1308" s="11"/>
      <c r="C1308" s="10"/>
      <c r="D1308" s="10"/>
      <c r="E1308" s="23" t="s">
        <v>855</v>
      </c>
      <c r="F1308" s="24">
        <f t="shared" si="304"/>
        <v>3668.2999999999997</v>
      </c>
      <c r="G1308" s="24">
        <f t="shared" si="305"/>
        <v>3668.2999999999997</v>
      </c>
      <c r="H1308" s="24">
        <f t="shared" si="306"/>
        <v>3668.2999999999997</v>
      </c>
      <c r="I1308" s="24">
        <f t="shared" si="307"/>
        <v>0</v>
      </c>
    </row>
    <row r="1309" spans="1:9" x14ac:dyDescent="0.25">
      <c r="A1309" s="10" t="s">
        <v>854</v>
      </c>
      <c r="B1309" s="11" t="s">
        <v>39</v>
      </c>
      <c r="C1309" s="10"/>
      <c r="D1309" s="10"/>
      <c r="E1309" s="23" t="s">
        <v>40</v>
      </c>
      <c r="F1309" s="24">
        <f t="shared" si="304"/>
        <v>3668.2999999999997</v>
      </c>
      <c r="G1309" s="24">
        <f t="shared" si="305"/>
        <v>3668.2999999999997</v>
      </c>
      <c r="H1309" s="24">
        <f t="shared" si="306"/>
        <v>3668.2999999999997</v>
      </c>
      <c r="I1309" s="24">
        <f t="shared" si="307"/>
        <v>0</v>
      </c>
    </row>
    <row r="1310" spans="1:9" x14ac:dyDescent="0.25">
      <c r="A1310" s="10" t="s">
        <v>854</v>
      </c>
      <c r="B1310" s="11">
        <v>800</v>
      </c>
      <c r="C1310" s="10" t="s">
        <v>24</v>
      </c>
      <c r="D1310" s="10" t="s">
        <v>25</v>
      </c>
      <c r="E1310" s="23" t="s">
        <v>26</v>
      </c>
      <c r="F1310" s="24">
        <v>3668.2999999999997</v>
      </c>
      <c r="G1310" s="24">
        <v>3668.2999999999997</v>
      </c>
      <c r="H1310" s="24">
        <v>3668.2999999999997</v>
      </c>
      <c r="I1310" s="24"/>
    </row>
    <row r="1311" spans="1:9" ht="63" x14ac:dyDescent="0.25">
      <c r="A1311" s="10" t="s">
        <v>856</v>
      </c>
      <c r="B1311" s="11"/>
      <c r="C1311" s="10"/>
      <c r="D1311" s="10"/>
      <c r="E1311" s="23" t="s">
        <v>857</v>
      </c>
      <c r="F1311" s="24">
        <f t="shared" si="304"/>
        <v>61.5</v>
      </c>
      <c r="G1311" s="24">
        <f t="shared" si="305"/>
        <v>61.5</v>
      </c>
      <c r="H1311" s="24">
        <f t="shared" si="306"/>
        <v>61.5</v>
      </c>
      <c r="I1311" s="24">
        <f t="shared" si="307"/>
        <v>0</v>
      </c>
    </row>
    <row r="1312" spans="1:9" ht="31.5" x14ac:dyDescent="0.25">
      <c r="A1312" s="10" t="s">
        <v>856</v>
      </c>
      <c r="B1312" s="11" t="s">
        <v>53</v>
      </c>
      <c r="C1312" s="10"/>
      <c r="D1312" s="10"/>
      <c r="E1312" s="23" t="s">
        <v>54</v>
      </c>
      <c r="F1312" s="24">
        <f t="shared" si="304"/>
        <v>61.5</v>
      </c>
      <c r="G1312" s="24">
        <f t="shared" si="305"/>
        <v>61.5</v>
      </c>
      <c r="H1312" s="24">
        <f t="shared" si="306"/>
        <v>61.5</v>
      </c>
      <c r="I1312" s="24">
        <f t="shared" si="307"/>
        <v>0</v>
      </c>
    </row>
    <row r="1313" spans="1:9" x14ac:dyDescent="0.25">
      <c r="A1313" s="10" t="s">
        <v>856</v>
      </c>
      <c r="B1313" s="11" t="s">
        <v>53</v>
      </c>
      <c r="C1313" s="10" t="s">
        <v>24</v>
      </c>
      <c r="D1313" s="10" t="s">
        <v>25</v>
      </c>
      <c r="E1313" s="23" t="s">
        <v>26</v>
      </c>
      <c r="F1313" s="24">
        <v>61.5</v>
      </c>
      <c r="G1313" s="24">
        <v>61.5</v>
      </c>
      <c r="H1313" s="24">
        <v>61.5</v>
      </c>
      <c r="I1313" s="24"/>
    </row>
    <row r="1314" spans="1:9" ht="63" x14ac:dyDescent="0.25">
      <c r="A1314" s="10" t="s">
        <v>858</v>
      </c>
      <c r="B1314" s="11"/>
      <c r="C1314" s="10"/>
      <c r="D1314" s="10"/>
      <c r="E1314" s="23" t="s">
        <v>859</v>
      </c>
      <c r="F1314" s="24">
        <f t="shared" si="304"/>
        <v>2250.1999999999998</v>
      </c>
      <c r="G1314" s="24">
        <f t="shared" si="305"/>
        <v>2250.1999999999998</v>
      </c>
      <c r="H1314" s="24">
        <f t="shared" si="306"/>
        <v>2250.1999999999998</v>
      </c>
      <c r="I1314" s="24">
        <f t="shared" si="307"/>
        <v>0</v>
      </c>
    </row>
    <row r="1315" spans="1:9" ht="31.5" x14ac:dyDescent="0.25">
      <c r="A1315" s="10" t="s">
        <v>858</v>
      </c>
      <c r="B1315" s="11" t="s">
        <v>53</v>
      </c>
      <c r="C1315" s="10"/>
      <c r="D1315" s="10"/>
      <c r="E1315" s="23" t="s">
        <v>54</v>
      </c>
      <c r="F1315" s="24">
        <f t="shared" si="304"/>
        <v>2250.1999999999998</v>
      </c>
      <c r="G1315" s="24">
        <f t="shared" si="305"/>
        <v>2250.1999999999998</v>
      </c>
      <c r="H1315" s="24">
        <f t="shared" si="306"/>
        <v>2250.1999999999998</v>
      </c>
      <c r="I1315" s="24">
        <f t="shared" si="307"/>
        <v>0</v>
      </c>
    </row>
    <row r="1316" spans="1:9" ht="47.25" x14ac:dyDescent="0.25">
      <c r="A1316" s="10" t="s">
        <v>858</v>
      </c>
      <c r="B1316" s="11" t="s">
        <v>53</v>
      </c>
      <c r="C1316" s="10" t="s">
        <v>92</v>
      </c>
      <c r="D1316" s="10" t="s">
        <v>149</v>
      </c>
      <c r="E1316" s="23" t="s">
        <v>150</v>
      </c>
      <c r="F1316" s="24">
        <v>2250.1999999999998</v>
      </c>
      <c r="G1316" s="24">
        <v>2250.1999999999998</v>
      </c>
      <c r="H1316" s="24">
        <v>2250.1999999999998</v>
      </c>
      <c r="I1316" s="24"/>
    </row>
    <row r="1317" spans="1:9" ht="31.5" x14ac:dyDescent="0.25">
      <c r="A1317" s="10" t="s">
        <v>860</v>
      </c>
      <c r="B1317" s="11"/>
      <c r="C1317" s="10"/>
      <c r="D1317" s="10"/>
      <c r="E1317" s="23" t="s">
        <v>861</v>
      </c>
      <c r="F1317" s="24">
        <f t="shared" si="304"/>
        <v>3181.5</v>
      </c>
      <c r="G1317" s="24">
        <f t="shared" si="305"/>
        <v>2518.3000000000002</v>
      </c>
      <c r="H1317" s="24">
        <f t="shared" si="306"/>
        <v>1883.3</v>
      </c>
      <c r="I1317" s="24">
        <f t="shared" si="307"/>
        <v>0</v>
      </c>
    </row>
    <row r="1318" spans="1:9" ht="31.5" x14ac:dyDescent="0.25">
      <c r="A1318" s="10" t="s">
        <v>860</v>
      </c>
      <c r="B1318" s="11" t="s">
        <v>862</v>
      </c>
      <c r="C1318" s="10"/>
      <c r="D1318" s="10"/>
      <c r="E1318" s="23" t="s">
        <v>863</v>
      </c>
      <c r="F1318" s="24">
        <f t="shared" si="304"/>
        <v>3181.5</v>
      </c>
      <c r="G1318" s="24">
        <f t="shared" si="305"/>
        <v>2518.3000000000002</v>
      </c>
      <c r="H1318" s="24">
        <f t="shared" si="306"/>
        <v>1883.3</v>
      </c>
      <c r="I1318" s="24">
        <f t="shared" si="307"/>
        <v>0</v>
      </c>
    </row>
    <row r="1319" spans="1:9" ht="31.5" x14ac:dyDescent="0.25">
      <c r="A1319" s="10" t="s">
        <v>860</v>
      </c>
      <c r="B1319" s="11">
        <v>700</v>
      </c>
      <c r="C1319" s="10" t="s">
        <v>25</v>
      </c>
      <c r="D1319" s="10" t="s">
        <v>24</v>
      </c>
      <c r="E1319" s="23" t="s">
        <v>864</v>
      </c>
      <c r="F1319" s="24">
        <v>3181.5</v>
      </c>
      <c r="G1319" s="24">
        <v>2518.3000000000002</v>
      </c>
      <c r="H1319" s="24">
        <v>1883.3</v>
      </c>
      <c r="I1319" s="24"/>
    </row>
    <row r="1320" spans="1:9" ht="47.25" x14ac:dyDescent="0.25">
      <c r="A1320" s="10" t="s">
        <v>865</v>
      </c>
      <c r="B1320" s="11"/>
      <c r="C1320" s="10"/>
      <c r="D1320" s="10"/>
      <c r="E1320" s="23" t="s">
        <v>866</v>
      </c>
      <c r="F1320" s="24">
        <f t="shared" si="304"/>
        <v>29.1</v>
      </c>
      <c r="G1320" s="24">
        <f t="shared" si="305"/>
        <v>58.2</v>
      </c>
      <c r="H1320" s="24">
        <f t="shared" si="306"/>
        <v>58.2</v>
      </c>
      <c r="I1320" s="24">
        <f t="shared" si="307"/>
        <v>0</v>
      </c>
    </row>
    <row r="1321" spans="1:9" ht="31.5" x14ac:dyDescent="0.25">
      <c r="A1321" s="10" t="s">
        <v>865</v>
      </c>
      <c r="B1321" s="11" t="s">
        <v>53</v>
      </c>
      <c r="C1321" s="10"/>
      <c r="D1321" s="10"/>
      <c r="E1321" s="23" t="s">
        <v>54</v>
      </c>
      <c r="F1321" s="24">
        <f t="shared" si="304"/>
        <v>29.1</v>
      </c>
      <c r="G1321" s="24">
        <f t="shared" si="305"/>
        <v>58.2</v>
      </c>
      <c r="H1321" s="24">
        <f t="shared" si="306"/>
        <v>58.2</v>
      </c>
      <c r="I1321" s="24">
        <f t="shared" si="307"/>
        <v>0</v>
      </c>
    </row>
    <row r="1322" spans="1:9" x14ac:dyDescent="0.25">
      <c r="A1322" s="10" t="s">
        <v>865</v>
      </c>
      <c r="B1322" s="11" t="s">
        <v>53</v>
      </c>
      <c r="C1322" s="10" t="s">
        <v>24</v>
      </c>
      <c r="D1322" s="10" t="s">
        <v>25</v>
      </c>
      <c r="E1322" s="23" t="s">
        <v>26</v>
      </c>
      <c r="F1322" s="24">
        <v>29.1</v>
      </c>
      <c r="G1322" s="24">
        <v>58.2</v>
      </c>
      <c r="H1322" s="24">
        <v>58.2</v>
      </c>
      <c r="I1322" s="24"/>
    </row>
    <row r="1323" spans="1:9" ht="47.25" x14ac:dyDescent="0.25">
      <c r="A1323" s="10" t="s">
        <v>867</v>
      </c>
      <c r="B1323" s="11"/>
      <c r="C1323" s="10"/>
      <c r="D1323" s="10"/>
      <c r="E1323" s="23" t="s">
        <v>868</v>
      </c>
      <c r="F1323" s="24">
        <f t="shared" si="304"/>
        <v>200649.9</v>
      </c>
      <c r="G1323" s="24">
        <f t="shared" si="305"/>
        <v>0</v>
      </c>
      <c r="H1323" s="24">
        <f t="shared" si="306"/>
        <v>0</v>
      </c>
      <c r="I1323" s="24">
        <f t="shared" si="307"/>
        <v>0</v>
      </c>
    </row>
    <row r="1324" spans="1:9" ht="31.5" x14ac:dyDescent="0.25">
      <c r="A1324" s="10" t="s">
        <v>867</v>
      </c>
      <c r="B1324" s="11" t="s">
        <v>53</v>
      </c>
      <c r="C1324" s="10"/>
      <c r="D1324" s="10"/>
      <c r="E1324" s="23" t="s">
        <v>54</v>
      </c>
      <c r="F1324" s="24">
        <f t="shared" si="304"/>
        <v>200649.9</v>
      </c>
      <c r="G1324" s="24">
        <f t="shared" si="305"/>
        <v>0</v>
      </c>
      <c r="H1324" s="24">
        <f t="shared" si="306"/>
        <v>0</v>
      </c>
      <c r="I1324" s="24">
        <f t="shared" si="307"/>
        <v>0</v>
      </c>
    </row>
    <row r="1325" spans="1:9" x14ac:dyDescent="0.25">
      <c r="A1325" s="10" t="s">
        <v>867</v>
      </c>
      <c r="B1325" s="11">
        <v>200</v>
      </c>
      <c r="C1325" s="10" t="s">
        <v>24</v>
      </c>
      <c r="D1325" s="10" t="s">
        <v>25</v>
      </c>
      <c r="E1325" s="23" t="s">
        <v>26</v>
      </c>
      <c r="F1325" s="24">
        <v>200649.9</v>
      </c>
      <c r="G1325" s="24">
        <v>0</v>
      </c>
      <c r="H1325" s="24">
        <v>0</v>
      </c>
      <c r="I1325" s="24"/>
    </row>
    <row r="1326" spans="1:9" ht="78.75" x14ac:dyDescent="0.25">
      <c r="A1326" s="10" t="s">
        <v>869</v>
      </c>
      <c r="B1326" s="11"/>
      <c r="C1326" s="10"/>
      <c r="D1326" s="10"/>
      <c r="E1326" s="23" t="s">
        <v>870</v>
      </c>
      <c r="F1326" s="24">
        <f t="shared" si="304"/>
        <v>670.1</v>
      </c>
      <c r="G1326" s="24">
        <f t="shared" si="305"/>
        <v>670.1</v>
      </c>
      <c r="H1326" s="24">
        <f t="shared" si="306"/>
        <v>670.1</v>
      </c>
      <c r="I1326" s="24">
        <f t="shared" si="307"/>
        <v>0</v>
      </c>
    </row>
    <row r="1327" spans="1:9" ht="31.5" x14ac:dyDescent="0.25">
      <c r="A1327" s="10" t="s">
        <v>869</v>
      </c>
      <c r="B1327" s="11" t="s">
        <v>170</v>
      </c>
      <c r="C1327" s="10"/>
      <c r="D1327" s="10"/>
      <c r="E1327" s="23" t="s">
        <v>171</v>
      </c>
      <c r="F1327" s="24">
        <f t="shared" si="304"/>
        <v>670.1</v>
      </c>
      <c r="G1327" s="24">
        <f t="shared" si="305"/>
        <v>670.1</v>
      </c>
      <c r="H1327" s="24">
        <f t="shared" si="306"/>
        <v>670.1</v>
      </c>
      <c r="I1327" s="24">
        <f t="shared" si="307"/>
        <v>0</v>
      </c>
    </row>
    <row r="1328" spans="1:9" x14ac:dyDescent="0.25">
      <c r="A1328" s="10" t="s">
        <v>869</v>
      </c>
      <c r="B1328" s="11">
        <v>300</v>
      </c>
      <c r="C1328" s="10" t="s">
        <v>24</v>
      </c>
      <c r="D1328" s="10" t="s">
        <v>25</v>
      </c>
      <c r="E1328" s="23" t="s">
        <v>26</v>
      </c>
      <c r="F1328" s="24">
        <v>670.1</v>
      </c>
      <c r="G1328" s="24">
        <v>670.1</v>
      </c>
      <c r="H1328" s="24">
        <v>670.1</v>
      </c>
      <c r="I1328" s="24"/>
    </row>
    <row r="1329" spans="1:9" ht="78.75" x14ac:dyDescent="0.25">
      <c r="A1329" s="10" t="s">
        <v>871</v>
      </c>
      <c r="B1329" s="11"/>
      <c r="C1329" s="10"/>
      <c r="D1329" s="10"/>
      <c r="E1329" s="23" t="s">
        <v>872</v>
      </c>
      <c r="F1329" s="24">
        <f t="shared" si="304"/>
        <v>64.5</v>
      </c>
      <c r="G1329" s="24">
        <f t="shared" si="305"/>
        <v>66.5</v>
      </c>
      <c r="H1329" s="24">
        <f t="shared" si="306"/>
        <v>66.5</v>
      </c>
      <c r="I1329" s="24">
        <f t="shared" si="307"/>
        <v>0</v>
      </c>
    </row>
    <row r="1330" spans="1:9" ht="94.5" x14ac:dyDescent="0.25">
      <c r="A1330" s="10" t="s">
        <v>871</v>
      </c>
      <c r="B1330" s="11" t="s">
        <v>128</v>
      </c>
      <c r="C1330" s="10"/>
      <c r="D1330" s="10"/>
      <c r="E1330" s="23" t="s">
        <v>129</v>
      </c>
      <c r="F1330" s="24">
        <f t="shared" si="304"/>
        <v>64.5</v>
      </c>
      <c r="G1330" s="24">
        <f t="shared" si="305"/>
        <v>66.5</v>
      </c>
      <c r="H1330" s="24">
        <f t="shared" si="306"/>
        <v>66.5</v>
      </c>
      <c r="I1330" s="24">
        <f t="shared" si="307"/>
        <v>0</v>
      </c>
    </row>
    <row r="1331" spans="1:9" x14ac:dyDescent="0.25">
      <c r="A1331" s="10" t="s">
        <v>871</v>
      </c>
      <c r="B1331" s="11" t="s">
        <v>128</v>
      </c>
      <c r="C1331" s="10" t="s">
        <v>219</v>
      </c>
      <c r="D1331" s="10" t="s">
        <v>57</v>
      </c>
      <c r="E1331" s="23" t="s">
        <v>616</v>
      </c>
      <c r="F1331" s="24">
        <v>64.5</v>
      </c>
      <c r="G1331" s="24">
        <v>66.5</v>
      </c>
      <c r="H1331" s="24">
        <v>66.5</v>
      </c>
      <c r="I1331" s="24"/>
    </row>
    <row r="1332" spans="1:9" ht="31.5" x14ac:dyDescent="0.25">
      <c r="A1332" s="10" t="s">
        <v>873</v>
      </c>
      <c r="B1332" s="11"/>
      <c r="C1332" s="10"/>
      <c r="D1332" s="10"/>
      <c r="E1332" s="23" t="s">
        <v>874</v>
      </c>
      <c r="F1332" s="24">
        <f t="shared" si="304"/>
        <v>4835.0999999999995</v>
      </c>
      <c r="G1332" s="24">
        <f t="shared" si="305"/>
        <v>4835.0999999999995</v>
      </c>
      <c r="H1332" s="24">
        <f t="shared" si="306"/>
        <v>4835.0999999999995</v>
      </c>
      <c r="I1332" s="24">
        <f t="shared" si="307"/>
        <v>0</v>
      </c>
    </row>
    <row r="1333" spans="1:9" ht="31.5" x14ac:dyDescent="0.25">
      <c r="A1333" s="10" t="s">
        <v>873</v>
      </c>
      <c r="B1333" s="11" t="s">
        <v>53</v>
      </c>
      <c r="C1333" s="10"/>
      <c r="D1333" s="10"/>
      <c r="E1333" s="23" t="s">
        <v>54</v>
      </c>
      <c r="F1333" s="24">
        <f t="shared" si="304"/>
        <v>4835.0999999999995</v>
      </c>
      <c r="G1333" s="24">
        <f t="shared" si="305"/>
        <v>4835.0999999999995</v>
      </c>
      <c r="H1333" s="24">
        <f t="shared" si="306"/>
        <v>4835.0999999999995</v>
      </c>
      <c r="I1333" s="24">
        <f t="shared" si="307"/>
        <v>0</v>
      </c>
    </row>
    <row r="1334" spans="1:9" ht="47.25" x14ac:dyDescent="0.25">
      <c r="A1334" s="10" t="s">
        <v>873</v>
      </c>
      <c r="B1334" s="11" t="s">
        <v>53</v>
      </c>
      <c r="C1334" s="10" t="s">
        <v>92</v>
      </c>
      <c r="D1334" s="10" t="s">
        <v>149</v>
      </c>
      <c r="E1334" s="23" t="s">
        <v>150</v>
      </c>
      <c r="F1334" s="24">
        <v>4835.0999999999995</v>
      </c>
      <c r="G1334" s="24">
        <v>4835.0999999999995</v>
      </c>
      <c r="H1334" s="24">
        <v>4835.0999999999995</v>
      </c>
      <c r="I1334" s="24"/>
    </row>
    <row r="1335" spans="1:9" ht="47.25" x14ac:dyDescent="0.25">
      <c r="A1335" s="10" t="s">
        <v>875</v>
      </c>
      <c r="B1335" s="11"/>
      <c r="C1335" s="10"/>
      <c r="D1335" s="10"/>
      <c r="E1335" s="23" t="s">
        <v>876</v>
      </c>
      <c r="F1335" s="24">
        <f>F1336+F1338</f>
        <v>24511.8</v>
      </c>
      <c r="G1335" s="24">
        <f>G1336+G1338</f>
        <v>25241.9</v>
      </c>
      <c r="H1335" s="24">
        <f>H1336+H1338</f>
        <v>25241.9</v>
      </c>
      <c r="I1335" s="24">
        <f>I1336+I1338</f>
        <v>0</v>
      </c>
    </row>
    <row r="1336" spans="1:9" ht="94.5" x14ac:dyDescent="0.25">
      <c r="A1336" s="10" t="s">
        <v>875</v>
      </c>
      <c r="B1336" s="11" t="s">
        <v>128</v>
      </c>
      <c r="C1336" s="10"/>
      <c r="D1336" s="10"/>
      <c r="E1336" s="23" t="s">
        <v>129</v>
      </c>
      <c r="F1336" s="24">
        <f>F1337</f>
        <v>9517.2999999999993</v>
      </c>
      <c r="G1336" s="24">
        <f>G1337</f>
        <v>10281.5</v>
      </c>
      <c r="H1336" s="24">
        <f>H1337</f>
        <v>10281.5</v>
      </c>
      <c r="I1336" s="24">
        <f>I1337</f>
        <v>0</v>
      </c>
    </row>
    <row r="1337" spans="1:9" ht="47.25" x14ac:dyDescent="0.25">
      <c r="A1337" s="10" t="s">
        <v>875</v>
      </c>
      <c r="B1337" s="11" t="s">
        <v>128</v>
      </c>
      <c r="C1337" s="10" t="s">
        <v>92</v>
      </c>
      <c r="D1337" s="10" t="s">
        <v>149</v>
      </c>
      <c r="E1337" s="23" t="s">
        <v>150</v>
      </c>
      <c r="F1337" s="24">
        <v>9517.2999999999993</v>
      </c>
      <c r="G1337" s="24">
        <v>10281.5</v>
      </c>
      <c r="H1337" s="24">
        <v>10281.5</v>
      </c>
      <c r="I1337" s="24"/>
    </row>
    <row r="1338" spans="1:9" ht="31.5" x14ac:dyDescent="0.25">
      <c r="A1338" s="10" t="s">
        <v>875</v>
      </c>
      <c r="B1338" s="11" t="s">
        <v>53</v>
      </c>
      <c r="C1338" s="10"/>
      <c r="D1338" s="10"/>
      <c r="E1338" s="23" t="s">
        <v>54</v>
      </c>
      <c r="F1338" s="24">
        <f>F1339</f>
        <v>14994.5</v>
      </c>
      <c r="G1338" s="24">
        <f>G1339</f>
        <v>14960.4</v>
      </c>
      <c r="H1338" s="24">
        <f>H1339</f>
        <v>14960.4</v>
      </c>
      <c r="I1338" s="24">
        <f>I1339</f>
        <v>0</v>
      </c>
    </row>
    <row r="1339" spans="1:9" ht="47.25" x14ac:dyDescent="0.25">
      <c r="A1339" s="10" t="s">
        <v>875</v>
      </c>
      <c r="B1339" s="11" t="s">
        <v>53</v>
      </c>
      <c r="C1339" s="10" t="s">
        <v>92</v>
      </c>
      <c r="D1339" s="10" t="s">
        <v>149</v>
      </c>
      <c r="E1339" s="23" t="s">
        <v>150</v>
      </c>
      <c r="F1339" s="24">
        <v>14994.5</v>
      </c>
      <c r="G1339" s="24">
        <v>14960.4</v>
      </c>
      <c r="H1339" s="24">
        <v>14960.4</v>
      </c>
      <c r="I1339" s="24"/>
    </row>
    <row r="1340" spans="1:9" ht="78.75" x14ac:dyDescent="0.25">
      <c r="A1340" s="10" t="s">
        <v>877</v>
      </c>
      <c r="B1340" s="11"/>
      <c r="C1340" s="10"/>
      <c r="D1340" s="10"/>
      <c r="E1340" s="23" t="s">
        <v>878</v>
      </c>
      <c r="F1340" s="24">
        <f t="shared" ref="F1340:F1344" si="308">F1341</f>
        <v>4.0999999999999996</v>
      </c>
      <c r="G1340" s="24">
        <f t="shared" ref="G1340:G1344" si="309">G1341</f>
        <v>4.2</v>
      </c>
      <c r="H1340" s="24">
        <f t="shared" ref="H1340:H1344" si="310">H1341</f>
        <v>4.2</v>
      </c>
      <c r="I1340" s="24">
        <f t="shared" ref="I1340:I1344" si="311">I1341</f>
        <v>0</v>
      </c>
    </row>
    <row r="1341" spans="1:9" ht="31.5" x14ac:dyDescent="0.25">
      <c r="A1341" s="10" t="s">
        <v>877</v>
      </c>
      <c r="B1341" s="11" t="s">
        <v>53</v>
      </c>
      <c r="C1341" s="10"/>
      <c r="D1341" s="10"/>
      <c r="E1341" s="23" t="s">
        <v>54</v>
      </c>
      <c r="F1341" s="24">
        <f t="shared" si="308"/>
        <v>4.0999999999999996</v>
      </c>
      <c r="G1341" s="24">
        <f t="shared" si="309"/>
        <v>4.2</v>
      </c>
      <c r="H1341" s="24">
        <f t="shared" si="310"/>
        <v>4.2</v>
      </c>
      <c r="I1341" s="24">
        <f t="shared" si="311"/>
        <v>0</v>
      </c>
    </row>
    <row r="1342" spans="1:9" x14ac:dyDescent="0.25">
      <c r="A1342" s="10" t="s">
        <v>877</v>
      </c>
      <c r="B1342" s="11">
        <v>200</v>
      </c>
      <c r="C1342" s="10" t="s">
        <v>24</v>
      </c>
      <c r="D1342" s="10" t="s">
        <v>25</v>
      </c>
      <c r="E1342" s="23" t="s">
        <v>26</v>
      </c>
      <c r="F1342" s="24">
        <v>4.0999999999999996</v>
      </c>
      <c r="G1342" s="24">
        <v>4.2</v>
      </c>
      <c r="H1342" s="24">
        <v>4.2</v>
      </c>
      <c r="I1342" s="24"/>
    </row>
    <row r="1343" spans="1:9" ht="63" x14ac:dyDescent="0.25">
      <c r="A1343" s="10" t="s">
        <v>879</v>
      </c>
      <c r="B1343" s="11"/>
      <c r="C1343" s="10"/>
      <c r="D1343" s="10"/>
      <c r="E1343" s="23" t="s">
        <v>880</v>
      </c>
      <c r="F1343" s="24">
        <f t="shared" si="308"/>
        <v>210.5</v>
      </c>
      <c r="G1343" s="24">
        <f t="shared" si="309"/>
        <v>4334.3</v>
      </c>
      <c r="H1343" s="24">
        <f t="shared" si="310"/>
        <v>3847.2</v>
      </c>
      <c r="I1343" s="24">
        <f t="shared" si="311"/>
        <v>0</v>
      </c>
    </row>
    <row r="1344" spans="1:9" ht="31.5" x14ac:dyDescent="0.25">
      <c r="A1344" s="10" t="s">
        <v>879</v>
      </c>
      <c r="B1344" s="11" t="s">
        <v>53</v>
      </c>
      <c r="C1344" s="10"/>
      <c r="D1344" s="10"/>
      <c r="E1344" s="23" t="s">
        <v>54</v>
      </c>
      <c r="F1344" s="24">
        <f t="shared" si="308"/>
        <v>210.5</v>
      </c>
      <c r="G1344" s="24">
        <f t="shared" si="309"/>
        <v>4334.3</v>
      </c>
      <c r="H1344" s="24">
        <f t="shared" si="310"/>
        <v>3847.2</v>
      </c>
      <c r="I1344" s="24">
        <f t="shared" si="311"/>
        <v>0</v>
      </c>
    </row>
    <row r="1345" spans="1:9" x14ac:dyDescent="0.25">
      <c r="A1345" s="10" t="s">
        <v>879</v>
      </c>
      <c r="B1345" s="11" t="s">
        <v>53</v>
      </c>
      <c r="C1345" s="10" t="s">
        <v>24</v>
      </c>
      <c r="D1345" s="10" t="s">
        <v>288</v>
      </c>
      <c r="E1345" s="23" t="s">
        <v>881</v>
      </c>
      <c r="F1345" s="24">
        <v>210.5</v>
      </c>
      <c r="G1345" s="24">
        <v>4334.3</v>
      </c>
      <c r="H1345" s="24">
        <v>3847.2</v>
      </c>
      <c r="I1345" s="24"/>
    </row>
    <row r="1346" spans="1:9" ht="31.5" x14ac:dyDescent="0.25">
      <c r="A1346" s="10" t="s">
        <v>882</v>
      </c>
      <c r="B1346" s="11"/>
      <c r="C1346" s="10"/>
      <c r="D1346" s="10"/>
      <c r="E1346" s="23" t="s">
        <v>883</v>
      </c>
      <c r="F1346" s="24">
        <f>F1347+F1349+F1351</f>
        <v>62931.8</v>
      </c>
      <c r="G1346" s="24">
        <f>G1347+G1349+G1351</f>
        <v>64866.8</v>
      </c>
      <c r="H1346" s="24">
        <f>H1347+H1349+H1351</f>
        <v>64866.8</v>
      </c>
      <c r="I1346" s="24">
        <f>I1347+I1349+I1351</f>
        <v>0</v>
      </c>
    </row>
    <row r="1347" spans="1:9" ht="94.5" x14ac:dyDescent="0.25">
      <c r="A1347" s="10" t="s">
        <v>882</v>
      </c>
      <c r="B1347" s="11" t="s">
        <v>128</v>
      </c>
      <c r="C1347" s="10"/>
      <c r="D1347" s="10"/>
      <c r="E1347" s="23" t="s">
        <v>129</v>
      </c>
      <c r="F1347" s="24">
        <f>F1348</f>
        <v>60471.9</v>
      </c>
      <c r="G1347" s="24">
        <f>G1348</f>
        <v>62165.9</v>
      </c>
      <c r="H1347" s="24">
        <f>H1348</f>
        <v>61900.800000000003</v>
      </c>
      <c r="I1347" s="24">
        <f>I1348</f>
        <v>0</v>
      </c>
    </row>
    <row r="1348" spans="1:9" x14ac:dyDescent="0.25">
      <c r="A1348" s="10" t="s">
        <v>882</v>
      </c>
      <c r="B1348" s="11" t="s">
        <v>128</v>
      </c>
      <c r="C1348" s="10" t="s">
        <v>24</v>
      </c>
      <c r="D1348" s="10" t="s">
        <v>25</v>
      </c>
      <c r="E1348" s="23" t="s">
        <v>26</v>
      </c>
      <c r="F1348" s="24">
        <v>60471.9</v>
      </c>
      <c r="G1348" s="24">
        <v>62165.9</v>
      </c>
      <c r="H1348" s="24">
        <v>61900.800000000003</v>
      </c>
      <c r="I1348" s="24"/>
    </row>
    <row r="1349" spans="1:9" ht="31.5" x14ac:dyDescent="0.25">
      <c r="A1349" s="10" t="s">
        <v>882</v>
      </c>
      <c r="B1349" s="11" t="s">
        <v>53</v>
      </c>
      <c r="C1349" s="10"/>
      <c r="D1349" s="10"/>
      <c r="E1349" s="23" t="s">
        <v>54</v>
      </c>
      <c r="F1349" s="24">
        <f>F1350</f>
        <v>2409.9</v>
      </c>
      <c r="G1349" s="24">
        <f>G1350</f>
        <v>2650.9</v>
      </c>
      <c r="H1349" s="24">
        <f>H1350</f>
        <v>2916</v>
      </c>
      <c r="I1349" s="24">
        <f>I1350</f>
        <v>0</v>
      </c>
    </row>
    <row r="1350" spans="1:9" x14ac:dyDescent="0.25">
      <c r="A1350" s="10" t="s">
        <v>882</v>
      </c>
      <c r="B1350" s="11" t="s">
        <v>53</v>
      </c>
      <c r="C1350" s="10" t="s">
        <v>24</v>
      </c>
      <c r="D1350" s="10" t="s">
        <v>25</v>
      </c>
      <c r="E1350" s="23" t="s">
        <v>26</v>
      </c>
      <c r="F1350" s="24">
        <v>2409.9</v>
      </c>
      <c r="G1350" s="24">
        <v>2650.9</v>
      </c>
      <c r="H1350" s="24">
        <v>2916</v>
      </c>
      <c r="I1350" s="24"/>
    </row>
    <row r="1351" spans="1:9" x14ac:dyDescent="0.25">
      <c r="A1351" s="10" t="s">
        <v>882</v>
      </c>
      <c r="B1351" s="11" t="s">
        <v>39</v>
      </c>
      <c r="C1351" s="10"/>
      <c r="D1351" s="10"/>
      <c r="E1351" s="23" t="s">
        <v>40</v>
      </c>
      <c r="F1351" s="24">
        <f>F1352</f>
        <v>50</v>
      </c>
      <c r="G1351" s="24">
        <f>G1352</f>
        <v>50</v>
      </c>
      <c r="H1351" s="24">
        <f>H1352</f>
        <v>50</v>
      </c>
      <c r="I1351" s="24">
        <f>I1352</f>
        <v>0</v>
      </c>
    </row>
    <row r="1352" spans="1:9" x14ac:dyDescent="0.25">
      <c r="A1352" s="10" t="s">
        <v>882</v>
      </c>
      <c r="B1352" s="11" t="s">
        <v>39</v>
      </c>
      <c r="C1352" s="10" t="s">
        <v>24</v>
      </c>
      <c r="D1352" s="10" t="s">
        <v>25</v>
      </c>
      <c r="E1352" s="23" t="s">
        <v>26</v>
      </c>
      <c r="F1352" s="24">
        <v>50</v>
      </c>
      <c r="G1352" s="24">
        <v>50</v>
      </c>
      <c r="H1352" s="24">
        <v>50</v>
      </c>
      <c r="I1352" s="24"/>
    </row>
    <row r="1353" spans="1:9" ht="47.25" x14ac:dyDescent="0.25">
      <c r="A1353" s="10" t="s">
        <v>884</v>
      </c>
      <c r="B1353" s="11"/>
      <c r="C1353" s="10"/>
      <c r="D1353" s="10"/>
      <c r="E1353" s="23" t="s">
        <v>885</v>
      </c>
      <c r="F1353" s="24">
        <f t="shared" ref="F1353:F1363" si="312">F1354</f>
        <v>11335.7</v>
      </c>
      <c r="G1353" s="24">
        <f t="shared" ref="G1353:G1363" si="313">G1354</f>
        <v>12135.7</v>
      </c>
      <c r="H1353" s="24">
        <f t="shared" ref="H1353:H1363" si="314">H1354</f>
        <v>12935.7</v>
      </c>
      <c r="I1353" s="24">
        <f t="shared" ref="I1353:I1363" si="315">I1354</f>
        <v>0</v>
      </c>
    </row>
    <row r="1354" spans="1:9" ht="31.5" x14ac:dyDescent="0.25">
      <c r="A1354" s="10" t="s">
        <v>884</v>
      </c>
      <c r="B1354" s="11" t="s">
        <v>170</v>
      </c>
      <c r="C1354" s="10"/>
      <c r="D1354" s="10"/>
      <c r="E1354" s="23" t="s">
        <v>171</v>
      </c>
      <c r="F1354" s="24">
        <f t="shared" si="312"/>
        <v>11335.7</v>
      </c>
      <c r="G1354" s="24">
        <f t="shared" si="313"/>
        <v>12135.7</v>
      </c>
      <c r="H1354" s="24">
        <f t="shared" si="314"/>
        <v>12935.7</v>
      </c>
      <c r="I1354" s="24">
        <f t="shared" si="315"/>
        <v>0</v>
      </c>
    </row>
    <row r="1355" spans="1:9" x14ac:dyDescent="0.25">
      <c r="A1355" s="10" t="s">
        <v>884</v>
      </c>
      <c r="B1355" s="11">
        <v>300</v>
      </c>
      <c r="C1355" s="10" t="s">
        <v>93</v>
      </c>
      <c r="D1355" s="10" t="s">
        <v>92</v>
      </c>
      <c r="E1355" s="23" t="s">
        <v>201</v>
      </c>
      <c r="F1355" s="24">
        <v>11335.7</v>
      </c>
      <c r="G1355" s="24">
        <v>12135.7</v>
      </c>
      <c r="H1355" s="24">
        <v>12935.7</v>
      </c>
      <c r="I1355" s="24"/>
    </row>
    <row r="1356" spans="1:9" ht="63" x14ac:dyDescent="0.25">
      <c r="A1356" s="10" t="s">
        <v>886</v>
      </c>
      <c r="B1356" s="11"/>
      <c r="C1356" s="10"/>
      <c r="D1356" s="10"/>
      <c r="E1356" s="23" t="s">
        <v>887</v>
      </c>
      <c r="F1356" s="24">
        <f t="shared" si="312"/>
        <v>172.5</v>
      </c>
      <c r="G1356" s="24">
        <f t="shared" si="313"/>
        <v>345</v>
      </c>
      <c r="H1356" s="24">
        <f t="shared" si="314"/>
        <v>345</v>
      </c>
      <c r="I1356" s="24">
        <f t="shared" si="315"/>
        <v>0</v>
      </c>
    </row>
    <row r="1357" spans="1:9" ht="31.5" x14ac:dyDescent="0.25">
      <c r="A1357" s="10" t="s">
        <v>886</v>
      </c>
      <c r="B1357" s="11" t="s">
        <v>170</v>
      </c>
      <c r="C1357" s="10"/>
      <c r="D1357" s="10"/>
      <c r="E1357" s="23" t="s">
        <v>171</v>
      </c>
      <c r="F1357" s="24">
        <f t="shared" si="312"/>
        <v>172.5</v>
      </c>
      <c r="G1357" s="24">
        <f t="shared" si="313"/>
        <v>345</v>
      </c>
      <c r="H1357" s="24">
        <f t="shared" si="314"/>
        <v>345</v>
      </c>
      <c r="I1357" s="24">
        <f t="shared" si="315"/>
        <v>0</v>
      </c>
    </row>
    <row r="1358" spans="1:9" x14ac:dyDescent="0.25">
      <c r="A1358" s="10" t="s">
        <v>886</v>
      </c>
      <c r="B1358" s="11" t="s">
        <v>170</v>
      </c>
      <c r="C1358" s="10" t="s">
        <v>24</v>
      </c>
      <c r="D1358" s="10" t="s">
        <v>25</v>
      </c>
      <c r="E1358" s="23" t="s">
        <v>26</v>
      </c>
      <c r="F1358" s="24">
        <v>172.5</v>
      </c>
      <c r="G1358" s="24">
        <v>345</v>
      </c>
      <c r="H1358" s="24">
        <v>345</v>
      </c>
      <c r="I1358" s="24"/>
    </row>
    <row r="1359" spans="1:9" ht="47.25" x14ac:dyDescent="0.25">
      <c r="A1359" s="10" t="s">
        <v>888</v>
      </c>
      <c r="B1359" s="11"/>
      <c r="C1359" s="10"/>
      <c r="D1359" s="10"/>
      <c r="E1359" s="23" t="s">
        <v>889</v>
      </c>
      <c r="F1359" s="24">
        <f t="shared" si="312"/>
        <v>172.5</v>
      </c>
      <c r="G1359" s="24">
        <f t="shared" si="313"/>
        <v>172.5</v>
      </c>
      <c r="H1359" s="24">
        <f t="shared" si="314"/>
        <v>172.5</v>
      </c>
      <c r="I1359" s="24">
        <f t="shared" si="315"/>
        <v>0</v>
      </c>
    </row>
    <row r="1360" spans="1:9" ht="31.5" x14ac:dyDescent="0.25">
      <c r="A1360" s="10" t="s">
        <v>888</v>
      </c>
      <c r="B1360" s="11" t="s">
        <v>170</v>
      </c>
      <c r="C1360" s="10"/>
      <c r="D1360" s="10"/>
      <c r="E1360" s="23" t="s">
        <v>171</v>
      </c>
      <c r="F1360" s="24">
        <f t="shared" si="312"/>
        <v>172.5</v>
      </c>
      <c r="G1360" s="24">
        <f t="shared" si="313"/>
        <v>172.5</v>
      </c>
      <c r="H1360" s="24">
        <f t="shared" si="314"/>
        <v>172.5</v>
      </c>
      <c r="I1360" s="24">
        <f t="shared" si="315"/>
        <v>0</v>
      </c>
    </row>
    <row r="1361" spans="1:9" x14ac:dyDescent="0.25">
      <c r="A1361" s="10" t="s">
        <v>888</v>
      </c>
      <c r="B1361" s="11">
        <v>300</v>
      </c>
      <c r="C1361" s="10" t="s">
        <v>24</v>
      </c>
      <c r="D1361" s="10" t="s">
        <v>25</v>
      </c>
      <c r="E1361" s="23" t="s">
        <v>26</v>
      </c>
      <c r="F1361" s="24">
        <v>172.5</v>
      </c>
      <c r="G1361" s="24">
        <v>172.5</v>
      </c>
      <c r="H1361" s="24">
        <v>172.5</v>
      </c>
      <c r="I1361" s="24"/>
    </row>
    <row r="1362" spans="1:9" ht="47.25" x14ac:dyDescent="0.25">
      <c r="A1362" s="10" t="s">
        <v>890</v>
      </c>
      <c r="B1362" s="11"/>
      <c r="C1362" s="10"/>
      <c r="D1362" s="10"/>
      <c r="E1362" s="23" t="s">
        <v>891</v>
      </c>
      <c r="F1362" s="24">
        <f t="shared" si="312"/>
        <v>828</v>
      </c>
      <c r="G1362" s="24">
        <f t="shared" si="313"/>
        <v>828</v>
      </c>
      <c r="H1362" s="24">
        <f t="shared" si="314"/>
        <v>828</v>
      </c>
      <c r="I1362" s="24">
        <f t="shared" si="315"/>
        <v>0</v>
      </c>
    </row>
    <row r="1363" spans="1:9" ht="31.5" x14ac:dyDescent="0.25">
      <c r="A1363" s="10" t="s">
        <v>890</v>
      </c>
      <c r="B1363" s="11" t="s">
        <v>170</v>
      </c>
      <c r="C1363" s="10"/>
      <c r="D1363" s="10"/>
      <c r="E1363" s="23" t="s">
        <v>171</v>
      </c>
      <c r="F1363" s="24">
        <f t="shared" si="312"/>
        <v>828</v>
      </c>
      <c r="G1363" s="24">
        <f t="shared" si="313"/>
        <v>828</v>
      </c>
      <c r="H1363" s="24">
        <f t="shared" si="314"/>
        <v>828</v>
      </c>
      <c r="I1363" s="24">
        <f t="shared" si="315"/>
        <v>0</v>
      </c>
    </row>
    <row r="1364" spans="1:9" x14ac:dyDescent="0.25">
      <c r="A1364" s="10" t="s">
        <v>890</v>
      </c>
      <c r="B1364" s="11">
        <v>300</v>
      </c>
      <c r="C1364" s="10" t="s">
        <v>24</v>
      </c>
      <c r="D1364" s="10" t="s">
        <v>25</v>
      </c>
      <c r="E1364" s="23" t="s">
        <v>26</v>
      </c>
      <c r="F1364" s="24">
        <v>828</v>
      </c>
      <c r="G1364" s="24">
        <v>828</v>
      </c>
      <c r="H1364" s="24">
        <v>828</v>
      </c>
      <c r="I1364" s="24"/>
    </row>
    <row r="1365" spans="1:9" ht="94.5" x14ac:dyDescent="0.25">
      <c r="A1365" s="10" t="s">
        <v>892</v>
      </c>
      <c r="B1365" s="11"/>
      <c r="C1365" s="10"/>
      <c r="D1365" s="10"/>
      <c r="E1365" s="23" t="s">
        <v>893</v>
      </c>
      <c r="F1365" s="24">
        <f>F1366+F1368</f>
        <v>151781.29999999999</v>
      </c>
      <c r="G1365" s="24">
        <f>G1366+G1368</f>
        <v>156448.19999999998</v>
      </c>
      <c r="H1365" s="24">
        <f>H1366+H1368</f>
        <v>156448.19999999998</v>
      </c>
      <c r="I1365" s="24">
        <f>I1366+I1368</f>
        <v>0</v>
      </c>
    </row>
    <row r="1366" spans="1:9" ht="31.5" x14ac:dyDescent="0.25">
      <c r="A1366" s="10" t="s">
        <v>892</v>
      </c>
      <c r="B1366" s="11" t="s">
        <v>53</v>
      </c>
      <c r="C1366" s="10"/>
      <c r="D1366" s="10"/>
      <c r="E1366" s="23" t="s">
        <v>54</v>
      </c>
      <c r="F1366" s="24">
        <f>F1367</f>
        <v>454</v>
      </c>
      <c r="G1366" s="24">
        <f>G1367</f>
        <v>467.9</v>
      </c>
      <c r="H1366" s="24">
        <f>H1367</f>
        <v>467.9</v>
      </c>
      <c r="I1366" s="24">
        <f>I1367</f>
        <v>0</v>
      </c>
    </row>
    <row r="1367" spans="1:9" x14ac:dyDescent="0.25">
      <c r="A1367" s="10" t="s">
        <v>892</v>
      </c>
      <c r="B1367" s="11">
        <v>200</v>
      </c>
      <c r="C1367" s="10" t="s">
        <v>93</v>
      </c>
      <c r="D1367" s="10" t="s">
        <v>24</v>
      </c>
      <c r="E1367" s="23" t="s">
        <v>894</v>
      </c>
      <c r="F1367" s="24">
        <v>454</v>
      </c>
      <c r="G1367" s="24">
        <v>467.9</v>
      </c>
      <c r="H1367" s="24">
        <v>467.9</v>
      </c>
      <c r="I1367" s="24"/>
    </row>
    <row r="1368" spans="1:9" ht="31.5" x14ac:dyDescent="0.25">
      <c r="A1368" s="10" t="s">
        <v>892</v>
      </c>
      <c r="B1368" s="11" t="s">
        <v>170</v>
      </c>
      <c r="C1368" s="10"/>
      <c r="D1368" s="10"/>
      <c r="E1368" s="23" t="s">
        <v>171</v>
      </c>
      <c r="F1368" s="24">
        <f>F1369</f>
        <v>151327.29999999999</v>
      </c>
      <c r="G1368" s="24">
        <f>G1369</f>
        <v>155980.29999999999</v>
      </c>
      <c r="H1368" s="24">
        <f>H1369</f>
        <v>155980.29999999999</v>
      </c>
      <c r="I1368" s="24">
        <f>I1369</f>
        <v>0</v>
      </c>
    </row>
    <row r="1369" spans="1:9" x14ac:dyDescent="0.25">
      <c r="A1369" s="10" t="s">
        <v>892</v>
      </c>
      <c r="B1369" s="11">
        <v>300</v>
      </c>
      <c r="C1369" s="10" t="s">
        <v>93</v>
      </c>
      <c r="D1369" s="10" t="s">
        <v>24</v>
      </c>
      <c r="E1369" s="23" t="s">
        <v>894</v>
      </c>
      <c r="F1369" s="24">
        <v>151327.29999999999</v>
      </c>
      <c r="G1369" s="24">
        <v>155980.29999999999</v>
      </c>
      <c r="H1369" s="24">
        <v>155980.29999999999</v>
      </c>
      <c r="I1369" s="24"/>
    </row>
    <row r="1370" spans="1:9" s="13" customFormat="1" ht="31.5" x14ac:dyDescent="0.25">
      <c r="A1370" s="14" t="s">
        <v>895</v>
      </c>
      <c r="B1370" s="15"/>
      <c r="C1370" s="14"/>
      <c r="D1370" s="14"/>
      <c r="E1370" s="16" t="s">
        <v>896</v>
      </c>
      <c r="F1370" s="17">
        <f>F1371+F1375</f>
        <v>231293.2</v>
      </c>
      <c r="G1370" s="17">
        <f>G1371+G1375</f>
        <v>237455.8</v>
      </c>
      <c r="H1370" s="17">
        <f>H1371+H1375</f>
        <v>237455.8</v>
      </c>
      <c r="I1370" s="17">
        <f>I1371+I1375</f>
        <v>0</v>
      </c>
    </row>
    <row r="1371" spans="1:9" s="18" customFormat="1" ht="31.5" x14ac:dyDescent="0.25">
      <c r="A1371" s="19" t="s">
        <v>897</v>
      </c>
      <c r="B1371" s="20"/>
      <c r="C1371" s="19"/>
      <c r="D1371" s="19"/>
      <c r="E1371" s="21" t="s">
        <v>898</v>
      </c>
      <c r="F1371" s="22">
        <f t="shared" ref="F1371:F1375" si="316">F1372</f>
        <v>76421.900000000009</v>
      </c>
      <c r="G1371" s="22">
        <f t="shared" ref="G1371:G1375" si="317">G1372</f>
        <v>78771.700000000012</v>
      </c>
      <c r="H1371" s="22">
        <f t="shared" ref="H1371:H1375" si="318">H1372</f>
        <v>78771.700000000012</v>
      </c>
      <c r="I1371" s="22">
        <f t="shared" ref="I1371:I1375" si="319">I1372</f>
        <v>0</v>
      </c>
    </row>
    <row r="1372" spans="1:9" ht="31.5" x14ac:dyDescent="0.25">
      <c r="A1372" s="10" t="s">
        <v>899</v>
      </c>
      <c r="B1372" s="11"/>
      <c r="C1372" s="10"/>
      <c r="D1372" s="10"/>
      <c r="E1372" s="23" t="s">
        <v>156</v>
      </c>
      <c r="F1372" s="24">
        <f t="shared" si="316"/>
        <v>76421.900000000009</v>
      </c>
      <c r="G1372" s="24">
        <f t="shared" si="317"/>
        <v>78771.700000000012</v>
      </c>
      <c r="H1372" s="24">
        <f t="shared" si="318"/>
        <v>78771.700000000012</v>
      </c>
      <c r="I1372" s="24">
        <f t="shared" si="319"/>
        <v>0</v>
      </c>
    </row>
    <row r="1373" spans="1:9" ht="94.5" x14ac:dyDescent="0.25">
      <c r="A1373" s="10" t="s">
        <v>899</v>
      </c>
      <c r="B1373" s="11" t="s">
        <v>128</v>
      </c>
      <c r="C1373" s="10"/>
      <c r="D1373" s="10"/>
      <c r="E1373" s="23" t="s">
        <v>129</v>
      </c>
      <c r="F1373" s="24">
        <f t="shared" si="316"/>
        <v>76421.900000000009</v>
      </c>
      <c r="G1373" s="24">
        <f t="shared" si="317"/>
        <v>78771.700000000012</v>
      </c>
      <c r="H1373" s="24">
        <f t="shared" si="318"/>
        <v>78771.700000000012</v>
      </c>
      <c r="I1373" s="24">
        <f t="shared" si="319"/>
        <v>0</v>
      </c>
    </row>
    <row r="1374" spans="1:9" ht="63" x14ac:dyDescent="0.25">
      <c r="A1374" s="10" t="s">
        <v>899</v>
      </c>
      <c r="B1374" s="11" t="s">
        <v>128</v>
      </c>
      <c r="C1374" s="10" t="s">
        <v>24</v>
      </c>
      <c r="D1374" s="10" t="s">
        <v>92</v>
      </c>
      <c r="E1374" s="23" t="s">
        <v>900</v>
      </c>
      <c r="F1374" s="24">
        <v>76421.900000000009</v>
      </c>
      <c r="G1374" s="24">
        <v>78771.700000000012</v>
      </c>
      <c r="H1374" s="24">
        <v>78771.700000000012</v>
      </c>
      <c r="I1374" s="24"/>
    </row>
    <row r="1375" spans="1:9" s="18" customFormat="1" x14ac:dyDescent="0.25">
      <c r="A1375" s="19" t="s">
        <v>901</v>
      </c>
      <c r="B1375" s="20"/>
      <c r="C1375" s="19"/>
      <c r="D1375" s="19"/>
      <c r="E1375" s="21" t="s">
        <v>902</v>
      </c>
      <c r="F1375" s="22">
        <f t="shared" si="316"/>
        <v>154871.30000000002</v>
      </c>
      <c r="G1375" s="22">
        <f t="shared" si="317"/>
        <v>158684.09999999998</v>
      </c>
      <c r="H1375" s="22">
        <f t="shared" si="318"/>
        <v>158684.09999999998</v>
      </c>
      <c r="I1375" s="22">
        <f t="shared" si="319"/>
        <v>0</v>
      </c>
    </row>
    <row r="1376" spans="1:9" ht="31.5" x14ac:dyDescent="0.25">
      <c r="A1376" s="10" t="s">
        <v>903</v>
      </c>
      <c r="B1376" s="11"/>
      <c r="C1376" s="10"/>
      <c r="D1376" s="10"/>
      <c r="E1376" s="23" t="s">
        <v>156</v>
      </c>
      <c r="F1376" s="24">
        <f>F1377+F1379</f>
        <v>154871.30000000002</v>
      </c>
      <c r="G1376" s="24">
        <f>G1377+G1379</f>
        <v>158684.09999999998</v>
      </c>
      <c r="H1376" s="24">
        <f>H1377+H1379</f>
        <v>158684.09999999998</v>
      </c>
      <c r="I1376" s="24">
        <f>I1377+I1379</f>
        <v>0</v>
      </c>
    </row>
    <row r="1377" spans="1:9" ht="94.5" x14ac:dyDescent="0.25">
      <c r="A1377" s="10" t="s">
        <v>903</v>
      </c>
      <c r="B1377" s="11" t="s">
        <v>128</v>
      </c>
      <c r="C1377" s="10"/>
      <c r="D1377" s="10"/>
      <c r="E1377" s="23" t="s">
        <v>129</v>
      </c>
      <c r="F1377" s="24">
        <f>F1378</f>
        <v>125786.1</v>
      </c>
      <c r="G1377" s="24">
        <f>G1378</f>
        <v>129628.09999999999</v>
      </c>
      <c r="H1377" s="24">
        <f>H1378</f>
        <v>129628.09999999999</v>
      </c>
      <c r="I1377" s="24">
        <f>I1378</f>
        <v>0</v>
      </c>
    </row>
    <row r="1378" spans="1:9" ht="63" x14ac:dyDescent="0.25">
      <c r="A1378" s="10" t="s">
        <v>903</v>
      </c>
      <c r="B1378" s="11" t="s">
        <v>128</v>
      </c>
      <c r="C1378" s="10" t="s">
        <v>24</v>
      </c>
      <c r="D1378" s="10" t="s">
        <v>92</v>
      </c>
      <c r="E1378" s="23" t="s">
        <v>900</v>
      </c>
      <c r="F1378" s="24">
        <v>125786.1</v>
      </c>
      <c r="G1378" s="24">
        <v>129628.09999999999</v>
      </c>
      <c r="H1378" s="24">
        <v>129628.09999999999</v>
      </c>
      <c r="I1378" s="24"/>
    </row>
    <row r="1379" spans="1:9" ht="31.5" x14ac:dyDescent="0.25">
      <c r="A1379" s="10" t="s">
        <v>903</v>
      </c>
      <c r="B1379" s="11" t="s">
        <v>53</v>
      </c>
      <c r="C1379" s="10"/>
      <c r="D1379" s="10"/>
      <c r="E1379" s="23" t="s">
        <v>54</v>
      </c>
      <c r="F1379" s="24">
        <f>F1380</f>
        <v>29085.200000000001</v>
      </c>
      <c r="G1379" s="24">
        <f>G1380</f>
        <v>29056</v>
      </c>
      <c r="H1379" s="24">
        <f>H1380</f>
        <v>29056</v>
      </c>
      <c r="I1379" s="24">
        <f>I1380</f>
        <v>0</v>
      </c>
    </row>
    <row r="1380" spans="1:9" ht="63" x14ac:dyDescent="0.25">
      <c r="A1380" s="10" t="s">
        <v>903</v>
      </c>
      <c r="B1380" s="11" t="s">
        <v>53</v>
      </c>
      <c r="C1380" s="10" t="s">
        <v>24</v>
      </c>
      <c r="D1380" s="10" t="s">
        <v>92</v>
      </c>
      <c r="E1380" s="23" t="s">
        <v>900</v>
      </c>
      <c r="F1380" s="24">
        <v>29085.200000000001</v>
      </c>
      <c r="G1380" s="24">
        <v>29056</v>
      </c>
      <c r="H1380" s="24">
        <v>29056</v>
      </c>
      <c r="I1380" s="24"/>
    </row>
    <row r="1381" spans="1:9" s="13" customFormat="1" ht="47.25" x14ac:dyDescent="0.25">
      <c r="A1381" s="14" t="s">
        <v>904</v>
      </c>
      <c r="B1381" s="15"/>
      <c r="C1381" s="14"/>
      <c r="D1381" s="14"/>
      <c r="E1381" s="16" t="s">
        <v>905</v>
      </c>
      <c r="F1381" s="17">
        <f>F1382+F1386</f>
        <v>73006.900000000009</v>
      </c>
      <c r="G1381" s="17">
        <f>G1382+G1386</f>
        <v>75026.100000000006</v>
      </c>
      <c r="H1381" s="17">
        <f>H1382+H1386</f>
        <v>75026.100000000006</v>
      </c>
      <c r="I1381" s="17">
        <f>I1382+I1386</f>
        <v>0</v>
      </c>
    </row>
    <row r="1382" spans="1:9" s="18" customFormat="1" ht="47.25" x14ac:dyDescent="0.25">
      <c r="A1382" s="19" t="s">
        <v>906</v>
      </c>
      <c r="B1382" s="20"/>
      <c r="C1382" s="19"/>
      <c r="D1382" s="19"/>
      <c r="E1382" s="21" t="s">
        <v>907</v>
      </c>
      <c r="F1382" s="22">
        <f t="shared" ref="F1382:F1386" si="320">F1383</f>
        <v>32468.600000000002</v>
      </c>
      <c r="G1382" s="22">
        <f t="shared" ref="G1382:G1386" si="321">G1383</f>
        <v>32803.9</v>
      </c>
      <c r="H1382" s="22">
        <f t="shared" ref="H1382:H1386" si="322">H1383</f>
        <v>32803.9</v>
      </c>
      <c r="I1382" s="22">
        <f t="shared" ref="I1382:I1386" si="323">I1383</f>
        <v>0</v>
      </c>
    </row>
    <row r="1383" spans="1:9" ht="31.5" x14ac:dyDescent="0.25">
      <c r="A1383" s="10" t="s">
        <v>908</v>
      </c>
      <c r="B1383" s="11"/>
      <c r="C1383" s="10"/>
      <c r="D1383" s="10"/>
      <c r="E1383" s="23" t="s">
        <v>156</v>
      </c>
      <c r="F1383" s="24">
        <f t="shared" si="320"/>
        <v>32468.600000000002</v>
      </c>
      <c r="G1383" s="24">
        <f t="shared" si="321"/>
        <v>32803.9</v>
      </c>
      <c r="H1383" s="24">
        <f t="shared" si="322"/>
        <v>32803.9</v>
      </c>
      <c r="I1383" s="24">
        <f t="shared" si="323"/>
        <v>0</v>
      </c>
    </row>
    <row r="1384" spans="1:9" ht="94.5" x14ac:dyDescent="0.25">
      <c r="A1384" s="10" t="s">
        <v>908</v>
      </c>
      <c r="B1384" s="11" t="s">
        <v>128</v>
      </c>
      <c r="C1384" s="10"/>
      <c r="D1384" s="10"/>
      <c r="E1384" s="23" t="s">
        <v>129</v>
      </c>
      <c r="F1384" s="24">
        <f t="shared" si="320"/>
        <v>32468.600000000002</v>
      </c>
      <c r="G1384" s="24">
        <f t="shared" si="321"/>
        <v>32803.9</v>
      </c>
      <c r="H1384" s="24">
        <f t="shared" si="322"/>
        <v>32803.9</v>
      </c>
      <c r="I1384" s="24">
        <f t="shared" si="323"/>
        <v>0</v>
      </c>
    </row>
    <row r="1385" spans="1:9" ht="47.25" x14ac:dyDescent="0.25">
      <c r="A1385" s="10" t="s">
        <v>908</v>
      </c>
      <c r="B1385" s="11">
        <v>100</v>
      </c>
      <c r="C1385" s="10" t="s">
        <v>24</v>
      </c>
      <c r="D1385" s="10" t="s">
        <v>298</v>
      </c>
      <c r="E1385" s="23" t="s">
        <v>909</v>
      </c>
      <c r="F1385" s="24">
        <v>32468.600000000002</v>
      </c>
      <c r="G1385" s="24">
        <v>32803.9</v>
      </c>
      <c r="H1385" s="24">
        <v>32803.9</v>
      </c>
      <c r="I1385" s="24"/>
    </row>
    <row r="1386" spans="1:9" s="18" customFormat="1" x14ac:dyDescent="0.25">
      <c r="A1386" s="19" t="s">
        <v>910</v>
      </c>
      <c r="B1386" s="20"/>
      <c r="C1386" s="19"/>
      <c r="D1386" s="19"/>
      <c r="E1386" s="21" t="s">
        <v>902</v>
      </c>
      <c r="F1386" s="22">
        <f t="shared" si="320"/>
        <v>40538.30000000001</v>
      </c>
      <c r="G1386" s="22">
        <f t="shared" si="321"/>
        <v>42222.200000000012</v>
      </c>
      <c r="H1386" s="22">
        <f t="shared" si="322"/>
        <v>42222.200000000012</v>
      </c>
      <c r="I1386" s="22">
        <f t="shared" si="323"/>
        <v>0</v>
      </c>
    </row>
    <row r="1387" spans="1:9" ht="31.5" x14ac:dyDescent="0.25">
      <c r="A1387" s="10" t="s">
        <v>911</v>
      </c>
      <c r="B1387" s="11"/>
      <c r="C1387" s="10"/>
      <c r="D1387" s="10"/>
      <c r="E1387" s="23" t="s">
        <v>156</v>
      </c>
      <c r="F1387" s="24">
        <f>F1388+F1390+F1392</f>
        <v>40538.30000000001</v>
      </c>
      <c r="G1387" s="24">
        <f>G1388+G1390+G1392</f>
        <v>42222.200000000012</v>
      </c>
      <c r="H1387" s="24">
        <f>H1388+H1390+H1392</f>
        <v>42222.200000000012</v>
      </c>
      <c r="I1387" s="24">
        <f>I1388+I1390+I1392</f>
        <v>0</v>
      </c>
    </row>
    <row r="1388" spans="1:9" ht="94.5" x14ac:dyDescent="0.25">
      <c r="A1388" s="10" t="s">
        <v>911</v>
      </c>
      <c r="B1388" s="11" t="s">
        <v>128</v>
      </c>
      <c r="C1388" s="10"/>
      <c r="D1388" s="10"/>
      <c r="E1388" s="23" t="s">
        <v>129</v>
      </c>
      <c r="F1388" s="24">
        <f>F1389</f>
        <v>33720.700000000004</v>
      </c>
      <c r="G1388" s="24">
        <f>G1389</f>
        <v>35404.600000000006</v>
      </c>
      <c r="H1388" s="24">
        <f>H1389</f>
        <v>35404.600000000006</v>
      </c>
      <c r="I1388" s="24">
        <f>I1389</f>
        <v>0</v>
      </c>
    </row>
    <row r="1389" spans="1:9" ht="47.25" x14ac:dyDescent="0.25">
      <c r="A1389" s="10" t="s">
        <v>911</v>
      </c>
      <c r="B1389" s="11">
        <v>100</v>
      </c>
      <c r="C1389" s="10" t="s">
        <v>24</v>
      </c>
      <c r="D1389" s="10" t="s">
        <v>298</v>
      </c>
      <c r="E1389" s="23" t="s">
        <v>909</v>
      </c>
      <c r="F1389" s="24">
        <v>33720.700000000004</v>
      </c>
      <c r="G1389" s="24">
        <v>35404.600000000006</v>
      </c>
      <c r="H1389" s="24">
        <v>35404.600000000006</v>
      </c>
      <c r="I1389" s="24"/>
    </row>
    <row r="1390" spans="1:9" ht="31.5" x14ac:dyDescent="0.25">
      <c r="A1390" s="10" t="s">
        <v>911</v>
      </c>
      <c r="B1390" s="11" t="s">
        <v>53</v>
      </c>
      <c r="C1390" s="10"/>
      <c r="D1390" s="10"/>
      <c r="E1390" s="23" t="s">
        <v>54</v>
      </c>
      <c r="F1390" s="24">
        <f>F1391</f>
        <v>6751.3</v>
      </c>
      <c r="G1390" s="24">
        <f>G1391</f>
        <v>6751.3</v>
      </c>
      <c r="H1390" s="24">
        <f>H1391</f>
        <v>6751.3</v>
      </c>
      <c r="I1390" s="24">
        <f>I1391</f>
        <v>0</v>
      </c>
    </row>
    <row r="1391" spans="1:9" ht="47.25" x14ac:dyDescent="0.25">
      <c r="A1391" s="10" t="s">
        <v>911</v>
      </c>
      <c r="B1391" s="11">
        <v>200</v>
      </c>
      <c r="C1391" s="10" t="s">
        <v>24</v>
      </c>
      <c r="D1391" s="10" t="s">
        <v>298</v>
      </c>
      <c r="E1391" s="23" t="s">
        <v>909</v>
      </c>
      <c r="F1391" s="24">
        <v>6751.3</v>
      </c>
      <c r="G1391" s="24">
        <v>6751.3</v>
      </c>
      <c r="H1391" s="24">
        <v>6751.3</v>
      </c>
      <c r="I1391" s="24"/>
    </row>
    <row r="1392" spans="1:9" x14ac:dyDescent="0.25">
      <c r="A1392" s="10" t="s">
        <v>911</v>
      </c>
      <c r="B1392" s="11" t="s">
        <v>39</v>
      </c>
      <c r="C1392" s="10"/>
      <c r="D1392" s="10"/>
      <c r="E1392" s="23" t="s">
        <v>40</v>
      </c>
      <c r="F1392" s="24">
        <f>F1393</f>
        <v>66.3</v>
      </c>
      <c r="G1392" s="24">
        <f>G1393</f>
        <v>66.3</v>
      </c>
      <c r="H1392" s="24">
        <f>H1393</f>
        <v>66.3</v>
      </c>
      <c r="I1392" s="24">
        <f>I1393</f>
        <v>0</v>
      </c>
    </row>
    <row r="1393" spans="1:9" ht="47.25" x14ac:dyDescent="0.25">
      <c r="A1393" s="10" t="s">
        <v>911</v>
      </c>
      <c r="B1393" s="11">
        <v>800</v>
      </c>
      <c r="C1393" s="10" t="s">
        <v>24</v>
      </c>
      <c r="D1393" s="10" t="s">
        <v>298</v>
      </c>
      <c r="E1393" s="23" t="s">
        <v>909</v>
      </c>
      <c r="F1393" s="24">
        <v>66.3</v>
      </c>
      <c r="G1393" s="24">
        <v>66.3</v>
      </c>
      <c r="H1393" s="24">
        <v>66.3</v>
      </c>
      <c r="I1393" s="24"/>
    </row>
    <row r="1394" spans="1:9" s="13" customFormat="1" ht="31.5" x14ac:dyDescent="0.25">
      <c r="A1394" s="14" t="s">
        <v>912</v>
      </c>
      <c r="B1394" s="15"/>
      <c r="C1394" s="14"/>
      <c r="D1394" s="14"/>
      <c r="E1394" s="16" t="s">
        <v>913</v>
      </c>
      <c r="F1394" s="17">
        <f>F1395+F1399+F1407+F1417</f>
        <v>1173308.3999999999</v>
      </c>
      <c r="G1394" s="17">
        <f>G1395+G1399+G1407+G1417</f>
        <v>1148871.5</v>
      </c>
      <c r="H1394" s="17">
        <f>H1395+H1399+H1407+H1417</f>
        <v>1151931.6000000001</v>
      </c>
      <c r="I1394" s="17">
        <f>I1395+I1399+I1407+I1417</f>
        <v>0</v>
      </c>
    </row>
    <row r="1395" spans="1:9" s="18" customFormat="1" x14ac:dyDescent="0.25">
      <c r="A1395" s="19" t="s">
        <v>914</v>
      </c>
      <c r="B1395" s="20"/>
      <c r="C1395" s="19"/>
      <c r="D1395" s="19"/>
      <c r="E1395" s="21" t="s">
        <v>915</v>
      </c>
      <c r="F1395" s="22">
        <f t="shared" ref="F1395:F1399" si="324">F1396</f>
        <v>8439.7999999999993</v>
      </c>
      <c r="G1395" s="22">
        <f t="shared" ref="G1395:G1399" si="325">G1396</f>
        <v>8699.2999999999993</v>
      </c>
      <c r="H1395" s="22">
        <f t="shared" ref="H1395:H1399" si="326">H1396</f>
        <v>8699.2999999999993</v>
      </c>
      <c r="I1395" s="22">
        <f t="shared" ref="I1395:I1399" si="327">I1396</f>
        <v>0</v>
      </c>
    </row>
    <row r="1396" spans="1:9" ht="31.5" x14ac:dyDescent="0.25">
      <c r="A1396" s="10" t="s">
        <v>916</v>
      </c>
      <c r="B1396" s="11"/>
      <c r="C1396" s="10"/>
      <c r="D1396" s="10"/>
      <c r="E1396" s="23" t="s">
        <v>156</v>
      </c>
      <c r="F1396" s="24">
        <f t="shared" si="324"/>
        <v>8439.7999999999993</v>
      </c>
      <c r="G1396" s="24">
        <f t="shared" si="325"/>
        <v>8699.2999999999993</v>
      </c>
      <c r="H1396" s="24">
        <f t="shared" si="326"/>
        <v>8699.2999999999993</v>
      </c>
      <c r="I1396" s="24">
        <f t="shared" si="327"/>
        <v>0</v>
      </c>
    </row>
    <row r="1397" spans="1:9" ht="94.5" x14ac:dyDescent="0.25">
      <c r="A1397" s="10" t="s">
        <v>916</v>
      </c>
      <c r="B1397" s="11" t="s">
        <v>128</v>
      </c>
      <c r="C1397" s="10"/>
      <c r="D1397" s="10"/>
      <c r="E1397" s="23" t="s">
        <v>129</v>
      </c>
      <c r="F1397" s="24">
        <f t="shared" si="324"/>
        <v>8439.7999999999993</v>
      </c>
      <c r="G1397" s="24">
        <f t="shared" si="325"/>
        <v>8699.2999999999993</v>
      </c>
      <c r="H1397" s="24">
        <f t="shared" si="326"/>
        <v>8699.2999999999993</v>
      </c>
      <c r="I1397" s="24">
        <f t="shared" si="327"/>
        <v>0</v>
      </c>
    </row>
    <row r="1398" spans="1:9" ht="47.25" x14ac:dyDescent="0.25">
      <c r="A1398" s="10" t="s">
        <v>916</v>
      </c>
      <c r="B1398" s="11">
        <v>100</v>
      </c>
      <c r="C1398" s="10" t="s">
        <v>24</v>
      </c>
      <c r="D1398" s="10" t="s">
        <v>268</v>
      </c>
      <c r="E1398" s="23" t="s">
        <v>917</v>
      </c>
      <c r="F1398" s="24">
        <v>8439.7999999999993</v>
      </c>
      <c r="G1398" s="24">
        <v>8699.2999999999993</v>
      </c>
      <c r="H1398" s="24">
        <v>8699.2999999999993</v>
      </c>
      <c r="I1398" s="24"/>
    </row>
    <row r="1399" spans="1:9" s="18" customFormat="1" ht="31.5" x14ac:dyDescent="0.25">
      <c r="A1399" s="19" t="s">
        <v>918</v>
      </c>
      <c r="B1399" s="20"/>
      <c r="C1399" s="19"/>
      <c r="D1399" s="19"/>
      <c r="E1399" s="21" t="s">
        <v>919</v>
      </c>
      <c r="F1399" s="22">
        <f t="shared" si="324"/>
        <v>456821.50000000006</v>
      </c>
      <c r="G1399" s="22">
        <f t="shared" si="325"/>
        <v>467821.9</v>
      </c>
      <c r="H1399" s="22">
        <f t="shared" si="326"/>
        <v>467821.9</v>
      </c>
      <c r="I1399" s="22">
        <f t="shared" si="327"/>
        <v>0</v>
      </c>
    </row>
    <row r="1400" spans="1:9" ht="31.5" x14ac:dyDescent="0.25">
      <c r="A1400" s="10" t="s">
        <v>920</v>
      </c>
      <c r="B1400" s="11"/>
      <c r="C1400" s="10"/>
      <c r="D1400" s="10"/>
      <c r="E1400" s="23" t="s">
        <v>156</v>
      </c>
      <c r="F1400" s="24">
        <f>F1401+F1403+F1405</f>
        <v>456821.50000000006</v>
      </c>
      <c r="G1400" s="24">
        <f>G1401+G1403+G1405</f>
        <v>467821.9</v>
      </c>
      <c r="H1400" s="24">
        <f>H1401+H1403+H1405</f>
        <v>467821.9</v>
      </c>
      <c r="I1400" s="24">
        <f>I1401+I1403+I1405</f>
        <v>0</v>
      </c>
    </row>
    <row r="1401" spans="1:9" ht="94.5" x14ac:dyDescent="0.25">
      <c r="A1401" s="10" t="s">
        <v>920</v>
      </c>
      <c r="B1401" s="11" t="s">
        <v>128</v>
      </c>
      <c r="C1401" s="10"/>
      <c r="D1401" s="10"/>
      <c r="E1401" s="23" t="s">
        <v>129</v>
      </c>
      <c r="F1401" s="24">
        <f>F1402</f>
        <v>420447.50000000006</v>
      </c>
      <c r="G1401" s="24">
        <f>G1402</f>
        <v>433379</v>
      </c>
      <c r="H1401" s="24">
        <f>H1402</f>
        <v>433379</v>
      </c>
      <c r="I1401" s="24">
        <f>I1402</f>
        <v>0</v>
      </c>
    </row>
    <row r="1402" spans="1:9" ht="63" x14ac:dyDescent="0.25">
      <c r="A1402" s="10" t="s">
        <v>920</v>
      </c>
      <c r="B1402" s="11">
        <v>100</v>
      </c>
      <c r="C1402" s="10" t="s">
        <v>24</v>
      </c>
      <c r="D1402" s="10" t="s">
        <v>219</v>
      </c>
      <c r="E1402" s="23" t="s">
        <v>338</v>
      </c>
      <c r="F1402" s="24">
        <v>420447.50000000006</v>
      </c>
      <c r="G1402" s="24">
        <v>433379</v>
      </c>
      <c r="H1402" s="24">
        <v>433379</v>
      </c>
      <c r="I1402" s="24"/>
    </row>
    <row r="1403" spans="1:9" ht="31.5" x14ac:dyDescent="0.25">
      <c r="A1403" s="10" t="s">
        <v>920</v>
      </c>
      <c r="B1403" s="11" t="s">
        <v>53</v>
      </c>
      <c r="C1403" s="10"/>
      <c r="D1403" s="10"/>
      <c r="E1403" s="23" t="s">
        <v>54</v>
      </c>
      <c r="F1403" s="24">
        <f>F1404</f>
        <v>36093.599999999991</v>
      </c>
      <c r="G1403" s="24">
        <f>G1404</f>
        <v>34162.5</v>
      </c>
      <c r="H1403" s="24">
        <f>H1404</f>
        <v>34162.5</v>
      </c>
      <c r="I1403" s="24">
        <f>I1404</f>
        <v>0</v>
      </c>
    </row>
    <row r="1404" spans="1:9" ht="63" x14ac:dyDescent="0.25">
      <c r="A1404" s="10" t="s">
        <v>920</v>
      </c>
      <c r="B1404" s="11">
        <v>200</v>
      </c>
      <c r="C1404" s="10" t="s">
        <v>24</v>
      </c>
      <c r="D1404" s="10" t="s">
        <v>219</v>
      </c>
      <c r="E1404" s="23" t="s">
        <v>338</v>
      </c>
      <c r="F1404" s="24">
        <v>36093.599999999991</v>
      </c>
      <c r="G1404" s="24">
        <v>34162.5</v>
      </c>
      <c r="H1404" s="24">
        <v>34162.5</v>
      </c>
      <c r="I1404" s="24"/>
    </row>
    <row r="1405" spans="1:9" x14ac:dyDescent="0.25">
      <c r="A1405" s="10" t="s">
        <v>920</v>
      </c>
      <c r="B1405" s="11" t="s">
        <v>39</v>
      </c>
      <c r="C1405" s="10"/>
      <c r="D1405" s="10"/>
      <c r="E1405" s="23" t="s">
        <v>40</v>
      </c>
      <c r="F1405" s="24">
        <f>F1406</f>
        <v>280.39999999999998</v>
      </c>
      <c r="G1405" s="24">
        <f>G1406</f>
        <v>280.39999999999998</v>
      </c>
      <c r="H1405" s="24">
        <f>H1406</f>
        <v>280.39999999999998</v>
      </c>
      <c r="I1405" s="24">
        <f>I1406</f>
        <v>0</v>
      </c>
    </row>
    <row r="1406" spans="1:9" ht="63" x14ac:dyDescent="0.25">
      <c r="A1406" s="10" t="s">
        <v>920</v>
      </c>
      <c r="B1406" s="11">
        <v>800</v>
      </c>
      <c r="C1406" s="10" t="s">
        <v>24</v>
      </c>
      <c r="D1406" s="10" t="s">
        <v>219</v>
      </c>
      <c r="E1406" s="23" t="s">
        <v>338</v>
      </c>
      <c r="F1406" s="24">
        <v>280.39999999999998</v>
      </c>
      <c r="G1406" s="24">
        <v>280.39999999999998</v>
      </c>
      <c r="H1406" s="24">
        <v>280.39999999999998</v>
      </c>
      <c r="I1406" s="24"/>
    </row>
    <row r="1407" spans="1:9" s="18" customFormat="1" ht="31.5" x14ac:dyDescent="0.25">
      <c r="A1407" s="19" t="s">
        <v>921</v>
      </c>
      <c r="B1407" s="20"/>
      <c r="C1407" s="19"/>
      <c r="D1407" s="19"/>
      <c r="E1407" s="21" t="s">
        <v>922</v>
      </c>
      <c r="F1407" s="22">
        <f>F1408</f>
        <v>228331.7</v>
      </c>
      <c r="G1407" s="22">
        <f>G1408</f>
        <v>235032.59999999998</v>
      </c>
      <c r="H1407" s="22">
        <f>H1408</f>
        <v>235032.59999999998</v>
      </c>
      <c r="I1407" s="22">
        <f>I1408</f>
        <v>0</v>
      </c>
    </row>
    <row r="1408" spans="1:9" ht="31.5" x14ac:dyDescent="0.25">
      <c r="A1408" s="10" t="s">
        <v>923</v>
      </c>
      <c r="B1408" s="11"/>
      <c r="C1408" s="10"/>
      <c r="D1408" s="10"/>
      <c r="E1408" s="23" t="s">
        <v>156</v>
      </c>
      <c r="F1408" s="24">
        <f>F1409+F1412+F1415</f>
        <v>228331.7</v>
      </c>
      <c r="G1408" s="24">
        <f>G1409+G1412+G1415</f>
        <v>235032.59999999998</v>
      </c>
      <c r="H1408" s="24">
        <f>H1409+H1412+H1415</f>
        <v>235032.59999999998</v>
      </c>
      <c r="I1408" s="24">
        <f>I1409+I1412+I1415</f>
        <v>0</v>
      </c>
    </row>
    <row r="1409" spans="1:9" ht="94.5" x14ac:dyDescent="0.25">
      <c r="A1409" s="10" t="s">
        <v>923</v>
      </c>
      <c r="B1409" s="11" t="s">
        <v>128</v>
      </c>
      <c r="C1409" s="10"/>
      <c r="D1409" s="10"/>
      <c r="E1409" s="23" t="s">
        <v>129</v>
      </c>
      <c r="F1409" s="24">
        <f>F1410+F1411</f>
        <v>218222</v>
      </c>
      <c r="G1409" s="24">
        <f>G1410+G1411</f>
        <v>224922.89999999997</v>
      </c>
      <c r="H1409" s="24">
        <f>H1410+H1411</f>
        <v>224922.89999999997</v>
      </c>
      <c r="I1409" s="24">
        <f>I1410+I1411</f>
        <v>0</v>
      </c>
    </row>
    <row r="1410" spans="1:9" ht="47.25" x14ac:dyDescent="0.25">
      <c r="A1410" s="10" t="s">
        <v>923</v>
      </c>
      <c r="B1410" s="11">
        <v>100</v>
      </c>
      <c r="C1410" s="10" t="s">
        <v>24</v>
      </c>
      <c r="D1410" s="10" t="s">
        <v>298</v>
      </c>
      <c r="E1410" s="23" t="s">
        <v>909</v>
      </c>
      <c r="F1410" s="24">
        <v>162700.69999999998</v>
      </c>
      <c r="G1410" s="24">
        <v>167693.89999999997</v>
      </c>
      <c r="H1410" s="24">
        <v>167693.89999999997</v>
      </c>
      <c r="I1410" s="24"/>
    </row>
    <row r="1411" spans="1:9" x14ac:dyDescent="0.25">
      <c r="A1411" s="10" t="s">
        <v>923</v>
      </c>
      <c r="B1411" s="11">
        <v>100</v>
      </c>
      <c r="C1411" s="10" t="s">
        <v>24</v>
      </c>
      <c r="D1411" s="10" t="s">
        <v>25</v>
      </c>
      <c r="E1411" s="23" t="s">
        <v>26</v>
      </c>
      <c r="F1411" s="24">
        <v>55521.3</v>
      </c>
      <c r="G1411" s="24">
        <v>57229.000000000007</v>
      </c>
      <c r="H1411" s="24">
        <v>57229.000000000007</v>
      </c>
      <c r="I1411" s="24"/>
    </row>
    <row r="1412" spans="1:9" ht="31.5" x14ac:dyDescent="0.25">
      <c r="A1412" s="10" t="s">
        <v>923</v>
      </c>
      <c r="B1412" s="11" t="s">
        <v>53</v>
      </c>
      <c r="C1412" s="10"/>
      <c r="D1412" s="10"/>
      <c r="E1412" s="23" t="s">
        <v>54</v>
      </c>
      <c r="F1412" s="24">
        <f>F1413+F1414</f>
        <v>10039.700000000001</v>
      </c>
      <c r="G1412" s="24">
        <f>G1413+G1414</f>
        <v>10039.700000000001</v>
      </c>
      <c r="H1412" s="24">
        <f>H1413+H1414</f>
        <v>10039.700000000001</v>
      </c>
      <c r="I1412" s="24">
        <f>I1413+I1414</f>
        <v>0</v>
      </c>
    </row>
    <row r="1413" spans="1:9" ht="47.25" x14ac:dyDescent="0.25">
      <c r="A1413" s="10" t="s">
        <v>923</v>
      </c>
      <c r="B1413" s="11">
        <v>200</v>
      </c>
      <c r="C1413" s="10" t="s">
        <v>24</v>
      </c>
      <c r="D1413" s="10" t="s">
        <v>298</v>
      </c>
      <c r="E1413" s="23" t="s">
        <v>909</v>
      </c>
      <c r="F1413" s="24">
        <v>6833.7</v>
      </c>
      <c r="G1413" s="24">
        <v>6833.7</v>
      </c>
      <c r="H1413" s="24">
        <v>6833.7</v>
      </c>
      <c r="I1413" s="24"/>
    </row>
    <row r="1414" spans="1:9" x14ac:dyDescent="0.25">
      <c r="A1414" s="10" t="s">
        <v>923</v>
      </c>
      <c r="B1414" s="11">
        <v>200</v>
      </c>
      <c r="C1414" s="10" t="s">
        <v>24</v>
      </c>
      <c r="D1414" s="10" t="s">
        <v>25</v>
      </c>
      <c r="E1414" s="23" t="s">
        <v>26</v>
      </c>
      <c r="F1414" s="24">
        <v>3206</v>
      </c>
      <c r="G1414" s="24">
        <v>3206</v>
      </c>
      <c r="H1414" s="24">
        <v>3206</v>
      </c>
      <c r="I1414" s="24"/>
    </row>
    <row r="1415" spans="1:9" x14ac:dyDescent="0.25">
      <c r="A1415" s="10" t="s">
        <v>923</v>
      </c>
      <c r="B1415" s="11" t="s">
        <v>39</v>
      </c>
      <c r="C1415" s="10"/>
      <c r="D1415" s="10"/>
      <c r="E1415" s="23" t="s">
        <v>40</v>
      </c>
      <c r="F1415" s="24">
        <f>F1416</f>
        <v>70</v>
      </c>
      <c r="G1415" s="24">
        <f>G1416</f>
        <v>70</v>
      </c>
      <c r="H1415" s="24">
        <f>H1416</f>
        <v>70</v>
      </c>
      <c r="I1415" s="24">
        <f>I1416</f>
        <v>0</v>
      </c>
    </row>
    <row r="1416" spans="1:9" ht="47.25" x14ac:dyDescent="0.25">
      <c r="A1416" s="10" t="s">
        <v>923</v>
      </c>
      <c r="B1416" s="11">
        <v>800</v>
      </c>
      <c r="C1416" s="10" t="s">
        <v>24</v>
      </c>
      <c r="D1416" s="10" t="s">
        <v>298</v>
      </c>
      <c r="E1416" s="23" t="s">
        <v>909</v>
      </c>
      <c r="F1416" s="24">
        <v>70</v>
      </c>
      <c r="G1416" s="24">
        <v>70</v>
      </c>
      <c r="H1416" s="24">
        <v>70</v>
      </c>
      <c r="I1416" s="24"/>
    </row>
    <row r="1417" spans="1:9" s="18" customFormat="1" x14ac:dyDescent="0.25">
      <c r="A1417" s="19" t="s">
        <v>924</v>
      </c>
      <c r="B1417" s="20"/>
      <c r="C1417" s="19"/>
      <c r="D1417" s="19"/>
      <c r="E1417" s="21" t="s">
        <v>902</v>
      </c>
      <c r="F1417" s="22">
        <f>F1418</f>
        <v>479715.39999999997</v>
      </c>
      <c r="G1417" s="22">
        <f>G1418</f>
        <v>437317.7</v>
      </c>
      <c r="H1417" s="22">
        <f>H1418</f>
        <v>440377.8</v>
      </c>
      <c r="I1417" s="22">
        <f>I1418</f>
        <v>0</v>
      </c>
    </row>
    <row r="1418" spans="1:9" ht="31.5" x14ac:dyDescent="0.25">
      <c r="A1418" s="10" t="s">
        <v>925</v>
      </c>
      <c r="B1418" s="11"/>
      <c r="C1418" s="10"/>
      <c r="D1418" s="10"/>
      <c r="E1418" s="23" t="s">
        <v>156</v>
      </c>
      <c r="F1418" s="24">
        <f>F1419+F1421+F1423</f>
        <v>479715.39999999997</v>
      </c>
      <c r="G1418" s="24">
        <f>G1419+G1421+G1423</f>
        <v>437317.7</v>
      </c>
      <c r="H1418" s="24">
        <f>H1419+H1421+H1423</f>
        <v>440377.8</v>
      </c>
      <c r="I1418" s="24">
        <f>I1419+I1421+I1423</f>
        <v>0</v>
      </c>
    </row>
    <row r="1419" spans="1:9" ht="94.5" x14ac:dyDescent="0.25">
      <c r="A1419" s="10" t="s">
        <v>925</v>
      </c>
      <c r="B1419" s="11" t="s">
        <v>128</v>
      </c>
      <c r="C1419" s="10"/>
      <c r="D1419" s="10"/>
      <c r="E1419" s="23" t="s">
        <v>129</v>
      </c>
      <c r="F1419" s="24">
        <f>F1420</f>
        <v>446948.1</v>
      </c>
      <c r="G1419" s="24">
        <f>G1420</f>
        <v>405284</v>
      </c>
      <c r="H1419" s="24">
        <f>H1420</f>
        <v>409046.7</v>
      </c>
      <c r="I1419" s="24">
        <f>I1420</f>
        <v>0</v>
      </c>
    </row>
    <row r="1420" spans="1:9" ht="63" x14ac:dyDescent="0.25">
      <c r="A1420" s="10" t="s">
        <v>925</v>
      </c>
      <c r="B1420" s="11">
        <v>100</v>
      </c>
      <c r="C1420" s="10" t="s">
        <v>24</v>
      </c>
      <c r="D1420" s="10" t="s">
        <v>219</v>
      </c>
      <c r="E1420" s="23" t="s">
        <v>338</v>
      </c>
      <c r="F1420" s="24">
        <v>446948.1</v>
      </c>
      <c r="G1420" s="24">
        <v>405284</v>
      </c>
      <c r="H1420" s="24">
        <v>409046.7</v>
      </c>
      <c r="I1420" s="24"/>
    </row>
    <row r="1421" spans="1:9" ht="31.5" x14ac:dyDescent="0.25">
      <c r="A1421" s="10" t="s">
        <v>925</v>
      </c>
      <c r="B1421" s="11" t="s">
        <v>53</v>
      </c>
      <c r="C1421" s="10"/>
      <c r="D1421" s="10"/>
      <c r="E1421" s="23" t="s">
        <v>54</v>
      </c>
      <c r="F1421" s="24">
        <f>F1422</f>
        <v>32167.3</v>
      </c>
      <c r="G1421" s="24">
        <f>G1422</f>
        <v>31433.7</v>
      </c>
      <c r="H1421" s="24">
        <f>H1422</f>
        <v>30731.1</v>
      </c>
      <c r="I1421" s="24">
        <f>I1422</f>
        <v>0</v>
      </c>
    </row>
    <row r="1422" spans="1:9" ht="63" x14ac:dyDescent="0.25">
      <c r="A1422" s="10" t="s">
        <v>925</v>
      </c>
      <c r="B1422" s="11">
        <v>200</v>
      </c>
      <c r="C1422" s="10" t="s">
        <v>24</v>
      </c>
      <c r="D1422" s="10" t="s">
        <v>219</v>
      </c>
      <c r="E1422" s="23" t="s">
        <v>338</v>
      </c>
      <c r="F1422" s="24">
        <v>32167.3</v>
      </c>
      <c r="G1422" s="24">
        <v>31433.7</v>
      </c>
      <c r="H1422" s="24">
        <v>30731.1</v>
      </c>
      <c r="I1422" s="24"/>
    </row>
    <row r="1423" spans="1:9" ht="31.5" x14ac:dyDescent="0.25">
      <c r="A1423" s="10" t="s">
        <v>925</v>
      </c>
      <c r="B1423" s="11" t="s">
        <v>170</v>
      </c>
      <c r="C1423" s="10"/>
      <c r="D1423" s="10"/>
      <c r="E1423" s="23" t="s">
        <v>171</v>
      </c>
      <c r="F1423" s="24">
        <f>F1424</f>
        <v>600</v>
      </c>
      <c r="G1423" s="24">
        <f>G1424</f>
        <v>600</v>
      </c>
      <c r="H1423" s="24">
        <f>H1424</f>
        <v>600</v>
      </c>
      <c r="I1423" s="24">
        <f>I1424</f>
        <v>0</v>
      </c>
    </row>
    <row r="1424" spans="1:9" ht="63" x14ac:dyDescent="0.25">
      <c r="A1424" s="10" t="s">
        <v>925</v>
      </c>
      <c r="B1424" s="11">
        <v>300</v>
      </c>
      <c r="C1424" s="10" t="s">
        <v>24</v>
      </c>
      <c r="D1424" s="10" t="s">
        <v>219</v>
      </c>
      <c r="E1424" s="23" t="s">
        <v>338</v>
      </c>
      <c r="F1424" s="24">
        <v>600</v>
      </c>
      <c r="G1424" s="24">
        <v>600</v>
      </c>
      <c r="H1424" s="24">
        <v>600</v>
      </c>
      <c r="I1424" s="24"/>
    </row>
    <row r="1425" spans="1:9" s="13" customFormat="1" ht="63" x14ac:dyDescent="0.25">
      <c r="A1425" s="14" t="s">
        <v>926</v>
      </c>
      <c r="B1425" s="15"/>
      <c r="C1425" s="14"/>
      <c r="D1425" s="14"/>
      <c r="E1425" s="16" t="s">
        <v>927</v>
      </c>
      <c r="F1425" s="17">
        <f>F1426+F1432</f>
        <v>145500</v>
      </c>
      <c r="G1425" s="17">
        <f>G1426+G1432</f>
        <v>40000</v>
      </c>
      <c r="H1425" s="17">
        <f>H1426+H1432</f>
        <v>40000</v>
      </c>
      <c r="I1425" s="17">
        <f>I1426+I1432</f>
        <v>0</v>
      </c>
    </row>
    <row r="1426" spans="1:9" s="18" customFormat="1" ht="47.25" x14ac:dyDescent="0.25">
      <c r="A1426" s="19" t="s">
        <v>928</v>
      </c>
      <c r="B1426" s="20"/>
      <c r="C1426" s="19"/>
      <c r="D1426" s="19"/>
      <c r="E1426" s="21" t="s">
        <v>929</v>
      </c>
      <c r="F1426" s="22">
        <f>F1427</f>
        <v>45500</v>
      </c>
      <c r="G1426" s="22">
        <f>G1427</f>
        <v>0</v>
      </c>
      <c r="H1426" s="22">
        <f>H1427</f>
        <v>0</v>
      </c>
      <c r="I1426" s="22">
        <f>I1427</f>
        <v>0</v>
      </c>
    </row>
    <row r="1427" spans="1:9" ht="31.5" x14ac:dyDescent="0.25">
      <c r="A1427" s="10" t="s">
        <v>930</v>
      </c>
      <c r="B1427" s="11"/>
      <c r="C1427" s="10"/>
      <c r="D1427" s="10"/>
      <c r="E1427" s="23" t="s">
        <v>931</v>
      </c>
      <c r="F1427" s="24">
        <f>F1428+F1430</f>
        <v>45500</v>
      </c>
      <c r="G1427" s="24">
        <f>G1428+G1430</f>
        <v>0</v>
      </c>
      <c r="H1427" s="24">
        <f>H1428+H1430</f>
        <v>0</v>
      </c>
      <c r="I1427" s="24">
        <f>I1428+I1430</f>
        <v>0</v>
      </c>
    </row>
    <row r="1428" spans="1:9" ht="31.5" x14ac:dyDescent="0.25">
      <c r="A1428" s="10" t="s">
        <v>930</v>
      </c>
      <c r="B1428" s="11" t="s">
        <v>53</v>
      </c>
      <c r="C1428" s="10"/>
      <c r="D1428" s="10"/>
      <c r="E1428" s="23" t="s">
        <v>54</v>
      </c>
      <c r="F1428" s="24">
        <f>F1429</f>
        <v>5500</v>
      </c>
      <c r="G1428" s="24">
        <f>G1429</f>
        <v>0</v>
      </c>
      <c r="H1428" s="24">
        <f>H1429</f>
        <v>0</v>
      </c>
      <c r="I1428" s="24">
        <f>I1429</f>
        <v>0</v>
      </c>
    </row>
    <row r="1429" spans="1:9" ht="31.5" x14ac:dyDescent="0.25">
      <c r="A1429" s="10" t="s">
        <v>930</v>
      </c>
      <c r="B1429" s="11">
        <v>200</v>
      </c>
      <c r="C1429" s="10" t="s">
        <v>288</v>
      </c>
      <c r="D1429" s="10" t="s">
        <v>288</v>
      </c>
      <c r="E1429" s="23" t="s">
        <v>591</v>
      </c>
      <c r="F1429" s="24">
        <v>5500</v>
      </c>
      <c r="G1429" s="24">
        <v>0</v>
      </c>
      <c r="H1429" s="24">
        <v>0</v>
      </c>
      <c r="I1429" s="24"/>
    </row>
    <row r="1430" spans="1:9" x14ac:dyDescent="0.25">
      <c r="A1430" s="10" t="s">
        <v>930</v>
      </c>
      <c r="B1430" s="11" t="s">
        <v>39</v>
      </c>
      <c r="C1430" s="10"/>
      <c r="D1430" s="10"/>
      <c r="E1430" s="23" t="s">
        <v>40</v>
      </c>
      <c r="F1430" s="24">
        <f>F1431</f>
        <v>40000</v>
      </c>
      <c r="G1430" s="24">
        <f>G1431</f>
        <v>0</v>
      </c>
      <c r="H1430" s="24">
        <f>H1431</f>
        <v>0</v>
      </c>
      <c r="I1430" s="24">
        <f>I1431</f>
        <v>0</v>
      </c>
    </row>
    <row r="1431" spans="1:9" x14ac:dyDescent="0.25">
      <c r="A1431" s="10" t="s">
        <v>930</v>
      </c>
      <c r="B1431" s="11">
        <v>800</v>
      </c>
      <c r="C1431" s="10" t="s">
        <v>24</v>
      </c>
      <c r="D1431" s="10" t="s">
        <v>25</v>
      </c>
      <c r="E1431" s="23" t="s">
        <v>26</v>
      </c>
      <c r="F1431" s="24">
        <v>40000</v>
      </c>
      <c r="G1431" s="24">
        <v>0</v>
      </c>
      <c r="H1431" s="24">
        <v>0</v>
      </c>
      <c r="I1431" s="24"/>
    </row>
    <row r="1432" spans="1:9" s="18" customFormat="1" x14ac:dyDescent="0.25">
      <c r="A1432" s="19" t="s">
        <v>932</v>
      </c>
      <c r="B1432" s="20"/>
      <c r="C1432" s="19"/>
      <c r="D1432" s="19"/>
      <c r="E1432" s="21" t="s">
        <v>933</v>
      </c>
      <c r="F1432" s="22">
        <f t="shared" ref="F1432:F1437" si="328">F1433</f>
        <v>100000</v>
      </c>
      <c r="G1432" s="22">
        <f t="shared" ref="G1432:G1437" si="329">G1433</f>
        <v>40000</v>
      </c>
      <c r="H1432" s="22">
        <f t="shared" ref="H1432:H1437" si="330">H1433</f>
        <v>40000</v>
      </c>
      <c r="I1432" s="22">
        <f t="shared" ref="I1432:I1437" si="331">I1433</f>
        <v>0</v>
      </c>
    </row>
    <row r="1433" spans="1:9" x14ac:dyDescent="0.25">
      <c r="A1433" s="10" t="s">
        <v>934</v>
      </c>
      <c r="B1433" s="11"/>
      <c r="C1433" s="10"/>
      <c r="D1433" s="10"/>
      <c r="E1433" s="23" t="s">
        <v>935</v>
      </c>
      <c r="F1433" s="24">
        <f t="shared" si="328"/>
        <v>100000</v>
      </c>
      <c r="G1433" s="24">
        <f t="shared" si="329"/>
        <v>40000</v>
      </c>
      <c r="H1433" s="24">
        <f t="shared" si="330"/>
        <v>40000</v>
      </c>
      <c r="I1433" s="24">
        <f t="shared" si="331"/>
        <v>0</v>
      </c>
    </row>
    <row r="1434" spans="1:9" x14ac:dyDescent="0.25">
      <c r="A1434" s="10" t="s">
        <v>934</v>
      </c>
      <c r="B1434" s="11" t="s">
        <v>39</v>
      </c>
      <c r="C1434" s="10"/>
      <c r="D1434" s="10"/>
      <c r="E1434" s="23" t="s">
        <v>40</v>
      </c>
      <c r="F1434" s="24">
        <f t="shared" si="328"/>
        <v>100000</v>
      </c>
      <c r="G1434" s="24">
        <f t="shared" si="329"/>
        <v>40000</v>
      </c>
      <c r="H1434" s="24">
        <f t="shared" si="330"/>
        <v>40000</v>
      </c>
      <c r="I1434" s="24">
        <f t="shared" si="331"/>
        <v>0</v>
      </c>
    </row>
    <row r="1435" spans="1:9" x14ac:dyDescent="0.25">
      <c r="A1435" s="10" t="s">
        <v>934</v>
      </c>
      <c r="B1435" s="11">
        <v>800</v>
      </c>
      <c r="C1435" s="10" t="s">
        <v>24</v>
      </c>
      <c r="D1435" s="10" t="s">
        <v>244</v>
      </c>
      <c r="E1435" s="23" t="s">
        <v>936</v>
      </c>
      <c r="F1435" s="24">
        <v>100000</v>
      </c>
      <c r="G1435" s="24">
        <v>40000</v>
      </c>
      <c r="H1435" s="24">
        <v>40000</v>
      </c>
      <c r="I1435" s="24"/>
    </row>
    <row r="1436" spans="1:9" s="13" customFormat="1" ht="63" x14ac:dyDescent="0.25">
      <c r="A1436" s="14" t="s">
        <v>937</v>
      </c>
      <c r="B1436" s="15"/>
      <c r="C1436" s="14"/>
      <c r="D1436" s="14"/>
      <c r="E1436" s="16" t="s">
        <v>938</v>
      </c>
      <c r="F1436" s="17">
        <f t="shared" si="328"/>
        <v>73174.800000000017</v>
      </c>
      <c r="G1436" s="17">
        <f t="shared" si="329"/>
        <v>75162</v>
      </c>
      <c r="H1436" s="17">
        <f t="shared" si="330"/>
        <v>75162</v>
      </c>
      <c r="I1436" s="17">
        <f t="shared" si="331"/>
        <v>0</v>
      </c>
    </row>
    <row r="1437" spans="1:9" s="18" customFormat="1" ht="63" x14ac:dyDescent="0.25">
      <c r="A1437" s="19" t="s">
        <v>939</v>
      </c>
      <c r="B1437" s="20"/>
      <c r="C1437" s="19"/>
      <c r="D1437" s="19"/>
      <c r="E1437" s="21" t="s">
        <v>940</v>
      </c>
      <c r="F1437" s="22">
        <f t="shared" si="328"/>
        <v>73174.800000000017</v>
      </c>
      <c r="G1437" s="22">
        <f t="shared" si="329"/>
        <v>75162</v>
      </c>
      <c r="H1437" s="22">
        <f t="shared" si="330"/>
        <v>75162</v>
      </c>
      <c r="I1437" s="22">
        <f t="shared" si="331"/>
        <v>0</v>
      </c>
    </row>
    <row r="1438" spans="1:9" ht="47.25" x14ac:dyDescent="0.25">
      <c r="A1438" s="10" t="s">
        <v>941</v>
      </c>
      <c r="B1438" s="11"/>
      <c r="C1438" s="10"/>
      <c r="D1438" s="10"/>
      <c r="E1438" s="23" t="s">
        <v>127</v>
      </c>
      <c r="F1438" s="24">
        <f>F1439+F1441+F1443</f>
        <v>73174.800000000017</v>
      </c>
      <c r="G1438" s="24">
        <f>G1439+G1441+G1443</f>
        <v>75162</v>
      </c>
      <c r="H1438" s="24">
        <f>H1439+H1441+H1443</f>
        <v>75162</v>
      </c>
      <c r="I1438" s="24">
        <f>I1439+I1441+I1443</f>
        <v>0</v>
      </c>
    </row>
    <row r="1439" spans="1:9" ht="94.5" x14ac:dyDescent="0.25">
      <c r="A1439" s="10" t="s">
        <v>941</v>
      </c>
      <c r="B1439" s="11" t="s">
        <v>128</v>
      </c>
      <c r="C1439" s="10"/>
      <c r="D1439" s="10"/>
      <c r="E1439" s="23" t="s">
        <v>129</v>
      </c>
      <c r="F1439" s="24">
        <f>F1440</f>
        <v>64630.100000000006</v>
      </c>
      <c r="G1439" s="24">
        <f>G1440</f>
        <v>66617.3</v>
      </c>
      <c r="H1439" s="24">
        <f>H1440</f>
        <v>66617.3</v>
      </c>
      <c r="I1439" s="24">
        <f>I1440</f>
        <v>0</v>
      </c>
    </row>
    <row r="1440" spans="1:9" x14ac:dyDescent="0.25">
      <c r="A1440" s="10" t="s">
        <v>941</v>
      </c>
      <c r="B1440" s="11">
        <v>100</v>
      </c>
      <c r="C1440" s="10" t="s">
        <v>24</v>
      </c>
      <c r="D1440" s="10" t="s">
        <v>25</v>
      </c>
      <c r="E1440" s="23" t="s">
        <v>26</v>
      </c>
      <c r="F1440" s="24">
        <v>64630.100000000006</v>
      </c>
      <c r="G1440" s="24">
        <v>66617.3</v>
      </c>
      <c r="H1440" s="24">
        <v>66617.3</v>
      </c>
      <c r="I1440" s="24"/>
    </row>
    <row r="1441" spans="1:9" ht="31.5" x14ac:dyDescent="0.25">
      <c r="A1441" s="10" t="s">
        <v>941</v>
      </c>
      <c r="B1441" s="11" t="s">
        <v>53</v>
      </c>
      <c r="C1441" s="10"/>
      <c r="D1441" s="10"/>
      <c r="E1441" s="23" t="s">
        <v>54</v>
      </c>
      <c r="F1441" s="24">
        <f>F1442</f>
        <v>8311.6</v>
      </c>
      <c r="G1441" s="24">
        <f>G1442</f>
        <v>8312.5</v>
      </c>
      <c r="H1441" s="24">
        <f>H1442</f>
        <v>8312.5</v>
      </c>
      <c r="I1441" s="24">
        <f>I1442</f>
        <v>0</v>
      </c>
    </row>
    <row r="1442" spans="1:9" x14ac:dyDescent="0.25">
      <c r="A1442" s="10" t="s">
        <v>941</v>
      </c>
      <c r="B1442" s="11">
        <v>200</v>
      </c>
      <c r="C1442" s="10" t="s">
        <v>24</v>
      </c>
      <c r="D1442" s="10" t="s">
        <v>25</v>
      </c>
      <c r="E1442" s="23" t="s">
        <v>26</v>
      </c>
      <c r="F1442" s="24">
        <v>8311.6</v>
      </c>
      <c r="G1442" s="24">
        <v>8312.5</v>
      </c>
      <c r="H1442" s="24">
        <v>8312.5</v>
      </c>
      <c r="I1442" s="24"/>
    </row>
    <row r="1443" spans="1:9" x14ac:dyDescent="0.25">
      <c r="A1443" s="10" t="s">
        <v>941</v>
      </c>
      <c r="B1443" s="11" t="s">
        <v>39</v>
      </c>
      <c r="C1443" s="10"/>
      <c r="D1443" s="10"/>
      <c r="E1443" s="23" t="s">
        <v>40</v>
      </c>
      <c r="F1443" s="24">
        <f>F1444</f>
        <v>233.1</v>
      </c>
      <c r="G1443" s="24">
        <f>G1444</f>
        <v>232.2</v>
      </c>
      <c r="H1443" s="24">
        <f>H1444</f>
        <v>232.2</v>
      </c>
      <c r="I1443" s="24">
        <f>I1444</f>
        <v>0</v>
      </c>
    </row>
    <row r="1444" spans="1:9" x14ac:dyDescent="0.25">
      <c r="A1444" s="10" t="s">
        <v>941</v>
      </c>
      <c r="B1444" s="11">
        <v>800</v>
      </c>
      <c r="C1444" s="10" t="s">
        <v>24</v>
      </c>
      <c r="D1444" s="10" t="s">
        <v>25</v>
      </c>
      <c r="E1444" s="23" t="s">
        <v>26</v>
      </c>
      <c r="F1444" s="24">
        <v>233.1</v>
      </c>
      <c r="G1444" s="24">
        <v>232.2</v>
      </c>
      <c r="H1444" s="24">
        <v>232.2</v>
      </c>
      <c r="I1444" s="24"/>
    </row>
    <row r="1445" spans="1:9" x14ac:dyDescent="0.25">
      <c r="A1445" s="14" t="s">
        <v>942</v>
      </c>
      <c r="B1445" s="14" t="s">
        <v>943</v>
      </c>
      <c r="C1445" s="14" t="s">
        <v>944</v>
      </c>
      <c r="D1445" s="14" t="s">
        <v>944</v>
      </c>
      <c r="E1445" s="27" t="s">
        <v>945</v>
      </c>
      <c r="F1445" s="17">
        <v>0</v>
      </c>
      <c r="G1445" s="28">
        <v>917955.2</v>
      </c>
      <c r="H1445" s="29">
        <v>1984395.4</v>
      </c>
      <c r="I1445" s="29"/>
    </row>
    <row r="1446" spans="1:9" x14ac:dyDescent="0.25">
      <c r="A1446" s="32" t="s">
        <v>946</v>
      </c>
      <c r="B1446" s="32"/>
      <c r="C1446" s="32"/>
      <c r="D1446" s="32"/>
      <c r="E1446" s="32"/>
      <c r="F1446" s="17">
        <f>F1445+F1436+F1425+F1394+F1381+F1370+F1235+F1171+F1096+F983+F935+F912+F745+F715+F695+F485+F394+F312+F285+F183+F86+F8</f>
        <v>58534818.899999999</v>
      </c>
      <c r="G1446" s="17">
        <f>G1445+G1436+G1425+G1394+G1381+G1370+G1235+G1171+G1096+G983+G935+G912+G745+G715+G695+G485+G394+G312+G285+G183+G86+G8</f>
        <v>61169605.200000003</v>
      </c>
      <c r="H1446" s="17">
        <f>H1445+H1436+H1425+H1394+H1381+H1370+H1235+H1171+H1096+H983+H935+H912+H745+H715+H695+H485+H394+H312+H285+H183+H86+H8</f>
        <v>58404099.29999999</v>
      </c>
      <c r="I1446" s="17">
        <f>I1445+I1436+I1425+I1394+I1381+I1370+I1235+I1171+I1096+I983+I935+I912+I745+I715+I695+I485+I394+I312+I285+I183+I86+I8</f>
        <v>0</v>
      </c>
    </row>
  </sheetData>
  <autoFilter ref="A7:I1446"/>
  <mergeCells count="6">
    <mergeCell ref="A1446:E1446"/>
    <mergeCell ref="G1:H1"/>
    <mergeCell ref="G2:H2"/>
    <mergeCell ref="G3:H3"/>
    <mergeCell ref="D4:E4"/>
    <mergeCell ref="A5:H5"/>
  </mergeCells>
  <pageMargins left="0.70078740157480324" right="0.70078740157480324" top="0.75196850393700776" bottom="0.75196850393700776" header="0.3" footer="0.3"/>
  <pageSetup paperSize="9" scale="62" fitToHeight="0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1'!Print_Titles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 Елена Владимировна</dc:creator>
  <cp:lastModifiedBy>Самохвалова Елена Владимировна</cp:lastModifiedBy>
  <cp:revision>35</cp:revision>
  <dcterms:created xsi:type="dcterms:W3CDTF">2024-10-22T11:41:48Z</dcterms:created>
  <dcterms:modified xsi:type="dcterms:W3CDTF">2024-10-22T11:41:48Z</dcterms:modified>
</cp:coreProperties>
</file>