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ФГР\УОВ\Проекты 2024\Постановления Главы\164\"/>
    </mc:Choice>
  </mc:AlternateContent>
  <bookViews>
    <workbookView xWindow="360" yWindow="15" windowWidth="20955" windowHeight="9720"/>
  </bookViews>
  <sheets>
    <sheet name="приложение 2" sheetId="1" r:id="rId1"/>
  </sheets>
  <definedNames>
    <definedName name="_xlnm._FilterDatabase" localSheetId="0" hidden="1">'приложение 2'!$A$7:$K$2401</definedName>
    <definedName name="Print_Titles" localSheetId="0">'приложение 2'!$7:$7</definedName>
    <definedName name="_xlnm.Print_Area" localSheetId="0">'приложение 2'!$A$1:$I$2401</definedName>
  </definedNames>
  <calcPr calcId="152511"/>
</workbook>
</file>

<file path=xl/calcChain.xml><?xml version="1.0" encoding="utf-8"?>
<calcChain xmlns="http://schemas.openxmlformats.org/spreadsheetml/2006/main">
  <c r="J2397" i="1" l="1"/>
  <c r="J2396" i="1" s="1"/>
  <c r="I2397" i="1"/>
  <c r="I2396" i="1" s="1"/>
  <c r="H2397" i="1"/>
  <c r="H2396" i="1" s="1"/>
  <c r="G2397" i="1"/>
  <c r="G2396" i="1"/>
  <c r="J2394" i="1"/>
  <c r="I2394" i="1"/>
  <c r="H2394" i="1"/>
  <c r="G2394" i="1"/>
  <c r="J2392" i="1"/>
  <c r="I2392" i="1"/>
  <c r="H2392" i="1"/>
  <c r="G2392" i="1"/>
  <c r="J2390" i="1"/>
  <c r="I2390" i="1"/>
  <c r="H2390" i="1"/>
  <c r="G2390" i="1"/>
  <c r="J2387" i="1"/>
  <c r="I2387" i="1"/>
  <c r="H2387" i="1"/>
  <c r="G2387" i="1"/>
  <c r="G2386" i="1" s="1"/>
  <c r="G2385" i="1" s="1"/>
  <c r="G2384" i="1" s="1"/>
  <c r="G2383" i="1" s="1"/>
  <c r="G2382" i="1" s="1"/>
  <c r="G2381" i="1" s="1"/>
  <c r="J2386" i="1"/>
  <c r="J2385" i="1" s="1"/>
  <c r="J2384" i="1" s="1"/>
  <c r="J2383" i="1" s="1"/>
  <c r="J2382" i="1" s="1"/>
  <c r="J2381" i="1" s="1"/>
  <c r="I2386" i="1"/>
  <c r="I2385" i="1" s="1"/>
  <c r="I2384" i="1" s="1"/>
  <c r="I2383" i="1" s="1"/>
  <c r="I2382" i="1" s="1"/>
  <c r="I2381" i="1" s="1"/>
  <c r="H2386" i="1"/>
  <c r="J2378" i="1"/>
  <c r="I2378" i="1"/>
  <c r="H2378" i="1"/>
  <c r="G2378" i="1"/>
  <c r="J2376" i="1"/>
  <c r="I2376" i="1"/>
  <c r="H2376" i="1"/>
  <c r="G2376" i="1"/>
  <c r="G2375" i="1" s="1"/>
  <c r="G2374" i="1" s="1"/>
  <c r="G2373" i="1" s="1"/>
  <c r="J2375" i="1"/>
  <c r="J2374" i="1" s="1"/>
  <c r="J2373" i="1" s="1"/>
  <c r="I2375" i="1"/>
  <c r="I2374" i="1" s="1"/>
  <c r="I2373" i="1" s="1"/>
  <c r="H2375" i="1"/>
  <c r="H2374" i="1" s="1"/>
  <c r="H2373" i="1"/>
  <c r="J2371" i="1"/>
  <c r="I2371" i="1"/>
  <c r="H2371" i="1"/>
  <c r="G2371" i="1"/>
  <c r="G2370" i="1" s="1"/>
  <c r="G2369" i="1" s="1"/>
  <c r="G2368" i="1" s="1"/>
  <c r="J2370" i="1"/>
  <c r="J2369" i="1" s="1"/>
  <c r="J2368" i="1" s="1"/>
  <c r="I2370" i="1"/>
  <c r="I2369" i="1" s="1"/>
  <c r="I2368" i="1" s="1"/>
  <c r="H2370" i="1"/>
  <c r="H2369" i="1" s="1"/>
  <c r="H2368" i="1"/>
  <c r="J2365" i="1"/>
  <c r="I2365" i="1"/>
  <c r="H2365" i="1"/>
  <c r="G2365" i="1"/>
  <c r="J2363" i="1"/>
  <c r="I2363" i="1"/>
  <c r="H2363" i="1"/>
  <c r="G2363" i="1"/>
  <c r="G2362" i="1" s="1"/>
  <c r="G2361" i="1" s="1"/>
  <c r="G2360" i="1" s="1"/>
  <c r="G2359" i="1" s="1"/>
  <c r="J2362" i="1"/>
  <c r="J2361" i="1" s="1"/>
  <c r="J2360" i="1" s="1"/>
  <c r="J2359" i="1" s="1"/>
  <c r="I2362" i="1"/>
  <c r="I2361" i="1" s="1"/>
  <c r="I2360" i="1" s="1"/>
  <c r="I2359" i="1" s="1"/>
  <c r="H2362" i="1"/>
  <c r="H2361" i="1" s="1"/>
  <c r="H2360" i="1"/>
  <c r="H2359" i="1" s="1"/>
  <c r="J2354" i="1"/>
  <c r="I2354" i="1"/>
  <c r="H2354" i="1"/>
  <c r="G2354" i="1"/>
  <c r="J2351" i="1"/>
  <c r="I2351" i="1"/>
  <c r="H2351" i="1"/>
  <c r="H2350" i="1" s="1"/>
  <c r="G2351" i="1"/>
  <c r="J2350" i="1"/>
  <c r="J2349" i="1" s="1"/>
  <c r="J2348" i="1" s="1"/>
  <c r="J2347" i="1" s="1"/>
  <c r="I2350" i="1"/>
  <c r="I2349" i="1" s="1"/>
  <c r="I2348" i="1" s="1"/>
  <c r="I2347" i="1" s="1"/>
  <c r="G2350" i="1"/>
  <c r="G2349" i="1" s="1"/>
  <c r="G2348" i="1" s="1"/>
  <c r="G2347" i="1" s="1"/>
  <c r="H2349" i="1"/>
  <c r="H2348" i="1" s="1"/>
  <c r="H2347" i="1" s="1"/>
  <c r="J2345" i="1"/>
  <c r="I2345" i="1"/>
  <c r="H2345" i="1"/>
  <c r="G2345" i="1"/>
  <c r="J2342" i="1"/>
  <c r="I2342" i="1"/>
  <c r="H2342" i="1"/>
  <c r="H2341" i="1" s="1"/>
  <c r="H2340" i="1" s="1"/>
  <c r="G2342" i="1"/>
  <c r="J2341" i="1"/>
  <c r="J2340" i="1" s="1"/>
  <c r="I2341" i="1"/>
  <c r="I2340" i="1" s="1"/>
  <c r="G2341" i="1"/>
  <c r="G2340" i="1" s="1"/>
  <c r="H2339" i="1"/>
  <c r="J2338" i="1"/>
  <c r="J2337" i="1" s="1"/>
  <c r="J2336" i="1" s="1"/>
  <c r="I2338" i="1"/>
  <c r="H2338" i="1"/>
  <c r="H2337" i="1" s="1"/>
  <c r="H2336" i="1" s="1"/>
  <c r="G2338" i="1"/>
  <c r="I2337" i="1"/>
  <c r="I2336" i="1" s="1"/>
  <c r="G2337" i="1"/>
  <c r="G2336" i="1" s="1"/>
  <c r="J2334" i="1"/>
  <c r="I2334" i="1"/>
  <c r="I2333" i="1" s="1"/>
  <c r="H2334" i="1"/>
  <c r="G2334" i="1"/>
  <c r="G2333" i="1" s="1"/>
  <c r="G2332" i="1" s="1"/>
  <c r="J2333" i="1"/>
  <c r="H2333" i="1"/>
  <c r="H2332" i="1" s="1"/>
  <c r="J2332" i="1"/>
  <c r="I2332" i="1"/>
  <c r="J2330" i="1"/>
  <c r="I2330" i="1"/>
  <c r="H2330" i="1"/>
  <c r="H2329" i="1" s="1"/>
  <c r="H2328" i="1" s="1"/>
  <c r="G2330" i="1"/>
  <c r="J2329" i="1"/>
  <c r="J2328" i="1" s="1"/>
  <c r="I2329" i="1"/>
  <c r="I2328" i="1" s="1"/>
  <c r="G2329" i="1"/>
  <c r="G2328" i="1" s="1"/>
  <c r="I2327" i="1"/>
  <c r="I2326" i="1" s="1"/>
  <c r="I2325" i="1" s="1"/>
  <c r="J2323" i="1"/>
  <c r="I2323" i="1"/>
  <c r="H2323" i="1"/>
  <c r="H2322" i="1" s="1"/>
  <c r="H2321" i="1" s="1"/>
  <c r="H2320" i="1" s="1"/>
  <c r="H2319" i="1" s="1"/>
  <c r="G2323" i="1"/>
  <c r="J2322" i="1"/>
  <c r="J2321" i="1" s="1"/>
  <c r="J2320" i="1" s="1"/>
  <c r="J2319" i="1" s="1"/>
  <c r="I2322" i="1"/>
  <c r="I2321" i="1" s="1"/>
  <c r="I2320" i="1" s="1"/>
  <c r="I2319" i="1" s="1"/>
  <c r="G2322" i="1"/>
  <c r="G2321" i="1" s="1"/>
  <c r="G2320" i="1" s="1"/>
  <c r="G2319" i="1" s="1"/>
  <c r="J2316" i="1"/>
  <c r="I2316" i="1"/>
  <c r="H2316" i="1"/>
  <c r="G2316" i="1"/>
  <c r="J2314" i="1"/>
  <c r="I2314" i="1"/>
  <c r="H2314" i="1"/>
  <c r="G2314" i="1"/>
  <c r="J2312" i="1"/>
  <c r="I2312" i="1"/>
  <c r="H2312" i="1"/>
  <c r="H2311" i="1" s="1"/>
  <c r="H2310" i="1" s="1"/>
  <c r="H2309" i="1" s="1"/>
  <c r="G2312" i="1"/>
  <c r="J2311" i="1"/>
  <c r="J2310" i="1" s="1"/>
  <c r="J2309" i="1" s="1"/>
  <c r="I2311" i="1"/>
  <c r="I2310" i="1" s="1"/>
  <c r="I2309" i="1" s="1"/>
  <c r="G2311" i="1"/>
  <c r="G2310" i="1" s="1"/>
  <c r="G2309" i="1" s="1"/>
  <c r="J2306" i="1"/>
  <c r="I2306" i="1"/>
  <c r="H2306" i="1"/>
  <c r="H2305" i="1" s="1"/>
  <c r="G2306" i="1"/>
  <c r="J2305" i="1"/>
  <c r="I2305" i="1"/>
  <c r="G2305" i="1"/>
  <c r="J2303" i="1"/>
  <c r="I2303" i="1"/>
  <c r="H2303" i="1"/>
  <c r="H2302" i="1" s="1"/>
  <c r="H2301" i="1" s="1"/>
  <c r="H2300" i="1" s="1"/>
  <c r="H2299" i="1" s="1"/>
  <c r="H2298" i="1" s="1"/>
  <c r="G2303" i="1"/>
  <c r="J2302" i="1"/>
  <c r="J2301" i="1" s="1"/>
  <c r="J2300" i="1" s="1"/>
  <c r="I2302" i="1"/>
  <c r="G2302" i="1"/>
  <c r="G2301" i="1" s="1"/>
  <c r="G2300" i="1" s="1"/>
  <c r="G2299" i="1" s="1"/>
  <c r="G2298" i="1" s="1"/>
  <c r="J2294" i="1"/>
  <c r="J2293" i="1" s="1"/>
  <c r="I2294" i="1"/>
  <c r="H2294" i="1"/>
  <c r="H2293" i="1" s="1"/>
  <c r="G2294" i="1"/>
  <c r="I2293" i="1"/>
  <c r="G2293" i="1"/>
  <c r="J2291" i="1"/>
  <c r="J2290" i="1" s="1"/>
  <c r="I2291" i="1"/>
  <c r="H2291" i="1"/>
  <c r="H2290" i="1" s="1"/>
  <c r="H2289" i="1" s="1"/>
  <c r="H2288" i="1" s="1"/>
  <c r="H2287" i="1" s="1"/>
  <c r="H2286" i="1" s="1"/>
  <c r="G2291" i="1"/>
  <c r="I2290" i="1"/>
  <c r="I2289" i="1" s="1"/>
  <c r="G2290" i="1"/>
  <c r="G2289" i="1"/>
  <c r="G2288" i="1" s="1"/>
  <c r="G2287" i="1" s="1"/>
  <c r="G2286" i="1" s="1"/>
  <c r="I2288" i="1"/>
  <c r="I2287" i="1" s="1"/>
  <c r="I2286" i="1" s="1"/>
  <c r="J2283" i="1"/>
  <c r="I2283" i="1"/>
  <c r="H2283" i="1"/>
  <c r="G2283" i="1"/>
  <c r="J2280" i="1"/>
  <c r="I2280" i="1"/>
  <c r="I2279" i="1" s="1"/>
  <c r="H2280" i="1"/>
  <c r="G2280" i="1"/>
  <c r="J2279" i="1"/>
  <c r="J2278" i="1" s="1"/>
  <c r="J2277" i="1" s="1"/>
  <c r="J2276" i="1" s="1"/>
  <c r="H2279" i="1"/>
  <c r="H2278" i="1" s="1"/>
  <c r="H2277" i="1" s="1"/>
  <c r="H2276" i="1" s="1"/>
  <c r="G2279" i="1"/>
  <c r="G2278" i="1" s="1"/>
  <c r="G2277" i="1" s="1"/>
  <c r="G2276" i="1" s="1"/>
  <c r="I2278" i="1"/>
  <c r="I2277" i="1" s="1"/>
  <c r="I2276" i="1" s="1"/>
  <c r="J2274" i="1"/>
  <c r="I2274" i="1"/>
  <c r="H2274" i="1"/>
  <c r="G2274" i="1"/>
  <c r="J2272" i="1"/>
  <c r="I2272" i="1"/>
  <c r="H2272" i="1"/>
  <c r="G2272" i="1"/>
  <c r="J2270" i="1"/>
  <c r="I2270" i="1"/>
  <c r="H2270" i="1"/>
  <c r="G2270" i="1"/>
  <c r="J2268" i="1"/>
  <c r="I2268" i="1"/>
  <c r="H2268" i="1"/>
  <c r="G2268" i="1"/>
  <c r="I2267" i="1"/>
  <c r="I2266" i="1" s="1"/>
  <c r="H2267" i="1"/>
  <c r="G2267" i="1"/>
  <c r="G2266" i="1" s="1"/>
  <c r="G2265" i="1" s="1"/>
  <c r="J2266" i="1"/>
  <c r="J2265" i="1" s="1"/>
  <c r="H2266" i="1"/>
  <c r="H2265" i="1" s="1"/>
  <c r="J2263" i="1"/>
  <c r="J2262" i="1" s="1"/>
  <c r="I2263" i="1"/>
  <c r="H2263" i="1"/>
  <c r="H2262" i="1" s="1"/>
  <c r="G2263" i="1"/>
  <c r="I2262" i="1"/>
  <c r="G2262" i="1"/>
  <c r="J2260" i="1"/>
  <c r="I2260" i="1"/>
  <c r="H2260" i="1"/>
  <c r="G2260" i="1"/>
  <c r="G2259" i="1"/>
  <c r="J2258" i="1"/>
  <c r="I2258" i="1"/>
  <c r="H2258" i="1"/>
  <c r="G2258" i="1"/>
  <c r="J2256" i="1"/>
  <c r="I2256" i="1"/>
  <c r="H2256" i="1"/>
  <c r="G2256" i="1"/>
  <c r="J2254" i="1"/>
  <c r="I2254" i="1"/>
  <c r="H2254" i="1"/>
  <c r="G2254" i="1"/>
  <c r="G2253" i="1" s="1"/>
  <c r="G2252" i="1" s="1"/>
  <c r="G2251" i="1" s="1"/>
  <c r="G2250" i="1" s="1"/>
  <c r="J2253" i="1"/>
  <c r="I2253" i="1"/>
  <c r="J2248" i="1"/>
  <c r="J2247" i="1" s="1"/>
  <c r="J2246" i="1" s="1"/>
  <c r="J2245" i="1" s="1"/>
  <c r="I2248" i="1"/>
  <c r="I2247" i="1" s="1"/>
  <c r="H2248" i="1"/>
  <c r="H2247" i="1" s="1"/>
  <c r="H2246" i="1" s="1"/>
  <c r="H2245" i="1" s="1"/>
  <c r="G2248" i="1"/>
  <c r="G2247" i="1"/>
  <c r="G2246" i="1" s="1"/>
  <c r="G2245" i="1" s="1"/>
  <c r="I2246" i="1"/>
  <c r="I2245" i="1" s="1"/>
  <c r="J2242" i="1"/>
  <c r="J2241" i="1" s="1"/>
  <c r="J2240" i="1" s="1"/>
  <c r="J2239" i="1" s="1"/>
  <c r="J2238" i="1" s="1"/>
  <c r="I2242" i="1"/>
  <c r="I2241" i="1" s="1"/>
  <c r="H2242" i="1"/>
  <c r="H2241" i="1" s="1"/>
  <c r="H2240" i="1" s="1"/>
  <c r="H2239" i="1" s="1"/>
  <c r="G2242" i="1"/>
  <c r="G2241" i="1" s="1"/>
  <c r="G2240" i="1" s="1"/>
  <c r="G2239" i="1" s="1"/>
  <c r="I2240" i="1"/>
  <c r="I2239" i="1" s="1"/>
  <c r="I2238" i="1" s="1"/>
  <c r="J2236" i="1"/>
  <c r="I2236" i="1"/>
  <c r="H2236" i="1"/>
  <c r="G2236" i="1"/>
  <c r="J2234" i="1"/>
  <c r="J2233" i="1" s="1"/>
  <c r="I2234" i="1"/>
  <c r="I2233" i="1" s="1"/>
  <c r="H2234" i="1"/>
  <c r="H2233" i="1" s="1"/>
  <c r="G2234" i="1"/>
  <c r="G2233" i="1" s="1"/>
  <c r="J2231" i="1"/>
  <c r="I2231" i="1"/>
  <c r="H2231" i="1"/>
  <c r="G2231" i="1"/>
  <c r="J2229" i="1"/>
  <c r="I2229" i="1"/>
  <c r="H2229" i="1"/>
  <c r="G2229" i="1"/>
  <c r="J2227" i="1"/>
  <c r="I2227" i="1"/>
  <c r="H2227" i="1"/>
  <c r="G2227" i="1"/>
  <c r="J2225" i="1"/>
  <c r="I2225" i="1"/>
  <c r="H2225" i="1"/>
  <c r="G2225" i="1"/>
  <c r="J2223" i="1"/>
  <c r="J2222" i="1" s="1"/>
  <c r="I2223" i="1"/>
  <c r="I2222" i="1" s="1"/>
  <c r="H2223" i="1"/>
  <c r="H2222" i="1" s="1"/>
  <c r="G2223" i="1"/>
  <c r="G2222" i="1" s="1"/>
  <c r="J2220" i="1"/>
  <c r="I2220" i="1"/>
  <c r="H2220" i="1"/>
  <c r="G2220" i="1"/>
  <c r="J2218" i="1"/>
  <c r="I2218" i="1"/>
  <c r="H2218" i="1"/>
  <c r="G2218" i="1"/>
  <c r="J2216" i="1"/>
  <c r="I2216" i="1"/>
  <c r="H2216" i="1"/>
  <c r="G2216" i="1"/>
  <c r="J2214" i="1"/>
  <c r="I2214" i="1"/>
  <c r="H2214" i="1"/>
  <c r="G2214" i="1"/>
  <c r="J2213" i="1"/>
  <c r="I2213" i="1"/>
  <c r="H2213" i="1"/>
  <c r="G2213" i="1"/>
  <c r="J2207" i="1"/>
  <c r="I2207" i="1"/>
  <c r="H2207" i="1"/>
  <c r="G2207" i="1"/>
  <c r="J2205" i="1"/>
  <c r="J2204" i="1" s="1"/>
  <c r="J2203" i="1" s="1"/>
  <c r="J2202" i="1" s="1"/>
  <c r="J2201" i="1" s="1"/>
  <c r="J2200" i="1" s="1"/>
  <c r="I2205" i="1"/>
  <c r="I2204" i="1" s="1"/>
  <c r="H2205" i="1"/>
  <c r="H2204" i="1" s="1"/>
  <c r="H2203" i="1" s="1"/>
  <c r="H2202" i="1" s="1"/>
  <c r="H2201" i="1" s="1"/>
  <c r="H2200" i="1" s="1"/>
  <c r="G2205" i="1"/>
  <c r="G2204" i="1" s="1"/>
  <c r="G2203" i="1" s="1"/>
  <c r="G2202" i="1" s="1"/>
  <c r="G2201" i="1" s="1"/>
  <c r="G2200" i="1" s="1"/>
  <c r="I2203" i="1"/>
  <c r="I2202" i="1" s="1"/>
  <c r="I2201" i="1" s="1"/>
  <c r="I2200" i="1" s="1"/>
  <c r="J2197" i="1"/>
  <c r="I2197" i="1"/>
  <c r="H2197" i="1"/>
  <c r="G2197" i="1"/>
  <c r="J2196" i="1"/>
  <c r="J2195" i="1" s="1"/>
  <c r="J2194" i="1" s="1"/>
  <c r="J2193" i="1" s="1"/>
  <c r="I2196" i="1"/>
  <c r="I2195" i="1" s="1"/>
  <c r="I2194" i="1" s="1"/>
  <c r="I2193" i="1" s="1"/>
  <c r="H2196" i="1"/>
  <c r="H2195" i="1" s="1"/>
  <c r="H2194" i="1" s="1"/>
  <c r="H2193" i="1" s="1"/>
  <c r="G2196" i="1"/>
  <c r="G2195" i="1" s="1"/>
  <c r="G2194" i="1" s="1"/>
  <c r="G2193" i="1" s="1"/>
  <c r="J2191" i="1"/>
  <c r="J2190" i="1" s="1"/>
  <c r="J2189" i="1" s="1"/>
  <c r="J2188" i="1" s="1"/>
  <c r="J2187" i="1" s="1"/>
  <c r="I2191" i="1"/>
  <c r="I2190" i="1" s="1"/>
  <c r="H2191" i="1"/>
  <c r="H2190" i="1" s="1"/>
  <c r="H2189" i="1" s="1"/>
  <c r="H2188" i="1" s="1"/>
  <c r="H2187" i="1" s="1"/>
  <c r="G2191" i="1"/>
  <c r="G2190" i="1" s="1"/>
  <c r="G2189" i="1" s="1"/>
  <c r="G2188" i="1" s="1"/>
  <c r="G2187" i="1" s="1"/>
  <c r="I2189" i="1"/>
  <c r="I2188" i="1" s="1"/>
  <c r="I2187" i="1" s="1"/>
  <c r="J2185" i="1"/>
  <c r="I2185" i="1"/>
  <c r="H2185" i="1"/>
  <c r="G2185" i="1"/>
  <c r="J2184" i="1"/>
  <c r="J2183" i="1" s="1"/>
  <c r="J2182" i="1" s="1"/>
  <c r="J2181" i="1" s="1"/>
  <c r="J2180" i="1" s="1"/>
  <c r="I2184" i="1"/>
  <c r="I2183" i="1" s="1"/>
  <c r="I2182" i="1" s="1"/>
  <c r="I2181" i="1" s="1"/>
  <c r="I2180" i="1" s="1"/>
  <c r="H2184" i="1"/>
  <c r="H2183" i="1" s="1"/>
  <c r="H2182" i="1" s="1"/>
  <c r="H2181" i="1" s="1"/>
  <c r="H2180" i="1" s="1"/>
  <c r="G2184" i="1"/>
  <c r="G2183" i="1" s="1"/>
  <c r="G2182" i="1" s="1"/>
  <c r="G2181" i="1" s="1"/>
  <c r="G2180" i="1" s="1"/>
  <c r="J2178" i="1"/>
  <c r="I2178" i="1"/>
  <c r="H2178" i="1"/>
  <c r="G2178" i="1"/>
  <c r="J2177" i="1"/>
  <c r="J2176" i="1" s="1"/>
  <c r="J2175" i="1" s="1"/>
  <c r="J2168" i="1" s="1"/>
  <c r="I2177" i="1"/>
  <c r="I2176" i="1" s="1"/>
  <c r="H2177" i="1"/>
  <c r="H2176" i="1" s="1"/>
  <c r="H2175" i="1" s="1"/>
  <c r="G2177" i="1"/>
  <c r="G2176" i="1" s="1"/>
  <c r="G2175" i="1" s="1"/>
  <c r="I2175" i="1"/>
  <c r="I2168" i="1" s="1"/>
  <c r="J2173" i="1"/>
  <c r="I2173" i="1"/>
  <c r="H2173" i="1"/>
  <c r="G2173" i="1"/>
  <c r="J2172" i="1"/>
  <c r="J2171" i="1" s="1"/>
  <c r="J2170" i="1" s="1"/>
  <c r="J2169" i="1" s="1"/>
  <c r="I2172" i="1"/>
  <c r="I2171" i="1" s="1"/>
  <c r="H2172" i="1"/>
  <c r="H2171" i="1" s="1"/>
  <c r="H2170" i="1" s="1"/>
  <c r="H2169" i="1" s="1"/>
  <c r="G2172" i="1"/>
  <c r="G2171" i="1" s="1"/>
  <c r="G2170" i="1" s="1"/>
  <c r="G2169" i="1" s="1"/>
  <c r="I2170" i="1"/>
  <c r="I2169" i="1" s="1"/>
  <c r="J2166" i="1"/>
  <c r="I2166" i="1"/>
  <c r="H2166" i="1"/>
  <c r="G2166" i="1"/>
  <c r="J2164" i="1"/>
  <c r="I2164" i="1"/>
  <c r="H2164" i="1"/>
  <c r="G2164" i="1"/>
  <c r="J2162" i="1"/>
  <c r="I2162" i="1"/>
  <c r="H2162" i="1"/>
  <c r="G2162" i="1"/>
  <c r="J2160" i="1"/>
  <c r="I2160" i="1"/>
  <c r="H2160" i="1"/>
  <c r="G2160" i="1"/>
  <c r="J2158" i="1"/>
  <c r="I2158" i="1"/>
  <c r="H2158" i="1"/>
  <c r="G2158" i="1"/>
  <c r="J2156" i="1"/>
  <c r="I2156" i="1"/>
  <c r="H2156" i="1"/>
  <c r="G2156" i="1"/>
  <c r="J2154" i="1"/>
  <c r="I2154" i="1"/>
  <c r="H2154" i="1"/>
  <c r="G2154" i="1"/>
  <c r="I2153" i="1"/>
  <c r="I2152" i="1" s="1"/>
  <c r="H2153" i="1"/>
  <c r="H2152" i="1" s="1"/>
  <c r="G2153" i="1"/>
  <c r="J2152" i="1"/>
  <c r="G2152" i="1"/>
  <c r="I2151" i="1"/>
  <c r="H2151" i="1"/>
  <c r="H2150" i="1" s="1"/>
  <c r="G2151" i="1"/>
  <c r="G2150" i="1" s="1"/>
  <c r="J2150" i="1"/>
  <c r="I2150" i="1"/>
  <c r="I2149" i="1" s="1"/>
  <c r="I2131" i="1" s="1"/>
  <c r="J2149" i="1"/>
  <c r="G2149" i="1"/>
  <c r="J2147" i="1"/>
  <c r="I2147" i="1"/>
  <c r="H2147" i="1"/>
  <c r="G2147" i="1"/>
  <c r="J2145" i="1"/>
  <c r="I2145" i="1"/>
  <c r="H2145" i="1"/>
  <c r="G2145" i="1"/>
  <c r="J2143" i="1"/>
  <c r="I2143" i="1"/>
  <c r="H2143" i="1"/>
  <c r="G2143" i="1"/>
  <c r="J2142" i="1"/>
  <c r="I2142" i="1"/>
  <c r="H2142" i="1"/>
  <c r="G2142" i="1"/>
  <c r="J2140" i="1"/>
  <c r="I2140" i="1"/>
  <c r="H2140" i="1"/>
  <c r="G2140" i="1"/>
  <c r="J2137" i="1"/>
  <c r="I2137" i="1"/>
  <c r="H2137" i="1"/>
  <c r="G2137" i="1"/>
  <c r="J2133" i="1"/>
  <c r="I2133" i="1"/>
  <c r="H2133" i="1"/>
  <c r="G2133" i="1"/>
  <c r="J2132" i="1"/>
  <c r="J2131" i="1" s="1"/>
  <c r="I2132" i="1"/>
  <c r="H2132" i="1"/>
  <c r="G2132" i="1"/>
  <c r="J2129" i="1"/>
  <c r="J2128" i="1" s="1"/>
  <c r="J2127" i="1" s="1"/>
  <c r="J2126" i="1" s="1"/>
  <c r="I2129" i="1"/>
  <c r="I2128" i="1" s="1"/>
  <c r="I2127" i="1" s="1"/>
  <c r="I2126" i="1" s="1"/>
  <c r="H2129" i="1"/>
  <c r="H2128" i="1" s="1"/>
  <c r="H2127" i="1" s="1"/>
  <c r="H2126" i="1" s="1"/>
  <c r="G2129" i="1"/>
  <c r="G2128" i="1" s="1"/>
  <c r="G2127" i="1"/>
  <c r="G2126" i="1" s="1"/>
  <c r="J2124" i="1"/>
  <c r="I2124" i="1"/>
  <c r="H2124" i="1"/>
  <c r="G2124" i="1"/>
  <c r="J2122" i="1"/>
  <c r="I2122" i="1"/>
  <c r="H2122" i="1"/>
  <c r="G2122" i="1"/>
  <c r="J2121" i="1"/>
  <c r="J2120" i="1" s="1"/>
  <c r="I2121" i="1"/>
  <c r="I2120" i="1" s="1"/>
  <c r="H2121" i="1"/>
  <c r="H2120" i="1" s="1"/>
  <c r="G2121" i="1"/>
  <c r="G2120" i="1" s="1"/>
  <c r="J2118" i="1"/>
  <c r="I2118" i="1"/>
  <c r="H2118" i="1"/>
  <c r="G2118" i="1"/>
  <c r="J2116" i="1"/>
  <c r="I2116" i="1"/>
  <c r="H2116" i="1"/>
  <c r="G2116" i="1"/>
  <c r="J2114" i="1"/>
  <c r="J2113" i="1" s="1"/>
  <c r="J2112" i="1" s="1"/>
  <c r="J2111" i="1" s="1"/>
  <c r="J2110" i="1" s="1"/>
  <c r="J2092" i="1" s="1"/>
  <c r="J2091" i="1" s="1"/>
  <c r="I2114" i="1"/>
  <c r="I2113" i="1" s="1"/>
  <c r="I2112" i="1" s="1"/>
  <c r="I2111" i="1" s="1"/>
  <c r="H2114" i="1"/>
  <c r="H2113" i="1" s="1"/>
  <c r="H2112" i="1" s="1"/>
  <c r="G2114" i="1"/>
  <c r="G2113" i="1" s="1"/>
  <c r="G2112" i="1"/>
  <c r="G2111" i="1" s="1"/>
  <c r="J2108" i="1"/>
  <c r="I2108" i="1"/>
  <c r="H2108" i="1"/>
  <c r="G2108" i="1"/>
  <c r="J2107" i="1"/>
  <c r="J2106" i="1" s="1"/>
  <c r="J2105" i="1" s="1"/>
  <c r="I2107" i="1"/>
  <c r="I2106" i="1" s="1"/>
  <c r="I2105" i="1" s="1"/>
  <c r="H2107" i="1"/>
  <c r="H2106" i="1" s="1"/>
  <c r="H2105" i="1" s="1"/>
  <c r="G2107" i="1"/>
  <c r="G2106" i="1" s="1"/>
  <c r="G2105" i="1"/>
  <c r="J2101" i="1"/>
  <c r="I2101" i="1"/>
  <c r="H2101" i="1"/>
  <c r="G2101" i="1"/>
  <c r="J2100" i="1"/>
  <c r="J2099" i="1" s="1"/>
  <c r="J2098" i="1" s="1"/>
  <c r="I2100" i="1"/>
  <c r="I2099" i="1" s="1"/>
  <c r="I2098" i="1" s="1"/>
  <c r="H2100" i="1"/>
  <c r="H2099" i="1" s="1"/>
  <c r="H2098" i="1" s="1"/>
  <c r="G2100" i="1"/>
  <c r="G2099" i="1" s="1"/>
  <c r="G2098" i="1"/>
  <c r="J2096" i="1"/>
  <c r="I2096" i="1"/>
  <c r="H2096" i="1"/>
  <c r="G2096" i="1"/>
  <c r="J2095" i="1"/>
  <c r="J2094" i="1" s="1"/>
  <c r="J2093" i="1" s="1"/>
  <c r="I2095" i="1"/>
  <c r="I2094" i="1" s="1"/>
  <c r="I2093" i="1" s="1"/>
  <c r="H2095" i="1"/>
  <c r="H2094" i="1" s="1"/>
  <c r="H2093" i="1" s="1"/>
  <c r="G2095" i="1"/>
  <c r="G2094" i="1" s="1"/>
  <c r="G2093" i="1"/>
  <c r="J2087" i="1"/>
  <c r="J2086" i="1" s="1"/>
  <c r="J2085" i="1" s="1"/>
  <c r="I2087" i="1"/>
  <c r="I2086" i="1" s="1"/>
  <c r="I2085" i="1" s="1"/>
  <c r="H2087" i="1"/>
  <c r="H2086" i="1" s="1"/>
  <c r="H2085" i="1" s="1"/>
  <c r="G2087" i="1"/>
  <c r="G2086" i="1"/>
  <c r="G2085" i="1" s="1"/>
  <c r="J2082" i="1"/>
  <c r="I2082" i="1"/>
  <c r="H2082" i="1"/>
  <c r="G2082" i="1"/>
  <c r="G2081" i="1" s="1"/>
  <c r="J2081" i="1"/>
  <c r="I2081" i="1"/>
  <c r="H2081" i="1"/>
  <c r="I2080" i="1"/>
  <c r="H2080" i="1"/>
  <c r="G2080" i="1"/>
  <c r="J2079" i="1"/>
  <c r="I2079" i="1"/>
  <c r="H2079" i="1"/>
  <c r="G2079" i="1"/>
  <c r="J2077" i="1"/>
  <c r="I2077" i="1"/>
  <c r="H2077" i="1"/>
  <c r="G2077" i="1"/>
  <c r="J2076" i="1"/>
  <c r="J2075" i="1" s="1"/>
  <c r="J2074" i="1" s="1"/>
  <c r="J2073" i="1" s="1"/>
  <c r="J2045" i="1" s="1"/>
  <c r="J2038" i="1" s="1"/>
  <c r="I2076" i="1"/>
  <c r="I2075" i="1" s="1"/>
  <c r="I2074" i="1" s="1"/>
  <c r="H2076" i="1"/>
  <c r="H2075" i="1" s="1"/>
  <c r="H2074" i="1" s="1"/>
  <c r="G2076" i="1"/>
  <c r="G2075" i="1" s="1"/>
  <c r="G2074" i="1" s="1"/>
  <c r="G2073" i="1" s="1"/>
  <c r="J2071" i="1"/>
  <c r="I2071" i="1"/>
  <c r="H2071" i="1"/>
  <c r="G2071" i="1"/>
  <c r="J2069" i="1"/>
  <c r="I2069" i="1"/>
  <c r="H2069" i="1"/>
  <c r="G2069" i="1"/>
  <c r="J2066" i="1"/>
  <c r="J2059" i="1" s="1"/>
  <c r="J2058" i="1" s="1"/>
  <c r="J2057" i="1" s="1"/>
  <c r="J2056" i="1" s="1"/>
  <c r="I2066" i="1"/>
  <c r="H2066" i="1"/>
  <c r="G2066" i="1"/>
  <c r="J2064" i="1"/>
  <c r="I2064" i="1"/>
  <c r="H2064" i="1"/>
  <c r="G2064" i="1"/>
  <c r="I2062" i="1"/>
  <c r="H2062" i="1"/>
  <c r="G2062" i="1"/>
  <c r="I2061" i="1"/>
  <c r="H2061" i="1"/>
  <c r="G2061" i="1"/>
  <c r="J2060" i="1"/>
  <c r="H2060" i="1"/>
  <c r="H2059" i="1" s="1"/>
  <c r="G2060" i="1"/>
  <c r="G2059" i="1" s="1"/>
  <c r="G2058" i="1" s="1"/>
  <c r="G2057" i="1" s="1"/>
  <c r="G2056" i="1" s="1"/>
  <c r="H2058" i="1"/>
  <c r="H2057" i="1" s="1"/>
  <c r="H2056" i="1"/>
  <c r="J2054" i="1"/>
  <c r="I2054" i="1"/>
  <c r="H2054" i="1"/>
  <c r="G2054" i="1"/>
  <c r="J2050" i="1"/>
  <c r="I2050" i="1"/>
  <c r="H2050" i="1"/>
  <c r="H2049" i="1" s="1"/>
  <c r="H2048" i="1" s="1"/>
  <c r="H2047" i="1" s="1"/>
  <c r="H2046" i="1" s="1"/>
  <c r="G2050" i="1"/>
  <c r="G2049" i="1" s="1"/>
  <c r="G2048" i="1" s="1"/>
  <c r="G2047" i="1" s="1"/>
  <c r="G2046" i="1" s="1"/>
  <c r="J2049" i="1"/>
  <c r="J2048" i="1" s="1"/>
  <c r="J2047" i="1" s="1"/>
  <c r="J2046" i="1" s="1"/>
  <c r="I2049" i="1"/>
  <c r="I2048" i="1" s="1"/>
  <c r="I2047" i="1" s="1"/>
  <c r="I2046" i="1" s="1"/>
  <c r="J2043" i="1"/>
  <c r="I2043" i="1"/>
  <c r="H2043" i="1"/>
  <c r="H2042" i="1" s="1"/>
  <c r="H2041" i="1" s="1"/>
  <c r="H2040" i="1" s="1"/>
  <c r="H2039" i="1" s="1"/>
  <c r="G2043" i="1"/>
  <c r="G2042" i="1" s="1"/>
  <c r="G2041" i="1" s="1"/>
  <c r="G2040" i="1" s="1"/>
  <c r="G2039" i="1" s="1"/>
  <c r="J2042" i="1"/>
  <c r="J2041" i="1" s="1"/>
  <c r="J2040" i="1" s="1"/>
  <c r="J2039" i="1" s="1"/>
  <c r="I2042" i="1"/>
  <c r="I2041" i="1" s="1"/>
  <c r="I2040" i="1" s="1"/>
  <c r="I2039" i="1" s="1"/>
  <c r="J2035" i="1"/>
  <c r="J2034" i="1" s="1"/>
  <c r="I2035" i="1"/>
  <c r="I2034" i="1" s="1"/>
  <c r="H2035" i="1"/>
  <c r="H2034" i="1" s="1"/>
  <c r="G2035" i="1"/>
  <c r="G2034" i="1" s="1"/>
  <c r="J2031" i="1"/>
  <c r="J2030" i="1" s="1"/>
  <c r="I2031" i="1"/>
  <c r="I2030" i="1" s="1"/>
  <c r="H2031" i="1"/>
  <c r="H2030" i="1" s="1"/>
  <c r="G2031" i="1"/>
  <c r="G2030" i="1" s="1"/>
  <c r="J2028" i="1"/>
  <c r="I2028" i="1"/>
  <c r="H2028" i="1"/>
  <c r="G2028" i="1"/>
  <c r="J2025" i="1"/>
  <c r="I2025" i="1"/>
  <c r="H2025" i="1"/>
  <c r="G2025" i="1"/>
  <c r="J2023" i="1"/>
  <c r="J2022" i="1" s="1"/>
  <c r="I2023" i="1"/>
  <c r="I2022" i="1" s="1"/>
  <c r="H2023" i="1"/>
  <c r="H2022" i="1" s="1"/>
  <c r="G2023" i="1"/>
  <c r="G2022" i="1" s="1"/>
  <c r="J2020" i="1"/>
  <c r="I2020" i="1"/>
  <c r="H2020" i="1"/>
  <c r="G2020" i="1"/>
  <c r="J2018" i="1"/>
  <c r="I2018" i="1"/>
  <c r="H2018" i="1"/>
  <c r="G2018" i="1"/>
  <c r="J2016" i="1"/>
  <c r="J2015" i="1" s="1"/>
  <c r="I2016" i="1"/>
  <c r="I2015" i="1" s="1"/>
  <c r="H2016" i="1"/>
  <c r="H2015" i="1" s="1"/>
  <c r="H2014" i="1" s="1"/>
  <c r="H2013" i="1" s="1"/>
  <c r="H2012" i="1" s="1"/>
  <c r="G2016" i="1"/>
  <c r="G2015" i="1" s="1"/>
  <c r="J2010" i="1"/>
  <c r="I2010" i="1"/>
  <c r="H2010" i="1"/>
  <c r="G2010" i="1"/>
  <c r="J2009" i="1"/>
  <c r="J2008" i="1" s="1"/>
  <c r="J2007" i="1" s="1"/>
  <c r="J2006" i="1" s="1"/>
  <c r="I2009" i="1"/>
  <c r="I2008" i="1" s="1"/>
  <c r="I2007" i="1" s="1"/>
  <c r="I2006" i="1" s="1"/>
  <c r="H2009" i="1"/>
  <c r="H2008" i="1" s="1"/>
  <c r="G2009" i="1"/>
  <c r="G2008" i="1" s="1"/>
  <c r="G2007" i="1" s="1"/>
  <c r="G2006" i="1" s="1"/>
  <c r="H2007" i="1"/>
  <c r="H2006" i="1" s="1"/>
  <c r="J2004" i="1"/>
  <c r="I2004" i="1"/>
  <c r="H2004" i="1"/>
  <c r="G2004" i="1"/>
  <c r="J2002" i="1"/>
  <c r="I2002" i="1"/>
  <c r="H2002" i="1"/>
  <c r="G2002" i="1"/>
  <c r="J2001" i="1"/>
  <c r="J2000" i="1" s="1"/>
  <c r="J1999" i="1" s="1"/>
  <c r="I2001" i="1"/>
  <c r="I2000" i="1" s="1"/>
  <c r="I1999" i="1" s="1"/>
  <c r="H2001" i="1"/>
  <c r="H2000" i="1" s="1"/>
  <c r="G2001" i="1"/>
  <c r="G2000" i="1" s="1"/>
  <c r="G1999" i="1" s="1"/>
  <c r="H1999" i="1"/>
  <c r="H1985" i="1" s="1"/>
  <c r="J1997" i="1"/>
  <c r="I1997" i="1"/>
  <c r="H1997" i="1"/>
  <c r="G1997" i="1"/>
  <c r="J1995" i="1"/>
  <c r="I1995" i="1"/>
  <c r="H1995" i="1"/>
  <c r="G1995" i="1"/>
  <c r="J1993" i="1"/>
  <c r="I1993" i="1"/>
  <c r="H1993" i="1"/>
  <c r="G1993" i="1"/>
  <c r="J1991" i="1"/>
  <c r="I1991" i="1"/>
  <c r="H1991" i="1"/>
  <c r="G1991" i="1"/>
  <c r="J1989" i="1"/>
  <c r="I1989" i="1"/>
  <c r="H1989" i="1"/>
  <c r="G1989" i="1"/>
  <c r="J1988" i="1"/>
  <c r="J1987" i="1" s="1"/>
  <c r="J1986" i="1" s="1"/>
  <c r="I1988" i="1"/>
  <c r="I1987" i="1" s="1"/>
  <c r="H1988" i="1"/>
  <c r="H1987" i="1" s="1"/>
  <c r="G1988" i="1"/>
  <c r="G1987" i="1" s="1"/>
  <c r="I1986" i="1"/>
  <c r="H1986" i="1"/>
  <c r="G1986" i="1"/>
  <c r="J1982" i="1"/>
  <c r="J1981" i="1" s="1"/>
  <c r="J1980" i="1" s="1"/>
  <c r="J1979" i="1" s="1"/>
  <c r="I1982" i="1"/>
  <c r="I1981" i="1" s="1"/>
  <c r="H1982" i="1"/>
  <c r="H1981" i="1" s="1"/>
  <c r="G1982" i="1"/>
  <c r="G1981" i="1" s="1"/>
  <c r="I1980" i="1"/>
  <c r="I1979" i="1" s="1"/>
  <c r="H1980" i="1"/>
  <c r="H1979" i="1" s="1"/>
  <c r="G1980" i="1"/>
  <c r="G1979" i="1" s="1"/>
  <c r="J1975" i="1"/>
  <c r="I1975" i="1"/>
  <c r="H1975" i="1"/>
  <c r="G1975" i="1"/>
  <c r="J1972" i="1"/>
  <c r="I1972" i="1"/>
  <c r="H1972" i="1"/>
  <c r="G1972" i="1"/>
  <c r="J1968" i="1"/>
  <c r="I1968" i="1"/>
  <c r="H1968" i="1"/>
  <c r="G1968" i="1"/>
  <c r="J1966" i="1"/>
  <c r="I1966" i="1"/>
  <c r="H1966" i="1"/>
  <c r="H1965" i="1" s="1"/>
  <c r="H1964" i="1" s="1"/>
  <c r="H1963" i="1" s="1"/>
  <c r="H1962" i="1" s="1"/>
  <c r="H1961" i="1" s="1"/>
  <c r="G1966" i="1"/>
  <c r="G1965" i="1" s="1"/>
  <c r="G1964" i="1" s="1"/>
  <c r="G1963" i="1" s="1"/>
  <c r="G1962" i="1" s="1"/>
  <c r="G1961" i="1" s="1"/>
  <c r="J1965" i="1"/>
  <c r="J1964" i="1" s="1"/>
  <c r="I1965" i="1"/>
  <c r="I1964" i="1" s="1"/>
  <c r="I1963" i="1" s="1"/>
  <c r="I1962" i="1" s="1"/>
  <c r="I1961" i="1" s="1"/>
  <c r="J1963" i="1"/>
  <c r="J1962" i="1" s="1"/>
  <c r="J1961" i="1" s="1"/>
  <c r="J1957" i="1"/>
  <c r="J1956" i="1" s="1"/>
  <c r="I1957" i="1"/>
  <c r="I1956" i="1" s="1"/>
  <c r="H1957" i="1"/>
  <c r="G1957" i="1"/>
  <c r="H1956" i="1"/>
  <c r="G1956" i="1"/>
  <c r="J1954" i="1"/>
  <c r="I1954" i="1"/>
  <c r="H1954" i="1"/>
  <c r="G1954" i="1"/>
  <c r="J1952" i="1"/>
  <c r="I1952" i="1"/>
  <c r="H1952" i="1"/>
  <c r="H1951" i="1" s="1"/>
  <c r="G1952" i="1"/>
  <c r="G1951" i="1" s="1"/>
  <c r="J1951" i="1"/>
  <c r="I1951" i="1"/>
  <c r="J1949" i="1"/>
  <c r="I1949" i="1"/>
  <c r="H1949" i="1"/>
  <c r="G1949" i="1"/>
  <c r="J1947" i="1"/>
  <c r="I1947" i="1"/>
  <c r="H1947" i="1"/>
  <c r="G1947" i="1"/>
  <c r="J1943" i="1"/>
  <c r="I1943" i="1"/>
  <c r="H1943" i="1"/>
  <c r="H1942" i="1" s="1"/>
  <c r="H1941" i="1" s="1"/>
  <c r="H1940" i="1" s="1"/>
  <c r="H1939" i="1" s="1"/>
  <c r="H1938" i="1" s="1"/>
  <c r="G1943" i="1"/>
  <c r="G1942" i="1" s="1"/>
  <c r="J1942" i="1"/>
  <c r="I1942" i="1"/>
  <c r="I1941" i="1" s="1"/>
  <c r="I1940" i="1" s="1"/>
  <c r="I1939" i="1" s="1"/>
  <c r="I1938" i="1" s="1"/>
  <c r="J1936" i="1"/>
  <c r="I1936" i="1"/>
  <c r="H1936" i="1"/>
  <c r="H1935" i="1" s="1"/>
  <c r="H1934" i="1" s="1"/>
  <c r="H1933" i="1" s="1"/>
  <c r="H1932" i="1" s="1"/>
  <c r="H1931" i="1" s="1"/>
  <c r="G1936" i="1"/>
  <c r="G1935" i="1" s="1"/>
  <c r="G1934" i="1" s="1"/>
  <c r="G1933" i="1" s="1"/>
  <c r="G1932" i="1" s="1"/>
  <c r="G1931" i="1" s="1"/>
  <c r="J1935" i="1"/>
  <c r="J1934" i="1" s="1"/>
  <c r="I1935" i="1"/>
  <c r="I1934" i="1" s="1"/>
  <c r="I1933" i="1" s="1"/>
  <c r="I1932" i="1" s="1"/>
  <c r="I1931" i="1" s="1"/>
  <c r="J1933" i="1"/>
  <c r="J1932" i="1" s="1"/>
  <c r="J1931" i="1" s="1"/>
  <c r="J1929" i="1"/>
  <c r="I1929" i="1"/>
  <c r="H1929" i="1"/>
  <c r="H1928" i="1" s="1"/>
  <c r="H1927" i="1" s="1"/>
  <c r="H1926" i="1" s="1"/>
  <c r="H1925" i="1" s="1"/>
  <c r="G1929" i="1"/>
  <c r="G1928" i="1" s="1"/>
  <c r="G1927" i="1" s="1"/>
  <c r="G1926" i="1" s="1"/>
  <c r="G1925" i="1" s="1"/>
  <c r="J1928" i="1"/>
  <c r="J1927" i="1" s="1"/>
  <c r="I1928" i="1"/>
  <c r="I1927" i="1" s="1"/>
  <c r="I1926" i="1" s="1"/>
  <c r="I1925" i="1" s="1"/>
  <c r="J1926" i="1"/>
  <c r="J1925" i="1" s="1"/>
  <c r="J1922" i="1"/>
  <c r="I1922" i="1"/>
  <c r="H1922" i="1"/>
  <c r="H1921" i="1" s="1"/>
  <c r="H1920" i="1" s="1"/>
  <c r="H1919" i="1" s="1"/>
  <c r="H1918" i="1" s="1"/>
  <c r="G1922" i="1"/>
  <c r="G1921" i="1" s="1"/>
  <c r="G1920" i="1" s="1"/>
  <c r="G1919" i="1" s="1"/>
  <c r="G1918" i="1" s="1"/>
  <c r="J1921" i="1"/>
  <c r="J1920" i="1" s="1"/>
  <c r="I1921" i="1"/>
  <c r="I1920" i="1" s="1"/>
  <c r="I1919" i="1" s="1"/>
  <c r="I1918" i="1" s="1"/>
  <c r="J1919" i="1"/>
  <c r="J1918" i="1" s="1"/>
  <c r="J1915" i="1"/>
  <c r="J1914" i="1" s="1"/>
  <c r="I1915" i="1"/>
  <c r="I1914" i="1" s="1"/>
  <c r="I1913" i="1" s="1"/>
  <c r="H1915" i="1"/>
  <c r="G1915" i="1"/>
  <c r="H1914" i="1"/>
  <c r="H1913" i="1" s="1"/>
  <c r="G1914" i="1"/>
  <c r="G1913" i="1" s="1"/>
  <c r="J1913" i="1"/>
  <c r="J1909" i="1"/>
  <c r="I1909" i="1"/>
  <c r="H1909" i="1"/>
  <c r="H1908" i="1" s="1"/>
  <c r="H1907" i="1" s="1"/>
  <c r="G1909" i="1"/>
  <c r="G1908" i="1" s="1"/>
  <c r="G1907" i="1" s="1"/>
  <c r="J1908" i="1"/>
  <c r="J1907" i="1" s="1"/>
  <c r="J1906" i="1" s="1"/>
  <c r="J1905" i="1" s="1"/>
  <c r="J1904" i="1" s="1"/>
  <c r="I1908" i="1"/>
  <c r="I1907" i="1" s="1"/>
  <c r="I1906" i="1" s="1"/>
  <c r="I1905" i="1" s="1"/>
  <c r="J1902" i="1"/>
  <c r="I1902" i="1"/>
  <c r="H1902" i="1"/>
  <c r="G1902" i="1"/>
  <c r="J1900" i="1"/>
  <c r="J1899" i="1" s="1"/>
  <c r="J1898" i="1" s="1"/>
  <c r="J1897" i="1" s="1"/>
  <c r="J1896" i="1" s="1"/>
  <c r="I1900" i="1"/>
  <c r="I1899" i="1" s="1"/>
  <c r="I1898" i="1" s="1"/>
  <c r="I1897" i="1" s="1"/>
  <c r="I1896" i="1" s="1"/>
  <c r="H1900" i="1"/>
  <c r="G1900" i="1"/>
  <c r="H1899" i="1"/>
  <c r="H1898" i="1" s="1"/>
  <c r="H1897" i="1" s="1"/>
  <c r="H1896" i="1" s="1"/>
  <c r="G1899" i="1"/>
  <c r="G1898" i="1" s="1"/>
  <c r="G1897" i="1" s="1"/>
  <c r="G1896" i="1" s="1"/>
  <c r="J1894" i="1"/>
  <c r="I1894" i="1"/>
  <c r="H1894" i="1"/>
  <c r="H1893" i="1" s="1"/>
  <c r="H1892" i="1" s="1"/>
  <c r="G1894" i="1"/>
  <c r="G1893" i="1" s="1"/>
  <c r="G1892" i="1" s="1"/>
  <c r="J1893" i="1"/>
  <c r="J1892" i="1" s="1"/>
  <c r="I1893" i="1"/>
  <c r="I1892" i="1" s="1"/>
  <c r="J1888" i="1"/>
  <c r="I1888" i="1"/>
  <c r="H1888" i="1"/>
  <c r="G1888" i="1"/>
  <c r="J1885" i="1"/>
  <c r="I1885" i="1"/>
  <c r="H1885" i="1"/>
  <c r="H1884" i="1" s="1"/>
  <c r="G1885" i="1"/>
  <c r="G1884" i="1" s="1"/>
  <c r="J1884" i="1"/>
  <c r="I1884" i="1"/>
  <c r="J1882" i="1"/>
  <c r="I1882" i="1"/>
  <c r="H1882" i="1"/>
  <c r="G1882" i="1"/>
  <c r="J1878" i="1"/>
  <c r="I1878" i="1"/>
  <c r="I1873" i="1" s="1"/>
  <c r="I1872" i="1" s="1"/>
  <c r="H1878" i="1"/>
  <c r="G1878" i="1"/>
  <c r="G1877" i="1"/>
  <c r="J1876" i="1"/>
  <c r="I1876" i="1"/>
  <c r="H1876" i="1"/>
  <c r="G1876" i="1"/>
  <c r="G1873" i="1" s="1"/>
  <c r="G1872" i="1" s="1"/>
  <c r="J1874" i="1"/>
  <c r="I1874" i="1"/>
  <c r="H1874" i="1"/>
  <c r="G1874" i="1"/>
  <c r="H1873" i="1"/>
  <c r="G1871" i="1"/>
  <c r="J1870" i="1"/>
  <c r="J1869" i="1" s="1"/>
  <c r="J1868" i="1" s="1"/>
  <c r="I1870" i="1"/>
  <c r="I1869" i="1" s="1"/>
  <c r="I1868" i="1" s="1"/>
  <c r="H1870" i="1"/>
  <c r="H1869" i="1" s="1"/>
  <c r="G1870" i="1"/>
  <c r="G1869" i="1" s="1"/>
  <c r="G1868" i="1" s="1"/>
  <c r="H1868" i="1"/>
  <c r="J1866" i="1"/>
  <c r="I1866" i="1"/>
  <c r="H1866" i="1"/>
  <c r="G1866" i="1"/>
  <c r="J1865" i="1"/>
  <c r="J1864" i="1" s="1"/>
  <c r="I1865" i="1"/>
  <c r="I1864" i="1" s="1"/>
  <c r="H1865" i="1"/>
  <c r="H1864" i="1" s="1"/>
  <c r="G1865" i="1"/>
  <c r="G1864" i="1" s="1"/>
  <c r="J1858" i="1"/>
  <c r="I1858" i="1"/>
  <c r="H1858" i="1"/>
  <c r="G1858" i="1"/>
  <c r="J1856" i="1"/>
  <c r="J1855" i="1" s="1"/>
  <c r="J1854" i="1" s="1"/>
  <c r="J1853" i="1" s="1"/>
  <c r="J1852" i="1" s="1"/>
  <c r="I1856" i="1"/>
  <c r="I1855" i="1" s="1"/>
  <c r="I1854" i="1" s="1"/>
  <c r="I1853" i="1" s="1"/>
  <c r="I1852" i="1" s="1"/>
  <c r="H1856" i="1"/>
  <c r="H1855" i="1" s="1"/>
  <c r="G1856" i="1"/>
  <c r="G1855" i="1" s="1"/>
  <c r="G1854" i="1" s="1"/>
  <c r="G1853" i="1" s="1"/>
  <c r="G1852" i="1" s="1"/>
  <c r="H1854" i="1"/>
  <c r="H1853" i="1" s="1"/>
  <c r="H1852" i="1"/>
  <c r="J1849" i="1"/>
  <c r="J1848" i="1" s="1"/>
  <c r="J1847" i="1" s="1"/>
  <c r="J1846" i="1" s="1"/>
  <c r="J1845" i="1" s="1"/>
  <c r="J1844" i="1" s="1"/>
  <c r="I1849" i="1"/>
  <c r="I1848" i="1" s="1"/>
  <c r="I1847" i="1" s="1"/>
  <c r="I1846" i="1" s="1"/>
  <c r="I1845" i="1" s="1"/>
  <c r="I1844" i="1" s="1"/>
  <c r="H1849" i="1"/>
  <c r="H1848" i="1" s="1"/>
  <c r="G1849" i="1"/>
  <c r="G1848" i="1" s="1"/>
  <c r="G1847" i="1" s="1"/>
  <c r="G1846" i="1" s="1"/>
  <c r="G1845" i="1" s="1"/>
  <c r="G1844" i="1" s="1"/>
  <c r="H1847" i="1"/>
  <c r="H1846" i="1" s="1"/>
  <c r="H1845" i="1" s="1"/>
  <c r="H1844" i="1" s="1"/>
  <c r="J1842" i="1"/>
  <c r="J1841" i="1" s="1"/>
  <c r="J1840" i="1" s="1"/>
  <c r="I1842" i="1"/>
  <c r="I1841" i="1" s="1"/>
  <c r="I1840" i="1" s="1"/>
  <c r="H1842" i="1"/>
  <c r="H1841" i="1" s="1"/>
  <c r="H1840" i="1" s="1"/>
  <c r="G1842" i="1"/>
  <c r="G1841" i="1" s="1"/>
  <c r="G1840" i="1" s="1"/>
  <c r="J1836" i="1"/>
  <c r="I1836" i="1"/>
  <c r="H1836" i="1"/>
  <c r="G1836" i="1"/>
  <c r="J1833" i="1"/>
  <c r="J1832" i="1" s="1"/>
  <c r="J1831" i="1" s="1"/>
  <c r="J1830" i="1" s="1"/>
  <c r="J1829" i="1" s="1"/>
  <c r="I1833" i="1"/>
  <c r="I1832" i="1" s="1"/>
  <c r="I1831" i="1" s="1"/>
  <c r="I1830" i="1" s="1"/>
  <c r="H1833" i="1"/>
  <c r="H1832" i="1" s="1"/>
  <c r="G1833" i="1"/>
  <c r="G1832" i="1" s="1"/>
  <c r="G1831" i="1" s="1"/>
  <c r="G1830" i="1" s="1"/>
  <c r="G1829" i="1" s="1"/>
  <c r="H1831" i="1"/>
  <c r="H1830" i="1" s="1"/>
  <c r="H1829" i="1" s="1"/>
  <c r="J1827" i="1"/>
  <c r="I1827" i="1"/>
  <c r="H1827" i="1"/>
  <c r="G1827" i="1"/>
  <c r="J1825" i="1"/>
  <c r="I1825" i="1"/>
  <c r="H1825" i="1"/>
  <c r="G1825" i="1"/>
  <c r="J1823" i="1"/>
  <c r="I1823" i="1"/>
  <c r="H1823" i="1"/>
  <c r="G1823" i="1"/>
  <c r="J1821" i="1"/>
  <c r="I1821" i="1"/>
  <c r="H1821" i="1"/>
  <c r="G1821" i="1"/>
  <c r="J1819" i="1"/>
  <c r="I1819" i="1"/>
  <c r="H1819" i="1"/>
  <c r="G1819" i="1"/>
  <c r="J1817" i="1"/>
  <c r="J1816" i="1" s="1"/>
  <c r="I1817" i="1"/>
  <c r="I1816" i="1" s="1"/>
  <c r="H1817" i="1"/>
  <c r="H1816" i="1" s="1"/>
  <c r="G1817" i="1"/>
  <c r="G1816" i="1" s="1"/>
  <c r="J1814" i="1"/>
  <c r="I1814" i="1"/>
  <c r="H1814" i="1"/>
  <c r="G1814" i="1"/>
  <c r="J1812" i="1"/>
  <c r="I1812" i="1"/>
  <c r="H1812" i="1"/>
  <c r="G1812" i="1"/>
  <c r="J1810" i="1"/>
  <c r="I1810" i="1"/>
  <c r="H1810" i="1"/>
  <c r="G1810" i="1"/>
  <c r="J1808" i="1"/>
  <c r="I1808" i="1"/>
  <c r="H1808" i="1"/>
  <c r="G1808" i="1"/>
  <c r="J1806" i="1"/>
  <c r="I1806" i="1"/>
  <c r="H1806" i="1"/>
  <c r="G1806" i="1"/>
  <c r="J1803" i="1"/>
  <c r="I1803" i="1"/>
  <c r="H1803" i="1"/>
  <c r="G1803" i="1"/>
  <c r="J1802" i="1"/>
  <c r="J1801" i="1" s="1"/>
  <c r="I1802" i="1"/>
  <c r="I1801" i="1" s="1"/>
  <c r="H1802" i="1"/>
  <c r="H1801" i="1" s="1"/>
  <c r="G1802" i="1"/>
  <c r="G1801" i="1" s="1"/>
  <c r="J1798" i="1"/>
  <c r="J1797" i="1" s="1"/>
  <c r="I1798" i="1"/>
  <c r="I1797" i="1" s="1"/>
  <c r="H1798" i="1"/>
  <c r="H1797" i="1" s="1"/>
  <c r="G1798" i="1"/>
  <c r="G1797" i="1" s="1"/>
  <c r="J1795" i="1"/>
  <c r="J1794" i="1" s="1"/>
  <c r="J1793" i="1" s="1"/>
  <c r="I1795" i="1"/>
  <c r="I1794" i="1" s="1"/>
  <c r="I1793" i="1" s="1"/>
  <c r="H1795" i="1"/>
  <c r="H1794" i="1" s="1"/>
  <c r="H1793" i="1" s="1"/>
  <c r="G1795" i="1"/>
  <c r="G1794" i="1" s="1"/>
  <c r="G1793" i="1" s="1"/>
  <c r="J1791" i="1"/>
  <c r="I1791" i="1"/>
  <c r="H1791" i="1"/>
  <c r="G1791" i="1"/>
  <c r="J1789" i="1"/>
  <c r="I1789" i="1"/>
  <c r="H1789" i="1"/>
  <c r="G1789" i="1"/>
  <c r="J1787" i="1"/>
  <c r="I1787" i="1"/>
  <c r="H1787" i="1"/>
  <c r="G1787" i="1"/>
  <c r="J1785" i="1"/>
  <c r="J1784" i="1" s="1"/>
  <c r="J1783" i="1" s="1"/>
  <c r="J1782" i="1" s="1"/>
  <c r="J1781" i="1" s="1"/>
  <c r="I1785" i="1"/>
  <c r="I1784" i="1" s="1"/>
  <c r="I1783" i="1" s="1"/>
  <c r="I1782" i="1" s="1"/>
  <c r="I1781" i="1" s="1"/>
  <c r="H1785" i="1"/>
  <c r="H1784" i="1" s="1"/>
  <c r="H1783" i="1" s="1"/>
  <c r="H1782" i="1" s="1"/>
  <c r="H1781" i="1" s="1"/>
  <c r="G1785" i="1"/>
  <c r="G1784" i="1" s="1"/>
  <c r="G1783" i="1" s="1"/>
  <c r="J1778" i="1"/>
  <c r="J1777" i="1" s="1"/>
  <c r="J1776" i="1" s="1"/>
  <c r="J1775" i="1" s="1"/>
  <c r="I1778" i="1"/>
  <c r="I1777" i="1" s="1"/>
  <c r="I1776" i="1" s="1"/>
  <c r="I1775" i="1" s="1"/>
  <c r="H1778" i="1"/>
  <c r="H1777" i="1" s="1"/>
  <c r="H1776" i="1" s="1"/>
  <c r="H1775" i="1" s="1"/>
  <c r="G1778" i="1"/>
  <c r="G1777" i="1" s="1"/>
  <c r="G1776" i="1" s="1"/>
  <c r="G1775" i="1" s="1"/>
  <c r="J1773" i="1"/>
  <c r="J1772" i="1" s="1"/>
  <c r="I1773" i="1"/>
  <c r="I1772" i="1" s="1"/>
  <c r="H1773" i="1"/>
  <c r="H1772" i="1" s="1"/>
  <c r="G1773" i="1"/>
  <c r="G1772" i="1" s="1"/>
  <c r="G1771" i="1"/>
  <c r="G1770" i="1" s="1"/>
  <c r="J1770" i="1"/>
  <c r="I1770" i="1"/>
  <c r="I1763" i="1" s="1"/>
  <c r="H1770" i="1"/>
  <c r="G1769" i="1"/>
  <c r="J1768" i="1"/>
  <c r="I1768" i="1"/>
  <c r="H1768" i="1"/>
  <c r="G1768" i="1"/>
  <c r="J1766" i="1"/>
  <c r="I1766" i="1"/>
  <c r="H1766" i="1"/>
  <c r="G1766" i="1"/>
  <c r="J1764" i="1"/>
  <c r="I1764" i="1"/>
  <c r="H1764" i="1"/>
  <c r="H1763" i="1" s="1"/>
  <c r="G1764" i="1"/>
  <c r="G1763" i="1" s="1"/>
  <c r="J1763" i="1"/>
  <c r="J1759" i="1"/>
  <c r="I1759" i="1"/>
  <c r="H1759" i="1"/>
  <c r="G1759" i="1"/>
  <c r="J1757" i="1"/>
  <c r="I1757" i="1"/>
  <c r="H1757" i="1"/>
  <c r="G1757" i="1"/>
  <c r="J1755" i="1"/>
  <c r="I1755" i="1"/>
  <c r="H1755" i="1"/>
  <c r="G1755" i="1"/>
  <c r="J1752" i="1"/>
  <c r="I1752" i="1"/>
  <c r="H1752" i="1"/>
  <c r="G1752" i="1"/>
  <c r="J1750" i="1"/>
  <c r="I1750" i="1"/>
  <c r="H1750" i="1"/>
  <c r="G1750" i="1"/>
  <c r="J1748" i="1"/>
  <c r="I1748" i="1"/>
  <c r="H1748" i="1"/>
  <c r="G1748" i="1"/>
  <c r="J1746" i="1"/>
  <c r="I1746" i="1"/>
  <c r="H1746" i="1"/>
  <c r="H1745" i="1" s="1"/>
  <c r="G1746" i="1"/>
  <c r="G1745" i="1" s="1"/>
  <c r="J1745" i="1"/>
  <c r="J1744" i="1" s="1"/>
  <c r="I1745" i="1"/>
  <c r="J1742" i="1"/>
  <c r="J1741" i="1" s="1"/>
  <c r="I1742" i="1"/>
  <c r="I1741" i="1" s="1"/>
  <c r="H1742" i="1"/>
  <c r="G1742" i="1"/>
  <c r="H1741" i="1"/>
  <c r="G1741" i="1"/>
  <c r="J1739" i="1"/>
  <c r="I1739" i="1"/>
  <c r="H1739" i="1"/>
  <c r="G1739" i="1"/>
  <c r="J1737" i="1"/>
  <c r="I1737" i="1"/>
  <c r="H1737" i="1"/>
  <c r="G1737" i="1"/>
  <c r="J1735" i="1"/>
  <c r="I1735" i="1"/>
  <c r="H1735" i="1"/>
  <c r="G1735" i="1"/>
  <c r="J1733" i="1"/>
  <c r="I1733" i="1"/>
  <c r="H1733" i="1"/>
  <c r="G1733" i="1"/>
  <c r="J1731" i="1"/>
  <c r="I1731" i="1"/>
  <c r="H1731" i="1"/>
  <c r="G1731" i="1"/>
  <c r="J1729" i="1"/>
  <c r="I1729" i="1"/>
  <c r="H1729" i="1"/>
  <c r="H1728" i="1" s="1"/>
  <c r="H1727" i="1" s="1"/>
  <c r="G1729" i="1"/>
  <c r="G1728" i="1" s="1"/>
  <c r="G1727" i="1" s="1"/>
  <c r="J1728" i="1"/>
  <c r="J1727" i="1" s="1"/>
  <c r="I1728" i="1"/>
  <c r="J1724" i="1"/>
  <c r="J1723" i="1" s="1"/>
  <c r="I1724" i="1"/>
  <c r="I1723" i="1" s="1"/>
  <c r="I1722" i="1" s="1"/>
  <c r="H1724" i="1"/>
  <c r="G1724" i="1"/>
  <c r="H1723" i="1"/>
  <c r="H1722" i="1" s="1"/>
  <c r="G1723" i="1"/>
  <c r="G1722" i="1" s="1"/>
  <c r="J1722" i="1"/>
  <c r="J1720" i="1"/>
  <c r="I1720" i="1"/>
  <c r="H1720" i="1"/>
  <c r="G1720" i="1"/>
  <c r="J1718" i="1"/>
  <c r="J1717" i="1" s="1"/>
  <c r="I1718" i="1"/>
  <c r="I1717" i="1" s="1"/>
  <c r="I1716" i="1" s="1"/>
  <c r="H1718" i="1"/>
  <c r="G1718" i="1"/>
  <c r="H1717" i="1"/>
  <c r="H1716" i="1" s="1"/>
  <c r="G1717" i="1"/>
  <c r="G1716" i="1" s="1"/>
  <c r="J1716" i="1"/>
  <c r="J1712" i="1"/>
  <c r="I1712" i="1"/>
  <c r="H1712" i="1"/>
  <c r="H1711" i="1" s="1"/>
  <c r="H1710" i="1" s="1"/>
  <c r="H1709" i="1" s="1"/>
  <c r="H1708" i="1" s="1"/>
  <c r="G1712" i="1"/>
  <c r="G1711" i="1" s="1"/>
  <c r="G1710" i="1" s="1"/>
  <c r="G1709" i="1" s="1"/>
  <c r="G1708" i="1" s="1"/>
  <c r="J1711" i="1"/>
  <c r="J1710" i="1" s="1"/>
  <c r="I1711" i="1"/>
  <c r="I1710" i="1" s="1"/>
  <c r="I1709" i="1" s="1"/>
  <c r="I1708" i="1" s="1"/>
  <c r="J1709" i="1"/>
  <c r="J1708" i="1" s="1"/>
  <c r="J1704" i="1"/>
  <c r="I1704" i="1"/>
  <c r="H1704" i="1"/>
  <c r="G1704" i="1"/>
  <c r="J1702" i="1"/>
  <c r="J1701" i="1" s="1"/>
  <c r="J1700" i="1" s="1"/>
  <c r="J1699" i="1" s="1"/>
  <c r="J1698" i="1" s="1"/>
  <c r="I1702" i="1"/>
  <c r="I1701" i="1" s="1"/>
  <c r="I1700" i="1" s="1"/>
  <c r="I1699" i="1" s="1"/>
  <c r="I1698" i="1" s="1"/>
  <c r="H1702" i="1"/>
  <c r="G1702" i="1"/>
  <c r="H1701" i="1"/>
  <c r="H1700" i="1" s="1"/>
  <c r="H1699" i="1" s="1"/>
  <c r="H1698" i="1" s="1"/>
  <c r="G1701" i="1"/>
  <c r="G1700" i="1" s="1"/>
  <c r="G1699" i="1" s="1"/>
  <c r="G1698" i="1" s="1"/>
  <c r="J1695" i="1"/>
  <c r="I1695" i="1"/>
  <c r="H1695" i="1"/>
  <c r="G1695" i="1"/>
  <c r="J1693" i="1"/>
  <c r="I1693" i="1"/>
  <c r="H1693" i="1"/>
  <c r="H1692" i="1" s="1"/>
  <c r="H1691" i="1" s="1"/>
  <c r="H1690" i="1" s="1"/>
  <c r="H1689" i="1" s="1"/>
  <c r="H1688" i="1" s="1"/>
  <c r="G1693" i="1"/>
  <c r="G1692" i="1" s="1"/>
  <c r="G1691" i="1" s="1"/>
  <c r="G1690" i="1" s="1"/>
  <c r="G1689" i="1" s="1"/>
  <c r="G1688" i="1" s="1"/>
  <c r="J1692" i="1"/>
  <c r="J1691" i="1" s="1"/>
  <c r="I1692" i="1"/>
  <c r="I1691" i="1" s="1"/>
  <c r="I1690" i="1" s="1"/>
  <c r="I1689" i="1" s="1"/>
  <c r="I1688" i="1" s="1"/>
  <c r="J1690" i="1"/>
  <c r="J1689" i="1" s="1"/>
  <c r="J1688" i="1"/>
  <c r="J1686" i="1"/>
  <c r="I1686" i="1"/>
  <c r="H1686" i="1"/>
  <c r="G1686" i="1"/>
  <c r="J1684" i="1"/>
  <c r="J1683" i="1" s="1"/>
  <c r="J1682" i="1" s="1"/>
  <c r="I1684" i="1"/>
  <c r="I1683" i="1" s="1"/>
  <c r="I1682" i="1" s="1"/>
  <c r="H1684" i="1"/>
  <c r="G1684" i="1"/>
  <c r="H1683" i="1"/>
  <c r="H1682" i="1" s="1"/>
  <c r="G1683" i="1"/>
  <c r="G1682" i="1" s="1"/>
  <c r="J1680" i="1"/>
  <c r="I1680" i="1"/>
  <c r="H1680" i="1"/>
  <c r="G1680" i="1"/>
  <c r="J1678" i="1"/>
  <c r="I1678" i="1"/>
  <c r="H1678" i="1"/>
  <c r="G1678" i="1"/>
  <c r="J1676" i="1"/>
  <c r="I1676" i="1"/>
  <c r="H1676" i="1"/>
  <c r="G1676" i="1"/>
  <c r="J1674" i="1"/>
  <c r="I1674" i="1"/>
  <c r="H1674" i="1"/>
  <c r="G1674" i="1"/>
  <c r="J1672" i="1"/>
  <c r="I1672" i="1"/>
  <c r="H1672" i="1"/>
  <c r="H1671" i="1" s="1"/>
  <c r="G1672" i="1"/>
  <c r="G1671" i="1" s="1"/>
  <c r="G1670" i="1" s="1"/>
  <c r="G1669" i="1" s="1"/>
  <c r="G1668" i="1" s="1"/>
  <c r="G1667" i="1" s="1"/>
  <c r="J1671" i="1"/>
  <c r="I1671" i="1"/>
  <c r="I1670" i="1" s="1"/>
  <c r="I1669" i="1" s="1"/>
  <c r="I1668" i="1" s="1"/>
  <c r="I1667" i="1" s="1"/>
  <c r="J1665" i="1"/>
  <c r="I1665" i="1"/>
  <c r="H1665" i="1"/>
  <c r="H1664" i="1" s="1"/>
  <c r="H1663" i="1" s="1"/>
  <c r="H1662" i="1" s="1"/>
  <c r="H1661" i="1" s="1"/>
  <c r="G1665" i="1"/>
  <c r="G1664" i="1" s="1"/>
  <c r="G1663" i="1" s="1"/>
  <c r="G1662" i="1" s="1"/>
  <c r="G1661" i="1" s="1"/>
  <c r="J1664" i="1"/>
  <c r="J1663" i="1" s="1"/>
  <c r="J1662" i="1" s="1"/>
  <c r="J1661" i="1" s="1"/>
  <c r="I1664" i="1"/>
  <c r="I1663" i="1" s="1"/>
  <c r="I1662" i="1" s="1"/>
  <c r="I1661" i="1" s="1"/>
  <c r="J1659" i="1"/>
  <c r="J1644" i="1" s="1"/>
  <c r="J1643" i="1" s="1"/>
  <c r="J1642" i="1" s="1"/>
  <c r="J1641" i="1" s="1"/>
  <c r="I1659" i="1"/>
  <c r="I1644" i="1" s="1"/>
  <c r="I1643" i="1" s="1"/>
  <c r="I1642" i="1" s="1"/>
  <c r="I1641" i="1" s="1"/>
  <c r="H1659" i="1"/>
  <c r="G1659" i="1"/>
  <c r="J1657" i="1"/>
  <c r="I1657" i="1"/>
  <c r="H1657" i="1"/>
  <c r="G1657" i="1"/>
  <c r="G1656" i="1"/>
  <c r="G1655" i="1" s="1"/>
  <c r="J1655" i="1"/>
  <c r="I1655" i="1"/>
  <c r="H1655" i="1"/>
  <c r="J1653" i="1"/>
  <c r="I1653" i="1"/>
  <c r="H1653" i="1"/>
  <c r="G1653" i="1"/>
  <c r="J1651" i="1"/>
  <c r="I1651" i="1"/>
  <c r="H1651" i="1"/>
  <c r="G1651" i="1"/>
  <c r="J1649" i="1"/>
  <c r="I1649" i="1"/>
  <c r="H1649" i="1"/>
  <c r="G1649" i="1"/>
  <c r="J1647" i="1"/>
  <c r="I1647" i="1"/>
  <c r="H1647" i="1"/>
  <c r="G1647" i="1"/>
  <c r="J1645" i="1"/>
  <c r="I1645" i="1"/>
  <c r="H1645" i="1"/>
  <c r="G1645" i="1"/>
  <c r="H1644" i="1"/>
  <c r="H1643" i="1" s="1"/>
  <c r="H1642" i="1" s="1"/>
  <c r="H1641" i="1" s="1"/>
  <c r="J1639" i="1"/>
  <c r="J1638" i="1" s="1"/>
  <c r="J1637" i="1" s="1"/>
  <c r="J1636" i="1" s="1"/>
  <c r="J1635" i="1" s="1"/>
  <c r="I1639" i="1"/>
  <c r="I1638" i="1" s="1"/>
  <c r="I1637" i="1" s="1"/>
  <c r="I1636" i="1" s="1"/>
  <c r="I1635" i="1" s="1"/>
  <c r="H1639" i="1"/>
  <c r="H1638" i="1" s="1"/>
  <c r="H1637" i="1" s="1"/>
  <c r="H1636" i="1" s="1"/>
  <c r="H1635" i="1" s="1"/>
  <c r="H1634" i="1" s="1"/>
  <c r="G1639" i="1"/>
  <c r="G1638" i="1"/>
  <c r="G1637" i="1" s="1"/>
  <c r="G1636" i="1"/>
  <c r="G1635" i="1" s="1"/>
  <c r="J1632" i="1"/>
  <c r="J1631" i="1" s="1"/>
  <c r="I1632" i="1"/>
  <c r="I1631" i="1" s="1"/>
  <c r="H1632" i="1"/>
  <c r="H1631" i="1" s="1"/>
  <c r="G1632" i="1"/>
  <c r="G1631" i="1"/>
  <c r="J1629" i="1"/>
  <c r="I1629" i="1"/>
  <c r="H1629" i="1"/>
  <c r="G1629" i="1"/>
  <c r="J1627" i="1"/>
  <c r="I1627" i="1"/>
  <c r="H1627" i="1"/>
  <c r="G1627" i="1"/>
  <c r="J1625" i="1"/>
  <c r="I1625" i="1"/>
  <c r="H1625" i="1"/>
  <c r="G1625" i="1"/>
  <c r="J1623" i="1"/>
  <c r="I1623" i="1"/>
  <c r="H1623" i="1"/>
  <c r="G1623" i="1"/>
  <c r="J1621" i="1"/>
  <c r="I1621" i="1"/>
  <c r="H1621" i="1"/>
  <c r="G1621" i="1"/>
  <c r="J1619" i="1"/>
  <c r="I1619" i="1"/>
  <c r="H1619" i="1"/>
  <c r="G1619" i="1"/>
  <c r="J1617" i="1"/>
  <c r="I1617" i="1"/>
  <c r="H1617" i="1"/>
  <c r="G1617" i="1"/>
  <c r="J1615" i="1"/>
  <c r="I1615" i="1"/>
  <c r="H1615" i="1"/>
  <c r="G1615" i="1"/>
  <c r="J1613" i="1"/>
  <c r="I1613" i="1"/>
  <c r="H1613" i="1"/>
  <c r="G1613" i="1"/>
  <c r="J1611" i="1"/>
  <c r="I1611" i="1"/>
  <c r="H1611" i="1"/>
  <c r="G1611" i="1"/>
  <c r="J1609" i="1"/>
  <c r="I1609" i="1"/>
  <c r="H1609" i="1"/>
  <c r="G1609" i="1"/>
  <c r="J1607" i="1"/>
  <c r="I1607" i="1"/>
  <c r="H1607" i="1"/>
  <c r="G1607" i="1"/>
  <c r="J1605" i="1"/>
  <c r="J1604" i="1" s="1"/>
  <c r="I1605" i="1"/>
  <c r="H1605" i="1"/>
  <c r="H1604" i="1" s="1"/>
  <c r="H1603" i="1" s="1"/>
  <c r="H1602" i="1" s="1"/>
  <c r="G1605" i="1"/>
  <c r="I1604" i="1"/>
  <c r="I1603" i="1" s="1"/>
  <c r="G1604" i="1"/>
  <c r="G1603" i="1" s="1"/>
  <c r="G1602" i="1" s="1"/>
  <c r="G1601" i="1" s="1"/>
  <c r="J1603" i="1"/>
  <c r="J1602" i="1" s="1"/>
  <c r="J1601" i="1" s="1"/>
  <c r="J1600" i="1" s="1"/>
  <c r="I1602" i="1"/>
  <c r="I1601" i="1" s="1"/>
  <c r="I1600" i="1" s="1"/>
  <c r="H1601" i="1"/>
  <c r="H1600" i="1" s="1"/>
  <c r="G1600" i="1"/>
  <c r="J1596" i="1"/>
  <c r="J1595" i="1" s="1"/>
  <c r="J1594" i="1" s="1"/>
  <c r="I1596" i="1"/>
  <c r="H1596" i="1"/>
  <c r="G1596" i="1"/>
  <c r="I1595" i="1"/>
  <c r="I1594" i="1" s="1"/>
  <c r="H1595" i="1"/>
  <c r="H1594" i="1" s="1"/>
  <c r="G1595" i="1"/>
  <c r="G1594" i="1" s="1"/>
  <c r="J1591" i="1"/>
  <c r="I1591" i="1"/>
  <c r="I1590" i="1" s="1"/>
  <c r="I1589" i="1" s="1"/>
  <c r="H1591" i="1"/>
  <c r="H1590" i="1" s="1"/>
  <c r="H1589" i="1" s="1"/>
  <c r="G1591" i="1"/>
  <c r="G1590" i="1" s="1"/>
  <c r="G1589" i="1" s="1"/>
  <c r="J1590" i="1"/>
  <c r="J1589" i="1" s="1"/>
  <c r="J1587" i="1"/>
  <c r="I1587" i="1"/>
  <c r="H1587" i="1"/>
  <c r="G1587" i="1"/>
  <c r="J1585" i="1"/>
  <c r="I1585" i="1"/>
  <c r="I1584" i="1" s="1"/>
  <c r="I1583" i="1" s="1"/>
  <c r="H1585" i="1"/>
  <c r="H1584" i="1" s="1"/>
  <c r="H1583" i="1" s="1"/>
  <c r="G1585" i="1"/>
  <c r="G1584" i="1" s="1"/>
  <c r="J1584" i="1"/>
  <c r="J1583" i="1" s="1"/>
  <c r="G1583" i="1"/>
  <c r="J1581" i="1"/>
  <c r="I1581" i="1"/>
  <c r="H1581" i="1"/>
  <c r="G1581" i="1"/>
  <c r="J1579" i="1"/>
  <c r="I1579" i="1"/>
  <c r="H1579" i="1"/>
  <c r="G1579" i="1"/>
  <c r="J1577" i="1"/>
  <c r="I1577" i="1"/>
  <c r="H1577" i="1"/>
  <c r="G1577" i="1"/>
  <c r="G1576" i="1"/>
  <c r="J1575" i="1"/>
  <c r="I1575" i="1"/>
  <c r="H1575" i="1"/>
  <c r="H1572" i="1" s="1"/>
  <c r="H1571" i="1" s="1"/>
  <c r="H1570" i="1" s="1"/>
  <c r="H1569" i="1" s="1"/>
  <c r="H1568" i="1" s="1"/>
  <c r="G1575" i="1"/>
  <c r="G1574" i="1"/>
  <c r="J1573" i="1"/>
  <c r="I1573" i="1"/>
  <c r="H1573" i="1"/>
  <c r="G1573" i="1"/>
  <c r="J1572" i="1"/>
  <c r="J1571" i="1" s="1"/>
  <c r="J1570" i="1" s="1"/>
  <c r="I1572" i="1"/>
  <c r="I1571" i="1" s="1"/>
  <c r="I1570" i="1"/>
  <c r="I1569" i="1" s="1"/>
  <c r="I1568" i="1" s="1"/>
  <c r="J1565" i="1"/>
  <c r="J1564" i="1" s="1"/>
  <c r="J1563" i="1" s="1"/>
  <c r="J1562" i="1" s="1"/>
  <c r="J1561" i="1" s="1"/>
  <c r="J1560" i="1" s="1"/>
  <c r="I1565" i="1"/>
  <c r="I1564" i="1" s="1"/>
  <c r="H1565" i="1"/>
  <c r="H1564" i="1" s="1"/>
  <c r="H1563" i="1" s="1"/>
  <c r="H1562" i="1" s="1"/>
  <c r="H1561" i="1" s="1"/>
  <c r="H1560" i="1" s="1"/>
  <c r="G1565" i="1"/>
  <c r="G1564" i="1"/>
  <c r="G1563" i="1" s="1"/>
  <c r="G1562" i="1" s="1"/>
  <c r="G1561" i="1" s="1"/>
  <c r="G1560" i="1" s="1"/>
  <c r="I1563" i="1"/>
  <c r="I1562" i="1" s="1"/>
  <c r="I1561" i="1"/>
  <c r="I1560" i="1" s="1"/>
  <c r="J1557" i="1"/>
  <c r="J1556" i="1" s="1"/>
  <c r="I1557" i="1"/>
  <c r="I1556" i="1" s="1"/>
  <c r="H1557" i="1"/>
  <c r="H1556" i="1" s="1"/>
  <c r="G1557" i="1"/>
  <c r="G1556" i="1"/>
  <c r="J1552" i="1"/>
  <c r="J1551" i="1" s="1"/>
  <c r="J1550" i="1" s="1"/>
  <c r="I1552" i="1"/>
  <c r="I1551" i="1" s="1"/>
  <c r="I1550" i="1" s="1"/>
  <c r="I1549" i="1" s="1"/>
  <c r="I1548" i="1" s="1"/>
  <c r="H1552" i="1"/>
  <c r="H1551" i="1" s="1"/>
  <c r="H1550" i="1" s="1"/>
  <c r="H1549" i="1" s="1"/>
  <c r="H1548" i="1" s="1"/>
  <c r="G1552" i="1"/>
  <c r="G1551" i="1"/>
  <c r="G1550" i="1" s="1"/>
  <c r="G1549" i="1" s="1"/>
  <c r="G1548" i="1" s="1"/>
  <c r="J1546" i="1"/>
  <c r="I1546" i="1"/>
  <c r="H1546" i="1"/>
  <c r="G1546" i="1"/>
  <c r="G1545" i="1" s="1"/>
  <c r="G1544" i="1" s="1"/>
  <c r="G1543" i="1" s="1"/>
  <c r="G1542" i="1" s="1"/>
  <c r="J1545" i="1"/>
  <c r="J1544" i="1" s="1"/>
  <c r="J1543" i="1" s="1"/>
  <c r="J1542" i="1" s="1"/>
  <c r="I1545" i="1"/>
  <c r="I1544" i="1" s="1"/>
  <c r="I1543" i="1" s="1"/>
  <c r="I1542" i="1" s="1"/>
  <c r="H1545" i="1"/>
  <c r="H1544" i="1" s="1"/>
  <c r="H1543" i="1" s="1"/>
  <c r="H1542" i="1" s="1"/>
  <c r="J1540" i="1"/>
  <c r="I1540" i="1"/>
  <c r="H1540" i="1"/>
  <c r="G1540" i="1"/>
  <c r="J1538" i="1"/>
  <c r="I1538" i="1"/>
  <c r="H1538" i="1"/>
  <c r="G1538" i="1"/>
  <c r="G1537" i="1" s="1"/>
  <c r="G1536" i="1" s="1"/>
  <c r="G1535" i="1" s="1"/>
  <c r="G1534" i="1" s="1"/>
  <c r="J1537" i="1"/>
  <c r="J1536" i="1" s="1"/>
  <c r="J1535" i="1" s="1"/>
  <c r="J1534" i="1" s="1"/>
  <c r="I1537" i="1"/>
  <c r="I1536" i="1" s="1"/>
  <c r="H1537" i="1"/>
  <c r="H1536" i="1" s="1"/>
  <c r="H1535" i="1" s="1"/>
  <c r="H1534" i="1" s="1"/>
  <c r="I1535" i="1"/>
  <c r="I1534" i="1" s="1"/>
  <c r="J1532" i="1"/>
  <c r="J1527" i="1" s="1"/>
  <c r="J1526" i="1" s="1"/>
  <c r="I1532" i="1"/>
  <c r="H1532" i="1"/>
  <c r="G1532" i="1"/>
  <c r="J1530" i="1"/>
  <c r="I1530" i="1"/>
  <c r="H1530" i="1"/>
  <c r="G1530" i="1"/>
  <c r="I1529" i="1"/>
  <c r="I1528" i="1" s="1"/>
  <c r="I1527" i="1" s="1"/>
  <c r="I1526" i="1" s="1"/>
  <c r="H1529" i="1"/>
  <c r="H1528" i="1" s="1"/>
  <c r="G1529" i="1"/>
  <c r="G1528" i="1" s="1"/>
  <c r="G1527" i="1" s="1"/>
  <c r="G1526" i="1" s="1"/>
  <c r="J1528" i="1"/>
  <c r="H1527" i="1"/>
  <c r="H1526" i="1" s="1"/>
  <c r="J1524" i="1"/>
  <c r="I1524" i="1"/>
  <c r="H1524" i="1"/>
  <c r="G1524" i="1"/>
  <c r="J1522" i="1"/>
  <c r="I1522" i="1"/>
  <c r="H1522" i="1"/>
  <c r="G1522" i="1"/>
  <c r="J1521" i="1"/>
  <c r="J1520" i="1" s="1"/>
  <c r="I1521" i="1"/>
  <c r="I1520" i="1" s="1"/>
  <c r="I1519" i="1" s="1"/>
  <c r="I1518" i="1" s="1"/>
  <c r="H1521" i="1"/>
  <c r="H1520" i="1" s="1"/>
  <c r="H1519" i="1" s="1"/>
  <c r="H1518" i="1" s="1"/>
  <c r="G1521" i="1"/>
  <c r="G1520" i="1" s="1"/>
  <c r="G1519" i="1" s="1"/>
  <c r="G1518" i="1" s="1"/>
  <c r="J1516" i="1"/>
  <c r="J1511" i="1" s="1"/>
  <c r="I1516" i="1"/>
  <c r="I1511" i="1" s="1"/>
  <c r="H1516" i="1"/>
  <c r="G1516" i="1"/>
  <c r="G1511" i="1" s="1"/>
  <c r="J1514" i="1"/>
  <c r="I1514" i="1"/>
  <c r="H1514" i="1"/>
  <c r="G1514" i="1"/>
  <c r="J1512" i="1"/>
  <c r="I1512" i="1"/>
  <c r="H1512" i="1"/>
  <c r="G1512" i="1"/>
  <c r="J1509" i="1"/>
  <c r="I1509" i="1"/>
  <c r="H1509" i="1"/>
  <c r="H1506" i="1" s="1"/>
  <c r="G1509" i="1"/>
  <c r="G1508" i="1"/>
  <c r="J1507" i="1"/>
  <c r="I1507" i="1"/>
  <c r="H1507" i="1"/>
  <c r="G1507" i="1"/>
  <c r="G1506" i="1" s="1"/>
  <c r="G1505" i="1" s="1"/>
  <c r="J1506" i="1"/>
  <c r="J1505" i="1" s="1"/>
  <c r="I1506" i="1"/>
  <c r="I1505" i="1" s="1"/>
  <c r="J1503" i="1"/>
  <c r="I1503" i="1"/>
  <c r="H1503" i="1"/>
  <c r="G1503" i="1"/>
  <c r="J1501" i="1"/>
  <c r="I1501" i="1"/>
  <c r="H1501" i="1"/>
  <c r="G1501" i="1"/>
  <c r="G1500" i="1" s="1"/>
  <c r="G1499" i="1" s="1"/>
  <c r="G1498" i="1" s="1"/>
  <c r="G1497" i="1" s="1"/>
  <c r="J1500" i="1"/>
  <c r="I1500" i="1"/>
  <c r="H1500" i="1"/>
  <c r="J1494" i="1"/>
  <c r="I1494" i="1"/>
  <c r="H1494" i="1"/>
  <c r="G1494" i="1"/>
  <c r="I1493" i="1"/>
  <c r="I1492" i="1" s="1"/>
  <c r="I1491" i="1" s="1"/>
  <c r="I1490" i="1" s="1"/>
  <c r="I1489" i="1" s="1"/>
  <c r="I1488" i="1" s="1"/>
  <c r="I1487" i="1" s="1"/>
  <c r="H1493" i="1"/>
  <c r="H1492" i="1" s="1"/>
  <c r="G1493" i="1"/>
  <c r="G1492" i="1" s="1"/>
  <c r="G1491" i="1" s="1"/>
  <c r="G1490" i="1" s="1"/>
  <c r="G1489" i="1" s="1"/>
  <c r="G1488" i="1" s="1"/>
  <c r="G1487" i="1" s="1"/>
  <c r="J1492" i="1"/>
  <c r="J1491" i="1"/>
  <c r="J1490" i="1" s="1"/>
  <c r="J1489" i="1" s="1"/>
  <c r="J1488" i="1" s="1"/>
  <c r="J1487" i="1" s="1"/>
  <c r="H1491" i="1"/>
  <c r="H1490" i="1" s="1"/>
  <c r="H1489" i="1" s="1"/>
  <c r="H1488" i="1" s="1"/>
  <c r="H1487" i="1" s="1"/>
  <c r="J1484" i="1"/>
  <c r="J1483" i="1" s="1"/>
  <c r="J1482" i="1" s="1"/>
  <c r="J1481" i="1" s="1"/>
  <c r="J1480" i="1" s="1"/>
  <c r="J1479" i="1" s="1"/>
  <c r="I1484" i="1"/>
  <c r="I1483" i="1" s="1"/>
  <c r="I1482" i="1" s="1"/>
  <c r="I1481" i="1" s="1"/>
  <c r="I1480" i="1" s="1"/>
  <c r="I1479" i="1" s="1"/>
  <c r="H1484" i="1"/>
  <c r="H1483" i="1" s="1"/>
  <c r="G1484" i="1"/>
  <c r="G1483" i="1" s="1"/>
  <c r="G1482" i="1" s="1"/>
  <c r="G1481" i="1" s="1"/>
  <c r="G1480" i="1" s="1"/>
  <c r="G1479" i="1" s="1"/>
  <c r="H1482" i="1"/>
  <c r="H1481" i="1" s="1"/>
  <c r="H1480" i="1"/>
  <c r="H1479" i="1" s="1"/>
  <c r="J1477" i="1"/>
  <c r="J1476" i="1" s="1"/>
  <c r="J1475" i="1" s="1"/>
  <c r="J1474" i="1" s="1"/>
  <c r="J1473" i="1" s="1"/>
  <c r="J1472" i="1" s="1"/>
  <c r="I1477" i="1"/>
  <c r="I1476" i="1" s="1"/>
  <c r="I1475" i="1" s="1"/>
  <c r="I1474" i="1" s="1"/>
  <c r="I1473" i="1" s="1"/>
  <c r="I1472" i="1" s="1"/>
  <c r="H1477" i="1"/>
  <c r="H1476" i="1" s="1"/>
  <c r="H1475" i="1" s="1"/>
  <c r="H1474" i="1" s="1"/>
  <c r="H1473" i="1" s="1"/>
  <c r="H1472" i="1" s="1"/>
  <c r="G1477" i="1"/>
  <c r="G1476" i="1" s="1"/>
  <c r="G1475" i="1" s="1"/>
  <c r="G1474" i="1" s="1"/>
  <c r="G1473" i="1" s="1"/>
  <c r="G1472" i="1" s="1"/>
  <c r="J1470" i="1"/>
  <c r="J1469" i="1" s="1"/>
  <c r="J1468" i="1" s="1"/>
  <c r="J1467" i="1" s="1"/>
  <c r="J1466" i="1" s="1"/>
  <c r="J1465" i="1" s="1"/>
  <c r="I1470" i="1"/>
  <c r="I1469" i="1" s="1"/>
  <c r="I1468" i="1" s="1"/>
  <c r="I1467" i="1" s="1"/>
  <c r="I1466" i="1" s="1"/>
  <c r="I1465" i="1" s="1"/>
  <c r="H1470" i="1"/>
  <c r="H1469" i="1" s="1"/>
  <c r="H1468" i="1" s="1"/>
  <c r="H1467" i="1" s="1"/>
  <c r="H1466" i="1" s="1"/>
  <c r="H1465" i="1" s="1"/>
  <c r="G1470" i="1"/>
  <c r="G1469" i="1" s="1"/>
  <c r="G1468" i="1" s="1"/>
  <c r="G1467" i="1" s="1"/>
  <c r="G1466" i="1" s="1"/>
  <c r="G1465" i="1" s="1"/>
  <c r="J1463" i="1"/>
  <c r="J1462" i="1" s="1"/>
  <c r="J1461" i="1" s="1"/>
  <c r="J1460" i="1" s="1"/>
  <c r="J1459" i="1" s="1"/>
  <c r="J1458" i="1" s="1"/>
  <c r="I1463" i="1"/>
  <c r="I1462" i="1" s="1"/>
  <c r="I1461" i="1" s="1"/>
  <c r="I1460" i="1" s="1"/>
  <c r="I1459" i="1" s="1"/>
  <c r="I1458" i="1" s="1"/>
  <c r="H1463" i="1"/>
  <c r="H1462" i="1" s="1"/>
  <c r="G1463" i="1"/>
  <c r="G1462" i="1" s="1"/>
  <c r="G1461" i="1" s="1"/>
  <c r="G1460" i="1" s="1"/>
  <c r="G1459" i="1" s="1"/>
  <c r="G1458" i="1" s="1"/>
  <c r="H1461" i="1"/>
  <c r="H1460" i="1" s="1"/>
  <c r="H1459" i="1" s="1"/>
  <c r="H1458" i="1" s="1"/>
  <c r="J1456" i="1"/>
  <c r="J1455" i="1" s="1"/>
  <c r="J1454" i="1" s="1"/>
  <c r="J1453" i="1" s="1"/>
  <c r="I1456" i="1"/>
  <c r="I1455" i="1" s="1"/>
  <c r="I1454" i="1" s="1"/>
  <c r="I1453" i="1" s="1"/>
  <c r="H1456" i="1"/>
  <c r="H1455" i="1" s="1"/>
  <c r="G1456" i="1"/>
  <c r="G1455" i="1" s="1"/>
  <c r="G1454" i="1" s="1"/>
  <c r="G1453" i="1" s="1"/>
  <c r="H1454" i="1"/>
  <c r="H1453" i="1" s="1"/>
  <c r="J1451" i="1"/>
  <c r="J1450" i="1" s="1"/>
  <c r="J1449" i="1" s="1"/>
  <c r="J1448" i="1" s="1"/>
  <c r="J1447" i="1" s="1"/>
  <c r="J1446" i="1" s="1"/>
  <c r="I1451" i="1"/>
  <c r="I1450" i="1" s="1"/>
  <c r="I1449" i="1" s="1"/>
  <c r="I1448" i="1" s="1"/>
  <c r="I1447" i="1" s="1"/>
  <c r="I1446" i="1" s="1"/>
  <c r="H1451" i="1"/>
  <c r="H1450" i="1" s="1"/>
  <c r="H1449" i="1" s="1"/>
  <c r="H1448" i="1" s="1"/>
  <c r="H1447" i="1" s="1"/>
  <c r="H1446" i="1" s="1"/>
  <c r="G1451" i="1"/>
  <c r="G1450" i="1" s="1"/>
  <c r="G1449" i="1" s="1"/>
  <c r="G1448" i="1" s="1"/>
  <c r="J1444" i="1"/>
  <c r="J1443" i="1" s="1"/>
  <c r="J1442" i="1" s="1"/>
  <c r="J1441" i="1" s="1"/>
  <c r="I1444" i="1"/>
  <c r="I1443" i="1" s="1"/>
  <c r="I1442" i="1" s="1"/>
  <c r="I1441" i="1" s="1"/>
  <c r="H1444" i="1"/>
  <c r="H1443" i="1" s="1"/>
  <c r="H1442" i="1" s="1"/>
  <c r="H1441" i="1" s="1"/>
  <c r="G1444" i="1"/>
  <c r="G1443" i="1" s="1"/>
  <c r="G1442" i="1" s="1"/>
  <c r="G1441" i="1" s="1"/>
  <c r="J1439" i="1"/>
  <c r="J1438" i="1" s="1"/>
  <c r="J1437" i="1" s="1"/>
  <c r="J1436" i="1" s="1"/>
  <c r="I1439" i="1"/>
  <c r="I1438" i="1" s="1"/>
  <c r="I1437" i="1" s="1"/>
  <c r="I1436" i="1" s="1"/>
  <c r="H1439" i="1"/>
  <c r="H1438" i="1" s="1"/>
  <c r="G1439" i="1"/>
  <c r="G1438" i="1" s="1"/>
  <c r="G1437" i="1" s="1"/>
  <c r="G1436" i="1" s="1"/>
  <c r="H1437" i="1"/>
  <c r="H1436" i="1" s="1"/>
  <c r="H1435" i="1"/>
  <c r="H1434" i="1" s="1"/>
  <c r="J1432" i="1"/>
  <c r="J1431" i="1" s="1"/>
  <c r="J1430" i="1" s="1"/>
  <c r="J1429" i="1" s="1"/>
  <c r="I1432" i="1"/>
  <c r="I1431" i="1" s="1"/>
  <c r="I1430" i="1" s="1"/>
  <c r="I1429" i="1" s="1"/>
  <c r="H1432" i="1"/>
  <c r="H1431" i="1" s="1"/>
  <c r="H1430" i="1" s="1"/>
  <c r="H1429" i="1" s="1"/>
  <c r="G1432" i="1"/>
  <c r="G1431" i="1" s="1"/>
  <c r="G1430" i="1" s="1"/>
  <c r="G1429" i="1" s="1"/>
  <c r="J1426" i="1"/>
  <c r="I1426" i="1"/>
  <c r="H1426" i="1"/>
  <c r="G1426" i="1"/>
  <c r="J1424" i="1"/>
  <c r="I1424" i="1"/>
  <c r="H1424" i="1"/>
  <c r="G1424" i="1"/>
  <c r="J1423" i="1"/>
  <c r="J1422" i="1" s="1"/>
  <c r="J1421" i="1" s="1"/>
  <c r="J1420" i="1" s="1"/>
  <c r="I1423" i="1"/>
  <c r="I1422" i="1" s="1"/>
  <c r="I1421" i="1" s="1"/>
  <c r="I1420" i="1" s="1"/>
  <c r="I1419" i="1" s="1"/>
  <c r="H1423" i="1"/>
  <c r="H1422" i="1" s="1"/>
  <c r="H1421" i="1" s="1"/>
  <c r="H1420" i="1" s="1"/>
  <c r="G1423" i="1"/>
  <c r="G1422" i="1" s="1"/>
  <c r="G1421" i="1" s="1"/>
  <c r="G1420" i="1" s="1"/>
  <c r="G1419" i="1" s="1"/>
  <c r="J1417" i="1"/>
  <c r="I1417" i="1"/>
  <c r="H1417" i="1"/>
  <c r="G1417" i="1"/>
  <c r="J1415" i="1"/>
  <c r="I1415" i="1"/>
  <c r="H1415" i="1"/>
  <c r="G1415" i="1"/>
  <c r="J1413" i="1"/>
  <c r="I1413" i="1"/>
  <c r="H1413" i="1"/>
  <c r="G1413" i="1"/>
  <c r="J1411" i="1"/>
  <c r="J1410" i="1" s="1"/>
  <c r="J1409" i="1" s="1"/>
  <c r="J1408" i="1" s="1"/>
  <c r="J1407" i="1" s="1"/>
  <c r="J1394" i="1" s="1"/>
  <c r="I1411" i="1"/>
  <c r="I1410" i="1" s="1"/>
  <c r="I1409" i="1" s="1"/>
  <c r="I1408" i="1" s="1"/>
  <c r="I1407" i="1" s="1"/>
  <c r="I1394" i="1" s="1"/>
  <c r="H1411" i="1"/>
  <c r="H1410" i="1" s="1"/>
  <c r="H1409" i="1" s="1"/>
  <c r="H1408" i="1" s="1"/>
  <c r="H1407" i="1" s="1"/>
  <c r="G1411" i="1"/>
  <c r="G1410" i="1" s="1"/>
  <c r="G1409" i="1" s="1"/>
  <c r="G1408" i="1" s="1"/>
  <c r="G1407" i="1" s="1"/>
  <c r="J1404" i="1"/>
  <c r="I1404" i="1"/>
  <c r="H1404" i="1"/>
  <c r="G1404" i="1"/>
  <c r="J1403" i="1"/>
  <c r="J1402" i="1" s="1"/>
  <c r="I1403" i="1"/>
  <c r="I1402" i="1" s="1"/>
  <c r="H1403" i="1"/>
  <c r="H1402" i="1" s="1"/>
  <c r="G1403" i="1"/>
  <c r="G1402" i="1" s="1"/>
  <c r="J1399" i="1"/>
  <c r="J1398" i="1" s="1"/>
  <c r="J1397" i="1" s="1"/>
  <c r="J1396" i="1" s="1"/>
  <c r="J1395" i="1" s="1"/>
  <c r="I1399" i="1"/>
  <c r="I1398" i="1" s="1"/>
  <c r="I1397" i="1" s="1"/>
  <c r="I1396" i="1" s="1"/>
  <c r="I1395" i="1" s="1"/>
  <c r="H1399" i="1"/>
  <c r="H1398" i="1" s="1"/>
  <c r="H1397" i="1" s="1"/>
  <c r="H1396" i="1" s="1"/>
  <c r="H1395" i="1" s="1"/>
  <c r="G1399" i="1"/>
  <c r="G1398" i="1" s="1"/>
  <c r="G1397" i="1" s="1"/>
  <c r="G1396" i="1" s="1"/>
  <c r="G1395" i="1" s="1"/>
  <c r="J1391" i="1"/>
  <c r="I1391" i="1"/>
  <c r="H1391" i="1"/>
  <c r="G1391" i="1"/>
  <c r="J1390" i="1"/>
  <c r="J1389" i="1" s="1"/>
  <c r="J1388" i="1" s="1"/>
  <c r="J1387" i="1" s="1"/>
  <c r="J1386" i="1" s="1"/>
  <c r="I1390" i="1"/>
  <c r="I1389" i="1" s="1"/>
  <c r="I1388" i="1" s="1"/>
  <c r="I1387" i="1" s="1"/>
  <c r="I1386" i="1" s="1"/>
  <c r="H1390" i="1"/>
  <c r="H1389" i="1" s="1"/>
  <c r="H1388" i="1" s="1"/>
  <c r="H1387" i="1" s="1"/>
  <c r="H1386" i="1" s="1"/>
  <c r="G1390" i="1"/>
  <c r="G1389" i="1" s="1"/>
  <c r="G1388" i="1" s="1"/>
  <c r="G1387" i="1" s="1"/>
  <c r="G1386" i="1" s="1"/>
  <c r="J1384" i="1"/>
  <c r="I1384" i="1"/>
  <c r="H1384" i="1"/>
  <c r="G1384" i="1"/>
  <c r="J1383" i="1"/>
  <c r="J1382" i="1" s="1"/>
  <c r="J1381" i="1" s="1"/>
  <c r="J1380" i="1" s="1"/>
  <c r="J1379" i="1" s="1"/>
  <c r="I1383" i="1"/>
  <c r="I1382" i="1" s="1"/>
  <c r="I1381" i="1" s="1"/>
  <c r="I1380" i="1" s="1"/>
  <c r="I1379" i="1" s="1"/>
  <c r="H1383" i="1"/>
  <c r="H1382" i="1" s="1"/>
  <c r="G1383" i="1"/>
  <c r="G1382" i="1" s="1"/>
  <c r="G1381" i="1" s="1"/>
  <c r="G1380" i="1" s="1"/>
  <c r="G1379" i="1" s="1"/>
  <c r="H1381" i="1"/>
  <c r="H1380" i="1" s="1"/>
  <c r="H1379" i="1"/>
  <c r="J1377" i="1"/>
  <c r="I1377" i="1"/>
  <c r="H1377" i="1"/>
  <c r="G1377" i="1"/>
  <c r="J1376" i="1"/>
  <c r="J1375" i="1" s="1"/>
  <c r="J1374" i="1" s="1"/>
  <c r="I1376" i="1"/>
  <c r="I1375" i="1" s="1"/>
  <c r="I1374" i="1" s="1"/>
  <c r="H1376" i="1"/>
  <c r="H1375" i="1" s="1"/>
  <c r="G1376" i="1"/>
  <c r="G1375" i="1" s="1"/>
  <c r="G1374" i="1" s="1"/>
  <c r="H1374" i="1"/>
  <c r="J1372" i="1"/>
  <c r="I1372" i="1"/>
  <c r="H1372" i="1"/>
  <c r="G1372" i="1"/>
  <c r="J1371" i="1"/>
  <c r="J1370" i="1" s="1"/>
  <c r="J1369" i="1" s="1"/>
  <c r="J1368" i="1" s="1"/>
  <c r="J1367" i="1" s="1"/>
  <c r="I1371" i="1"/>
  <c r="I1370" i="1" s="1"/>
  <c r="I1369" i="1" s="1"/>
  <c r="I1368" i="1" s="1"/>
  <c r="I1367" i="1" s="1"/>
  <c r="H1371" i="1"/>
  <c r="H1370" i="1" s="1"/>
  <c r="H1369" i="1" s="1"/>
  <c r="H1368" i="1" s="1"/>
  <c r="H1367" i="1" s="1"/>
  <c r="G1371" i="1"/>
  <c r="G1370" i="1" s="1"/>
  <c r="G1369" i="1" s="1"/>
  <c r="J1365" i="1"/>
  <c r="J1364" i="1" s="1"/>
  <c r="J1363" i="1" s="1"/>
  <c r="J1362" i="1" s="1"/>
  <c r="J1361" i="1" s="1"/>
  <c r="J1360" i="1" s="1"/>
  <c r="I1365" i="1"/>
  <c r="H1365" i="1"/>
  <c r="G1365" i="1"/>
  <c r="I1364" i="1"/>
  <c r="I1363" i="1" s="1"/>
  <c r="I1362" i="1" s="1"/>
  <c r="I1361" i="1" s="1"/>
  <c r="I1360" i="1" s="1"/>
  <c r="H1364" i="1"/>
  <c r="H1363" i="1" s="1"/>
  <c r="H1362" i="1" s="1"/>
  <c r="H1361" i="1" s="1"/>
  <c r="H1360" i="1" s="1"/>
  <c r="G1364" i="1"/>
  <c r="G1363" i="1" s="1"/>
  <c r="G1362" i="1"/>
  <c r="G1361" i="1" s="1"/>
  <c r="G1360" i="1"/>
  <c r="J1358" i="1"/>
  <c r="J1357" i="1" s="1"/>
  <c r="J1356" i="1" s="1"/>
  <c r="J1355" i="1" s="1"/>
  <c r="I1358" i="1"/>
  <c r="H1358" i="1"/>
  <c r="G1358" i="1"/>
  <c r="I1357" i="1"/>
  <c r="I1356" i="1" s="1"/>
  <c r="I1355" i="1" s="1"/>
  <c r="H1357" i="1"/>
  <c r="H1356" i="1" s="1"/>
  <c r="G1357" i="1"/>
  <c r="G1356" i="1" s="1"/>
  <c r="H1355" i="1"/>
  <c r="G1355" i="1"/>
  <c r="J1353" i="1"/>
  <c r="I1353" i="1"/>
  <c r="H1353" i="1"/>
  <c r="G1353" i="1"/>
  <c r="J1351" i="1"/>
  <c r="I1351" i="1"/>
  <c r="I1350" i="1" s="1"/>
  <c r="I1349" i="1" s="1"/>
  <c r="H1351" i="1"/>
  <c r="H1350" i="1" s="1"/>
  <c r="H1349" i="1" s="1"/>
  <c r="G1351" i="1"/>
  <c r="G1350" i="1" s="1"/>
  <c r="G1349" i="1" s="1"/>
  <c r="J1350" i="1"/>
  <c r="J1349" i="1" s="1"/>
  <c r="J1347" i="1"/>
  <c r="J1346" i="1" s="1"/>
  <c r="J1345" i="1" s="1"/>
  <c r="J1344" i="1" s="1"/>
  <c r="I1347" i="1"/>
  <c r="H1347" i="1"/>
  <c r="G1347" i="1"/>
  <c r="I1346" i="1"/>
  <c r="I1345" i="1" s="1"/>
  <c r="I1344" i="1" s="1"/>
  <c r="H1346" i="1"/>
  <c r="H1345" i="1" s="1"/>
  <c r="H1344" i="1" s="1"/>
  <c r="G1346" i="1"/>
  <c r="G1345" i="1" s="1"/>
  <c r="G1344" i="1" s="1"/>
  <c r="J1342" i="1"/>
  <c r="J1341" i="1" s="1"/>
  <c r="J1340" i="1" s="1"/>
  <c r="J1339" i="1" s="1"/>
  <c r="I1342" i="1"/>
  <c r="H1342" i="1"/>
  <c r="G1342" i="1"/>
  <c r="I1341" i="1"/>
  <c r="I1340" i="1" s="1"/>
  <c r="H1341" i="1"/>
  <c r="H1340" i="1" s="1"/>
  <c r="G1341" i="1"/>
  <c r="G1340" i="1" s="1"/>
  <c r="I1339" i="1"/>
  <c r="H1339" i="1"/>
  <c r="G1339" i="1"/>
  <c r="J1335" i="1"/>
  <c r="J1334" i="1" s="1"/>
  <c r="J1333" i="1" s="1"/>
  <c r="J1332" i="1" s="1"/>
  <c r="I1335" i="1"/>
  <c r="H1335" i="1"/>
  <c r="G1335" i="1"/>
  <c r="I1334" i="1"/>
  <c r="I1333" i="1" s="1"/>
  <c r="I1332" i="1" s="1"/>
  <c r="I1331" i="1" s="1"/>
  <c r="H1334" i="1"/>
  <c r="H1333" i="1" s="1"/>
  <c r="H1332" i="1" s="1"/>
  <c r="H1331" i="1" s="1"/>
  <c r="G1334" i="1"/>
  <c r="G1333" i="1" s="1"/>
  <c r="G1332" i="1" s="1"/>
  <c r="J1331" i="1"/>
  <c r="G1331" i="1"/>
  <c r="J1329" i="1"/>
  <c r="I1329" i="1"/>
  <c r="H1329" i="1"/>
  <c r="G1329" i="1"/>
  <c r="J1328" i="1"/>
  <c r="I1328" i="1"/>
  <c r="I1327" i="1" s="1"/>
  <c r="I1326" i="1" s="1"/>
  <c r="H1328" i="1"/>
  <c r="H1327" i="1" s="1"/>
  <c r="H1326" i="1" s="1"/>
  <c r="G1328" i="1"/>
  <c r="G1327" i="1" s="1"/>
  <c r="G1326" i="1" s="1"/>
  <c r="J1327" i="1"/>
  <c r="J1326" i="1" s="1"/>
  <c r="J1324" i="1"/>
  <c r="J1323" i="1" s="1"/>
  <c r="J1322" i="1" s="1"/>
  <c r="J1321" i="1" s="1"/>
  <c r="I1324" i="1"/>
  <c r="H1324" i="1"/>
  <c r="G1324" i="1"/>
  <c r="I1323" i="1"/>
  <c r="I1322" i="1" s="1"/>
  <c r="I1321" i="1" s="1"/>
  <c r="I1320" i="1" s="1"/>
  <c r="H1323" i="1"/>
  <c r="H1322" i="1" s="1"/>
  <c r="H1321" i="1" s="1"/>
  <c r="H1320" i="1" s="1"/>
  <c r="G1323" i="1"/>
  <c r="G1322" i="1" s="1"/>
  <c r="G1321" i="1" s="1"/>
  <c r="G1320" i="1" s="1"/>
  <c r="J1316" i="1"/>
  <c r="I1316" i="1"/>
  <c r="H1316" i="1"/>
  <c r="G1316" i="1"/>
  <c r="J1314" i="1"/>
  <c r="I1314" i="1"/>
  <c r="I1313" i="1" s="1"/>
  <c r="I1312" i="1" s="1"/>
  <c r="I1311" i="1" s="1"/>
  <c r="H1314" i="1"/>
  <c r="H1313" i="1" s="1"/>
  <c r="H1312" i="1" s="1"/>
  <c r="H1311" i="1" s="1"/>
  <c r="G1314" i="1"/>
  <c r="G1313" i="1" s="1"/>
  <c r="G1312" i="1" s="1"/>
  <c r="G1311" i="1" s="1"/>
  <c r="J1313" i="1"/>
  <c r="J1312" i="1" s="1"/>
  <c r="J1311" i="1" s="1"/>
  <c r="J1308" i="1"/>
  <c r="I1308" i="1"/>
  <c r="H1308" i="1"/>
  <c r="G1308" i="1"/>
  <c r="J1306" i="1"/>
  <c r="J1305" i="1" s="1"/>
  <c r="J1304" i="1" s="1"/>
  <c r="J1303" i="1" s="1"/>
  <c r="J1302" i="1" s="1"/>
  <c r="I1306" i="1"/>
  <c r="H1306" i="1"/>
  <c r="G1306" i="1"/>
  <c r="I1305" i="1"/>
  <c r="I1304" i="1" s="1"/>
  <c r="I1303" i="1" s="1"/>
  <c r="I1302" i="1" s="1"/>
  <c r="H1305" i="1"/>
  <c r="H1304" i="1" s="1"/>
  <c r="H1303" i="1" s="1"/>
  <c r="H1302" i="1" s="1"/>
  <c r="H1301" i="1" s="1"/>
  <c r="G1305" i="1"/>
  <c r="G1304" i="1" s="1"/>
  <c r="G1303" i="1" s="1"/>
  <c r="G1302" i="1" s="1"/>
  <c r="J1299" i="1"/>
  <c r="I1299" i="1"/>
  <c r="H1299" i="1"/>
  <c r="G1299" i="1"/>
  <c r="J1297" i="1"/>
  <c r="I1297" i="1"/>
  <c r="H1297" i="1"/>
  <c r="G1297" i="1"/>
  <c r="J1295" i="1"/>
  <c r="I1295" i="1"/>
  <c r="H1295" i="1"/>
  <c r="G1295" i="1"/>
  <c r="J1292" i="1"/>
  <c r="I1292" i="1"/>
  <c r="I1291" i="1" s="1"/>
  <c r="I1290" i="1" s="1"/>
  <c r="I1289" i="1" s="1"/>
  <c r="I1288" i="1" s="1"/>
  <c r="I1275" i="1" s="1"/>
  <c r="H1292" i="1"/>
  <c r="H1291" i="1" s="1"/>
  <c r="H1290" i="1" s="1"/>
  <c r="H1289" i="1" s="1"/>
  <c r="H1288" i="1" s="1"/>
  <c r="H1275" i="1" s="1"/>
  <c r="G1292" i="1"/>
  <c r="G1291" i="1" s="1"/>
  <c r="G1290" i="1" s="1"/>
  <c r="G1289" i="1" s="1"/>
  <c r="G1288" i="1" s="1"/>
  <c r="J1291" i="1"/>
  <c r="J1290" i="1" s="1"/>
  <c r="J1289" i="1" s="1"/>
  <c r="J1288" i="1" s="1"/>
  <c r="J1285" i="1"/>
  <c r="J1284" i="1" s="1"/>
  <c r="J1283" i="1" s="1"/>
  <c r="I1285" i="1"/>
  <c r="H1285" i="1"/>
  <c r="G1285" i="1"/>
  <c r="I1284" i="1"/>
  <c r="I1283" i="1" s="1"/>
  <c r="H1284" i="1"/>
  <c r="H1283" i="1" s="1"/>
  <c r="G1284" i="1"/>
  <c r="G1283" i="1" s="1"/>
  <c r="J1280" i="1"/>
  <c r="I1280" i="1"/>
  <c r="I1279" i="1" s="1"/>
  <c r="I1278" i="1" s="1"/>
  <c r="I1277" i="1" s="1"/>
  <c r="I1276" i="1" s="1"/>
  <c r="H1280" i="1"/>
  <c r="H1279" i="1" s="1"/>
  <c r="H1278" i="1" s="1"/>
  <c r="H1277" i="1" s="1"/>
  <c r="H1276" i="1" s="1"/>
  <c r="G1280" i="1"/>
  <c r="G1279" i="1" s="1"/>
  <c r="G1278" i="1" s="1"/>
  <c r="G1277" i="1" s="1"/>
  <c r="G1276" i="1" s="1"/>
  <c r="J1279" i="1"/>
  <c r="J1278" i="1" s="1"/>
  <c r="J1277" i="1" s="1"/>
  <c r="J1276" i="1" s="1"/>
  <c r="J1272" i="1"/>
  <c r="J1271" i="1" s="1"/>
  <c r="J1270" i="1" s="1"/>
  <c r="J1269" i="1" s="1"/>
  <c r="J1268" i="1" s="1"/>
  <c r="J1267" i="1" s="1"/>
  <c r="I1272" i="1"/>
  <c r="H1272" i="1"/>
  <c r="G1272" i="1"/>
  <c r="I1271" i="1"/>
  <c r="I1270" i="1" s="1"/>
  <c r="I1269" i="1" s="1"/>
  <c r="I1268" i="1" s="1"/>
  <c r="I1267" i="1" s="1"/>
  <c r="H1271" i="1"/>
  <c r="H1270" i="1" s="1"/>
  <c r="H1269" i="1" s="1"/>
  <c r="H1268" i="1" s="1"/>
  <c r="H1267" i="1" s="1"/>
  <c r="G1271" i="1"/>
  <c r="G1270" i="1" s="1"/>
  <c r="G1269" i="1" s="1"/>
  <c r="G1268" i="1" s="1"/>
  <c r="G1267" i="1" s="1"/>
  <c r="J1265" i="1"/>
  <c r="J1264" i="1" s="1"/>
  <c r="J1263" i="1" s="1"/>
  <c r="J1262" i="1" s="1"/>
  <c r="J1261" i="1" s="1"/>
  <c r="J1260" i="1" s="1"/>
  <c r="I1265" i="1"/>
  <c r="H1265" i="1"/>
  <c r="G1265" i="1"/>
  <c r="I1264" i="1"/>
  <c r="I1263" i="1" s="1"/>
  <c r="I1262" i="1" s="1"/>
  <c r="I1261" i="1" s="1"/>
  <c r="I1260" i="1" s="1"/>
  <c r="H1264" i="1"/>
  <c r="H1263" i="1" s="1"/>
  <c r="H1262" i="1" s="1"/>
  <c r="H1261" i="1" s="1"/>
  <c r="H1260" i="1" s="1"/>
  <c r="G1264" i="1"/>
  <c r="G1263" i="1" s="1"/>
  <c r="G1262" i="1" s="1"/>
  <c r="G1261" i="1" s="1"/>
  <c r="G1260" i="1" s="1"/>
  <c r="J1258" i="1"/>
  <c r="J1257" i="1" s="1"/>
  <c r="J1256" i="1" s="1"/>
  <c r="J1255" i="1" s="1"/>
  <c r="I1258" i="1"/>
  <c r="H1258" i="1"/>
  <c r="G1258" i="1"/>
  <c r="I1257" i="1"/>
  <c r="I1256" i="1" s="1"/>
  <c r="I1255" i="1" s="1"/>
  <c r="H1257" i="1"/>
  <c r="H1256" i="1" s="1"/>
  <c r="H1255" i="1" s="1"/>
  <c r="G1257" i="1"/>
  <c r="G1256" i="1" s="1"/>
  <c r="G1255" i="1"/>
  <c r="J1253" i="1"/>
  <c r="J1252" i="1" s="1"/>
  <c r="J1251" i="1" s="1"/>
  <c r="J1250" i="1" s="1"/>
  <c r="J1249" i="1" s="1"/>
  <c r="J1248" i="1" s="1"/>
  <c r="I1253" i="1"/>
  <c r="H1253" i="1"/>
  <c r="G1253" i="1"/>
  <c r="I1252" i="1"/>
  <c r="I1251" i="1" s="1"/>
  <c r="I1250" i="1" s="1"/>
  <c r="I1249" i="1" s="1"/>
  <c r="I1248" i="1" s="1"/>
  <c r="H1252" i="1"/>
  <c r="H1251" i="1" s="1"/>
  <c r="H1250" i="1" s="1"/>
  <c r="H1249" i="1" s="1"/>
  <c r="H1248" i="1" s="1"/>
  <c r="G1252" i="1"/>
  <c r="G1251" i="1" s="1"/>
  <c r="G1250" i="1"/>
  <c r="G1249" i="1" s="1"/>
  <c r="G1248" i="1"/>
  <c r="J1246" i="1"/>
  <c r="J1245" i="1" s="1"/>
  <c r="J1244" i="1" s="1"/>
  <c r="J1243" i="1" s="1"/>
  <c r="J1242" i="1" s="1"/>
  <c r="J1241" i="1" s="1"/>
  <c r="I1246" i="1"/>
  <c r="H1246" i="1"/>
  <c r="G1246" i="1"/>
  <c r="I1245" i="1"/>
  <c r="I1244" i="1" s="1"/>
  <c r="I1243" i="1" s="1"/>
  <c r="I1242" i="1" s="1"/>
  <c r="I1241" i="1" s="1"/>
  <c r="H1245" i="1"/>
  <c r="H1244" i="1" s="1"/>
  <c r="H1243" i="1" s="1"/>
  <c r="H1242" i="1" s="1"/>
  <c r="H1241" i="1" s="1"/>
  <c r="G1245" i="1"/>
  <c r="G1244" i="1" s="1"/>
  <c r="G1243" i="1"/>
  <c r="G1242" i="1" s="1"/>
  <c r="G1241" i="1"/>
  <c r="J1239" i="1"/>
  <c r="J1238" i="1" s="1"/>
  <c r="J1237" i="1" s="1"/>
  <c r="J1236" i="1" s="1"/>
  <c r="I1239" i="1"/>
  <c r="H1239" i="1"/>
  <c r="G1239" i="1"/>
  <c r="I1238" i="1"/>
  <c r="I1237" i="1" s="1"/>
  <c r="I1236" i="1" s="1"/>
  <c r="H1238" i="1"/>
  <c r="H1237" i="1" s="1"/>
  <c r="H1236" i="1" s="1"/>
  <c r="G1238" i="1"/>
  <c r="G1237" i="1" s="1"/>
  <c r="G1236" i="1"/>
  <c r="J1234" i="1"/>
  <c r="I1234" i="1"/>
  <c r="H1234" i="1"/>
  <c r="G1234" i="1"/>
  <c r="J1232" i="1"/>
  <c r="I1232" i="1"/>
  <c r="I1231" i="1" s="1"/>
  <c r="I1230" i="1" s="1"/>
  <c r="H1232" i="1"/>
  <c r="H1231" i="1" s="1"/>
  <c r="H1230" i="1" s="1"/>
  <c r="G1232" i="1"/>
  <c r="G1231" i="1" s="1"/>
  <c r="G1230" i="1" s="1"/>
  <c r="J1231" i="1"/>
  <c r="J1230" i="1" s="1"/>
  <c r="J1228" i="1"/>
  <c r="J1227" i="1" s="1"/>
  <c r="J1226" i="1" s="1"/>
  <c r="I1228" i="1"/>
  <c r="H1228" i="1"/>
  <c r="G1228" i="1"/>
  <c r="I1227" i="1"/>
  <c r="I1226" i="1" s="1"/>
  <c r="I1225" i="1" s="1"/>
  <c r="H1227" i="1"/>
  <c r="H1226" i="1" s="1"/>
  <c r="H1225" i="1" s="1"/>
  <c r="G1227" i="1"/>
  <c r="G1226" i="1" s="1"/>
  <c r="G1225" i="1" s="1"/>
  <c r="J1223" i="1"/>
  <c r="J1222" i="1" s="1"/>
  <c r="J1221" i="1" s="1"/>
  <c r="J1220" i="1" s="1"/>
  <c r="I1223" i="1"/>
  <c r="H1223" i="1"/>
  <c r="G1223" i="1"/>
  <c r="I1222" i="1"/>
  <c r="I1221" i="1" s="1"/>
  <c r="I1220" i="1" s="1"/>
  <c r="I1219" i="1" s="1"/>
  <c r="I1218" i="1" s="1"/>
  <c r="H1222" i="1"/>
  <c r="H1221" i="1" s="1"/>
  <c r="H1220" i="1" s="1"/>
  <c r="G1222" i="1"/>
  <c r="G1221" i="1" s="1"/>
  <c r="G1220" i="1" s="1"/>
  <c r="J1216" i="1"/>
  <c r="J1215" i="1" s="1"/>
  <c r="J1214" i="1" s="1"/>
  <c r="J1213" i="1" s="1"/>
  <c r="J1212" i="1" s="1"/>
  <c r="I1216" i="1"/>
  <c r="H1216" i="1"/>
  <c r="G1216" i="1"/>
  <c r="I1215" i="1"/>
  <c r="I1214" i="1" s="1"/>
  <c r="I1213" i="1" s="1"/>
  <c r="I1212" i="1" s="1"/>
  <c r="I1200" i="1" s="1"/>
  <c r="H1215" i="1"/>
  <c r="H1214" i="1" s="1"/>
  <c r="H1213" i="1" s="1"/>
  <c r="H1212" i="1" s="1"/>
  <c r="G1215" i="1"/>
  <c r="G1214" i="1" s="1"/>
  <c r="G1213" i="1"/>
  <c r="G1212" i="1" s="1"/>
  <c r="J1210" i="1"/>
  <c r="I1210" i="1"/>
  <c r="I1209" i="1" s="1"/>
  <c r="I1208" i="1" s="1"/>
  <c r="I1207" i="1" s="1"/>
  <c r="H1210" i="1"/>
  <c r="H1209" i="1" s="1"/>
  <c r="H1208" i="1" s="1"/>
  <c r="H1207" i="1" s="1"/>
  <c r="G1210" i="1"/>
  <c r="G1209" i="1" s="1"/>
  <c r="J1209" i="1"/>
  <c r="J1208" i="1" s="1"/>
  <c r="J1207" i="1" s="1"/>
  <c r="G1208" i="1"/>
  <c r="G1207" i="1" s="1"/>
  <c r="J1205" i="1"/>
  <c r="I1205" i="1"/>
  <c r="I1204" i="1" s="1"/>
  <c r="I1203" i="1" s="1"/>
  <c r="I1202" i="1" s="1"/>
  <c r="I1201" i="1" s="1"/>
  <c r="H1205" i="1"/>
  <c r="H1204" i="1" s="1"/>
  <c r="H1203" i="1" s="1"/>
  <c r="H1202" i="1" s="1"/>
  <c r="G1205" i="1"/>
  <c r="G1204" i="1" s="1"/>
  <c r="J1204" i="1"/>
  <c r="J1203" i="1" s="1"/>
  <c r="J1202" i="1" s="1"/>
  <c r="G1203" i="1"/>
  <c r="G1202" i="1" s="1"/>
  <c r="G1201" i="1"/>
  <c r="J1197" i="1"/>
  <c r="I1197" i="1"/>
  <c r="H1197" i="1"/>
  <c r="G1197" i="1"/>
  <c r="J1195" i="1"/>
  <c r="J1194" i="1" s="1"/>
  <c r="J1193" i="1" s="1"/>
  <c r="J1192" i="1" s="1"/>
  <c r="I1195" i="1"/>
  <c r="H1195" i="1"/>
  <c r="G1195" i="1"/>
  <c r="I1194" i="1"/>
  <c r="I1193" i="1" s="1"/>
  <c r="I1192" i="1" s="1"/>
  <c r="H1194" i="1"/>
  <c r="H1193" i="1" s="1"/>
  <c r="H1192" i="1" s="1"/>
  <c r="G1194" i="1"/>
  <c r="G1193" i="1" s="1"/>
  <c r="G1192" i="1" s="1"/>
  <c r="J1189" i="1"/>
  <c r="I1189" i="1"/>
  <c r="H1189" i="1"/>
  <c r="G1189" i="1"/>
  <c r="J1187" i="1"/>
  <c r="I1187" i="1"/>
  <c r="I1186" i="1" s="1"/>
  <c r="I1185" i="1" s="1"/>
  <c r="I1184" i="1" s="1"/>
  <c r="I1183" i="1" s="1"/>
  <c r="H1187" i="1"/>
  <c r="H1186" i="1" s="1"/>
  <c r="H1185" i="1" s="1"/>
  <c r="H1184" i="1" s="1"/>
  <c r="H1183" i="1" s="1"/>
  <c r="H1182" i="1" s="1"/>
  <c r="G1187" i="1"/>
  <c r="G1186" i="1" s="1"/>
  <c r="J1186" i="1"/>
  <c r="J1185" i="1" s="1"/>
  <c r="J1184" i="1" s="1"/>
  <c r="J1183" i="1" s="1"/>
  <c r="J1182" i="1" s="1"/>
  <c r="G1185" i="1"/>
  <c r="G1184" i="1" s="1"/>
  <c r="G1183" i="1"/>
  <c r="J1180" i="1"/>
  <c r="I1180" i="1"/>
  <c r="H1180" i="1"/>
  <c r="G1180" i="1"/>
  <c r="J1178" i="1"/>
  <c r="I1178" i="1"/>
  <c r="H1178" i="1"/>
  <c r="G1178" i="1"/>
  <c r="J1176" i="1"/>
  <c r="I1176" i="1"/>
  <c r="H1176" i="1"/>
  <c r="G1176" i="1"/>
  <c r="G1172" i="1" s="1"/>
  <c r="G1171" i="1" s="1"/>
  <c r="G1170" i="1" s="1"/>
  <c r="G1169" i="1" s="1"/>
  <c r="J1173" i="1"/>
  <c r="J1172" i="1" s="1"/>
  <c r="J1171" i="1" s="1"/>
  <c r="J1170" i="1" s="1"/>
  <c r="J1169" i="1" s="1"/>
  <c r="I1173" i="1"/>
  <c r="H1173" i="1"/>
  <c r="G1173" i="1"/>
  <c r="I1172" i="1"/>
  <c r="I1171" i="1" s="1"/>
  <c r="I1170" i="1" s="1"/>
  <c r="I1169" i="1" s="1"/>
  <c r="I1156" i="1" s="1"/>
  <c r="H1172" i="1"/>
  <c r="H1171" i="1" s="1"/>
  <c r="H1170" i="1" s="1"/>
  <c r="H1169" i="1" s="1"/>
  <c r="H1156" i="1" s="1"/>
  <c r="J1166" i="1"/>
  <c r="I1166" i="1"/>
  <c r="I1165" i="1" s="1"/>
  <c r="I1164" i="1" s="1"/>
  <c r="H1166" i="1"/>
  <c r="H1165" i="1" s="1"/>
  <c r="H1164" i="1" s="1"/>
  <c r="G1166" i="1"/>
  <c r="G1165" i="1" s="1"/>
  <c r="J1165" i="1"/>
  <c r="J1164" i="1" s="1"/>
  <c r="J1157" i="1" s="1"/>
  <c r="G1164" i="1"/>
  <c r="J1161" i="1"/>
  <c r="J1160" i="1" s="1"/>
  <c r="J1159" i="1" s="1"/>
  <c r="J1158" i="1" s="1"/>
  <c r="I1161" i="1"/>
  <c r="H1161" i="1"/>
  <c r="G1161" i="1"/>
  <c r="I1160" i="1"/>
  <c r="I1159" i="1" s="1"/>
  <c r="I1158" i="1" s="1"/>
  <c r="I1157" i="1" s="1"/>
  <c r="H1160" i="1"/>
  <c r="H1159" i="1" s="1"/>
  <c r="H1158" i="1" s="1"/>
  <c r="H1157" i="1" s="1"/>
  <c r="G1160" i="1"/>
  <c r="G1159" i="1" s="1"/>
  <c r="G1158" i="1" s="1"/>
  <c r="G1157" i="1" s="1"/>
  <c r="J1153" i="1"/>
  <c r="I1153" i="1"/>
  <c r="I1152" i="1" s="1"/>
  <c r="I1151" i="1" s="1"/>
  <c r="I1150" i="1" s="1"/>
  <c r="I1149" i="1" s="1"/>
  <c r="I1148" i="1" s="1"/>
  <c r="H1153" i="1"/>
  <c r="H1152" i="1" s="1"/>
  <c r="H1151" i="1" s="1"/>
  <c r="H1150" i="1" s="1"/>
  <c r="H1149" i="1" s="1"/>
  <c r="H1148" i="1" s="1"/>
  <c r="G1153" i="1"/>
  <c r="G1152" i="1" s="1"/>
  <c r="G1151" i="1" s="1"/>
  <c r="G1150" i="1" s="1"/>
  <c r="G1149" i="1" s="1"/>
  <c r="G1148" i="1" s="1"/>
  <c r="J1152" i="1"/>
  <c r="J1151" i="1" s="1"/>
  <c r="J1150" i="1" s="1"/>
  <c r="J1149" i="1" s="1"/>
  <c r="J1148" i="1" s="1"/>
  <c r="J1146" i="1"/>
  <c r="I1146" i="1"/>
  <c r="I1145" i="1" s="1"/>
  <c r="I1144" i="1" s="1"/>
  <c r="I1143" i="1" s="1"/>
  <c r="I1142" i="1" s="1"/>
  <c r="I1141" i="1" s="1"/>
  <c r="H1146" i="1"/>
  <c r="H1145" i="1" s="1"/>
  <c r="H1144" i="1" s="1"/>
  <c r="H1143" i="1" s="1"/>
  <c r="H1142" i="1" s="1"/>
  <c r="H1141" i="1" s="1"/>
  <c r="G1146" i="1"/>
  <c r="G1145" i="1" s="1"/>
  <c r="G1144" i="1" s="1"/>
  <c r="G1143" i="1" s="1"/>
  <c r="G1142" i="1" s="1"/>
  <c r="G1141" i="1" s="1"/>
  <c r="J1145" i="1"/>
  <c r="J1144" i="1" s="1"/>
  <c r="J1143" i="1"/>
  <c r="J1142" i="1" s="1"/>
  <c r="J1141" i="1"/>
  <c r="J1139" i="1"/>
  <c r="I1139" i="1"/>
  <c r="I1138" i="1" s="1"/>
  <c r="I1137" i="1" s="1"/>
  <c r="I1136" i="1" s="1"/>
  <c r="H1139" i="1"/>
  <c r="H1138" i="1" s="1"/>
  <c r="H1137" i="1" s="1"/>
  <c r="H1136" i="1" s="1"/>
  <c r="G1139" i="1"/>
  <c r="G1138" i="1" s="1"/>
  <c r="J1138" i="1"/>
  <c r="J1137" i="1" s="1"/>
  <c r="J1136" i="1" s="1"/>
  <c r="G1137" i="1"/>
  <c r="G1136" i="1" s="1"/>
  <c r="J1134" i="1"/>
  <c r="I1134" i="1"/>
  <c r="I1133" i="1" s="1"/>
  <c r="I1132" i="1" s="1"/>
  <c r="I1131" i="1" s="1"/>
  <c r="H1134" i="1"/>
  <c r="H1133" i="1" s="1"/>
  <c r="H1132" i="1" s="1"/>
  <c r="H1131" i="1" s="1"/>
  <c r="H1130" i="1" s="1"/>
  <c r="H1129" i="1" s="1"/>
  <c r="G1134" i="1"/>
  <c r="G1133" i="1" s="1"/>
  <c r="G1132" i="1" s="1"/>
  <c r="G1131" i="1" s="1"/>
  <c r="G1130" i="1" s="1"/>
  <c r="G1129" i="1" s="1"/>
  <c r="J1133" i="1"/>
  <c r="J1132" i="1" s="1"/>
  <c r="J1131" i="1"/>
  <c r="J1127" i="1"/>
  <c r="I1127" i="1"/>
  <c r="I1126" i="1" s="1"/>
  <c r="I1125" i="1" s="1"/>
  <c r="I1124" i="1" s="1"/>
  <c r="I1123" i="1" s="1"/>
  <c r="I1122" i="1" s="1"/>
  <c r="H1127" i="1"/>
  <c r="H1126" i="1" s="1"/>
  <c r="H1125" i="1" s="1"/>
  <c r="H1124" i="1" s="1"/>
  <c r="H1123" i="1" s="1"/>
  <c r="H1122" i="1" s="1"/>
  <c r="G1127" i="1"/>
  <c r="G1126" i="1" s="1"/>
  <c r="J1126" i="1"/>
  <c r="J1125" i="1" s="1"/>
  <c r="J1124" i="1" s="1"/>
  <c r="J1123" i="1" s="1"/>
  <c r="J1122" i="1" s="1"/>
  <c r="G1125" i="1"/>
  <c r="G1124" i="1" s="1"/>
  <c r="G1123" i="1"/>
  <c r="G1122" i="1" s="1"/>
  <c r="J1120" i="1"/>
  <c r="I1120" i="1"/>
  <c r="I1119" i="1" s="1"/>
  <c r="H1120" i="1"/>
  <c r="H1119" i="1" s="1"/>
  <c r="G1120" i="1"/>
  <c r="G1119" i="1" s="1"/>
  <c r="J1119" i="1"/>
  <c r="J1118" i="1" s="1"/>
  <c r="J1117" i="1" s="1"/>
  <c r="I1118" i="1"/>
  <c r="I1117" i="1" s="1"/>
  <c r="H1118" i="1"/>
  <c r="H1117" i="1" s="1"/>
  <c r="G1118" i="1"/>
  <c r="G1117" i="1" s="1"/>
  <c r="J1115" i="1"/>
  <c r="I1115" i="1"/>
  <c r="H1115" i="1"/>
  <c r="G1115" i="1"/>
  <c r="G1112" i="1" s="1"/>
  <c r="G1111" i="1" s="1"/>
  <c r="J1113" i="1"/>
  <c r="J1112" i="1" s="1"/>
  <c r="J1111" i="1" s="1"/>
  <c r="J1106" i="1" s="1"/>
  <c r="I1113" i="1"/>
  <c r="H1113" i="1"/>
  <c r="G1113" i="1"/>
  <c r="I1112" i="1"/>
  <c r="I1111" i="1" s="1"/>
  <c r="H1112" i="1"/>
  <c r="H1111" i="1" s="1"/>
  <c r="J1109" i="1"/>
  <c r="I1109" i="1"/>
  <c r="I1108" i="1" s="1"/>
  <c r="I1107" i="1" s="1"/>
  <c r="I1106" i="1" s="1"/>
  <c r="H1109" i="1"/>
  <c r="H1108" i="1" s="1"/>
  <c r="H1107" i="1" s="1"/>
  <c r="H1106" i="1" s="1"/>
  <c r="G1109" i="1"/>
  <c r="G1108" i="1" s="1"/>
  <c r="J1108" i="1"/>
  <c r="J1107" i="1" s="1"/>
  <c r="G1107" i="1"/>
  <c r="J1104" i="1"/>
  <c r="I1104" i="1"/>
  <c r="I1103" i="1" s="1"/>
  <c r="I1102" i="1" s="1"/>
  <c r="I1101" i="1" s="1"/>
  <c r="H1104" i="1"/>
  <c r="H1103" i="1" s="1"/>
  <c r="G1104" i="1"/>
  <c r="G1103" i="1" s="1"/>
  <c r="J1103" i="1"/>
  <c r="J1102" i="1" s="1"/>
  <c r="H1102" i="1"/>
  <c r="H1101" i="1" s="1"/>
  <c r="G1102" i="1"/>
  <c r="G1101" i="1" s="1"/>
  <c r="J1101" i="1"/>
  <c r="J1100" i="1" s="1"/>
  <c r="J1099" i="1" s="1"/>
  <c r="J1096" i="1"/>
  <c r="I1096" i="1"/>
  <c r="I1095" i="1" s="1"/>
  <c r="I1094" i="1" s="1"/>
  <c r="I1093" i="1" s="1"/>
  <c r="I1092" i="1" s="1"/>
  <c r="H1096" i="1"/>
  <c r="H1095" i="1" s="1"/>
  <c r="H1094" i="1" s="1"/>
  <c r="H1093" i="1" s="1"/>
  <c r="H1092" i="1" s="1"/>
  <c r="G1096" i="1"/>
  <c r="G1095" i="1" s="1"/>
  <c r="G1094" i="1" s="1"/>
  <c r="G1093" i="1" s="1"/>
  <c r="J1095" i="1"/>
  <c r="J1094" i="1" s="1"/>
  <c r="J1093" i="1" s="1"/>
  <c r="J1092" i="1" s="1"/>
  <c r="G1092" i="1"/>
  <c r="J1090" i="1"/>
  <c r="J1089" i="1" s="1"/>
  <c r="I1090" i="1"/>
  <c r="H1090" i="1"/>
  <c r="G1090" i="1"/>
  <c r="I1089" i="1"/>
  <c r="I1088" i="1" s="1"/>
  <c r="H1089" i="1"/>
  <c r="H1088" i="1" s="1"/>
  <c r="H1087" i="1" s="1"/>
  <c r="G1089" i="1"/>
  <c r="G1088" i="1" s="1"/>
  <c r="G1087" i="1" s="1"/>
  <c r="J1088" i="1"/>
  <c r="J1087" i="1" s="1"/>
  <c r="J1081" i="1" s="1"/>
  <c r="I1087" i="1"/>
  <c r="J1085" i="1"/>
  <c r="J1084" i="1" s="1"/>
  <c r="I1085" i="1"/>
  <c r="H1085" i="1"/>
  <c r="G1085" i="1"/>
  <c r="I1084" i="1"/>
  <c r="I1083" i="1" s="1"/>
  <c r="I1082" i="1" s="1"/>
  <c r="I1081" i="1" s="1"/>
  <c r="H1084" i="1"/>
  <c r="H1083" i="1" s="1"/>
  <c r="H1082" i="1" s="1"/>
  <c r="H1081" i="1" s="1"/>
  <c r="G1084" i="1"/>
  <c r="G1083" i="1" s="1"/>
  <c r="J1083" i="1"/>
  <c r="J1082" i="1" s="1"/>
  <c r="G1082" i="1"/>
  <c r="J1080" i="1"/>
  <c r="J1077" i="1"/>
  <c r="I1077" i="1"/>
  <c r="H1077" i="1"/>
  <c r="G1077" i="1"/>
  <c r="J1075" i="1"/>
  <c r="J1074" i="1" s="1"/>
  <c r="J1073" i="1" s="1"/>
  <c r="J1072" i="1" s="1"/>
  <c r="I1075" i="1"/>
  <c r="I1074" i="1" s="1"/>
  <c r="I1073" i="1" s="1"/>
  <c r="I1072" i="1" s="1"/>
  <c r="H1075" i="1"/>
  <c r="G1075" i="1"/>
  <c r="G1074" i="1" s="1"/>
  <c r="H1074" i="1"/>
  <c r="H1073" i="1"/>
  <c r="H1072" i="1" s="1"/>
  <c r="G1073" i="1"/>
  <c r="G1072" i="1" s="1"/>
  <c r="J1069" i="1"/>
  <c r="I1069" i="1"/>
  <c r="H1069" i="1"/>
  <c r="G1069" i="1"/>
  <c r="J1067" i="1"/>
  <c r="J1066" i="1" s="1"/>
  <c r="I1067" i="1"/>
  <c r="I1066" i="1" s="1"/>
  <c r="I1065" i="1" s="1"/>
  <c r="I1064" i="1" s="1"/>
  <c r="I1063" i="1" s="1"/>
  <c r="H1067" i="1"/>
  <c r="G1067" i="1"/>
  <c r="H1066" i="1"/>
  <c r="H1065" i="1" s="1"/>
  <c r="H1064" i="1" s="1"/>
  <c r="H1063" i="1" s="1"/>
  <c r="H1062" i="1" s="1"/>
  <c r="G1066" i="1"/>
  <c r="G1065" i="1" s="1"/>
  <c r="G1064" i="1" s="1"/>
  <c r="G1063" i="1" s="1"/>
  <c r="G1062" i="1" s="1"/>
  <c r="J1065" i="1"/>
  <c r="J1064" i="1" s="1"/>
  <c r="J1063" i="1"/>
  <c r="J1062" i="1" s="1"/>
  <c r="J1060" i="1"/>
  <c r="I1060" i="1"/>
  <c r="H1060" i="1"/>
  <c r="G1060" i="1"/>
  <c r="J1058" i="1"/>
  <c r="I1058" i="1"/>
  <c r="H1058" i="1"/>
  <c r="G1058" i="1"/>
  <c r="J1056" i="1"/>
  <c r="I1056" i="1"/>
  <c r="H1056" i="1"/>
  <c r="G1056" i="1"/>
  <c r="J1053" i="1"/>
  <c r="I1053" i="1"/>
  <c r="H1053" i="1"/>
  <c r="H1052" i="1" s="1"/>
  <c r="H1051" i="1" s="1"/>
  <c r="H1050" i="1" s="1"/>
  <c r="H1049" i="1" s="1"/>
  <c r="G1053" i="1"/>
  <c r="G1052" i="1" s="1"/>
  <c r="G1051" i="1" s="1"/>
  <c r="G1050" i="1" s="1"/>
  <c r="G1049" i="1" s="1"/>
  <c r="G1036" i="1" s="1"/>
  <c r="J1052" i="1"/>
  <c r="J1051" i="1" s="1"/>
  <c r="J1050" i="1" s="1"/>
  <c r="J1049" i="1" s="1"/>
  <c r="J1036" i="1" s="1"/>
  <c r="I1052" i="1"/>
  <c r="I1051" i="1" s="1"/>
  <c r="I1050" i="1" s="1"/>
  <c r="I1049" i="1" s="1"/>
  <c r="J1046" i="1"/>
  <c r="J1045" i="1" s="1"/>
  <c r="J1044" i="1" s="1"/>
  <c r="I1046" i="1"/>
  <c r="I1045" i="1" s="1"/>
  <c r="I1044" i="1" s="1"/>
  <c r="H1046" i="1"/>
  <c r="G1046" i="1"/>
  <c r="H1045" i="1"/>
  <c r="H1044" i="1" s="1"/>
  <c r="G1045" i="1"/>
  <c r="G1044" i="1" s="1"/>
  <c r="J1041" i="1"/>
  <c r="I1041" i="1"/>
  <c r="H1041" i="1"/>
  <c r="H1040" i="1" s="1"/>
  <c r="H1039" i="1" s="1"/>
  <c r="H1038" i="1" s="1"/>
  <c r="G1041" i="1"/>
  <c r="G1040" i="1" s="1"/>
  <c r="G1039" i="1" s="1"/>
  <c r="G1038" i="1" s="1"/>
  <c r="G1037" i="1" s="1"/>
  <c r="J1040" i="1"/>
  <c r="J1039" i="1" s="1"/>
  <c r="J1038" i="1" s="1"/>
  <c r="J1037" i="1" s="1"/>
  <c r="I1040" i="1"/>
  <c r="I1039" i="1" s="1"/>
  <c r="I1038" i="1" s="1"/>
  <c r="I1037" i="1" s="1"/>
  <c r="J1033" i="1"/>
  <c r="J1032" i="1" s="1"/>
  <c r="I1033" i="1"/>
  <c r="I1032" i="1" s="1"/>
  <c r="I1031" i="1" s="1"/>
  <c r="I1030" i="1" s="1"/>
  <c r="I1029" i="1" s="1"/>
  <c r="I1028" i="1" s="1"/>
  <c r="H1033" i="1"/>
  <c r="G1033" i="1"/>
  <c r="H1032" i="1"/>
  <c r="H1031" i="1" s="1"/>
  <c r="H1030" i="1" s="1"/>
  <c r="H1029" i="1" s="1"/>
  <c r="H1028" i="1" s="1"/>
  <c r="G1032" i="1"/>
  <c r="G1031" i="1" s="1"/>
  <c r="G1030" i="1" s="1"/>
  <c r="G1029" i="1" s="1"/>
  <c r="G1028" i="1" s="1"/>
  <c r="J1031" i="1"/>
  <c r="J1030" i="1" s="1"/>
  <c r="J1029" i="1" s="1"/>
  <c r="J1028" i="1" s="1"/>
  <c r="J1026" i="1"/>
  <c r="J1025" i="1" s="1"/>
  <c r="I1026" i="1"/>
  <c r="I1025" i="1" s="1"/>
  <c r="I1024" i="1" s="1"/>
  <c r="I1023" i="1" s="1"/>
  <c r="I1022" i="1" s="1"/>
  <c r="I1021" i="1" s="1"/>
  <c r="H1026" i="1"/>
  <c r="G1026" i="1"/>
  <c r="H1025" i="1"/>
  <c r="H1024" i="1" s="1"/>
  <c r="H1023" i="1" s="1"/>
  <c r="H1022" i="1" s="1"/>
  <c r="H1021" i="1" s="1"/>
  <c r="G1025" i="1"/>
  <c r="G1024" i="1" s="1"/>
  <c r="G1023" i="1" s="1"/>
  <c r="G1022" i="1" s="1"/>
  <c r="G1021" i="1" s="1"/>
  <c r="J1024" i="1"/>
  <c r="J1023" i="1" s="1"/>
  <c r="J1022" i="1" s="1"/>
  <c r="J1021" i="1" s="1"/>
  <c r="J1019" i="1"/>
  <c r="J1018" i="1" s="1"/>
  <c r="I1019" i="1"/>
  <c r="I1018" i="1" s="1"/>
  <c r="I1017" i="1" s="1"/>
  <c r="I1016" i="1" s="1"/>
  <c r="H1019" i="1"/>
  <c r="G1019" i="1"/>
  <c r="H1018" i="1"/>
  <c r="H1017" i="1" s="1"/>
  <c r="H1016" i="1" s="1"/>
  <c r="G1018" i="1"/>
  <c r="G1017" i="1" s="1"/>
  <c r="G1016" i="1" s="1"/>
  <c r="J1017" i="1"/>
  <c r="J1016" i="1" s="1"/>
  <c r="J1014" i="1"/>
  <c r="J1013" i="1" s="1"/>
  <c r="I1014" i="1"/>
  <c r="I1013" i="1" s="1"/>
  <c r="I1012" i="1" s="1"/>
  <c r="I1011" i="1" s="1"/>
  <c r="H1014" i="1"/>
  <c r="G1014" i="1"/>
  <c r="H1013" i="1"/>
  <c r="H1012" i="1" s="1"/>
  <c r="H1011" i="1" s="1"/>
  <c r="G1013" i="1"/>
  <c r="G1012" i="1" s="1"/>
  <c r="G1011" i="1" s="1"/>
  <c r="J1012" i="1"/>
  <c r="J1011" i="1" s="1"/>
  <c r="J1010" i="1" s="1"/>
  <c r="J1009" i="1" s="1"/>
  <c r="J1007" i="1"/>
  <c r="J1006" i="1" s="1"/>
  <c r="I1007" i="1"/>
  <c r="I1006" i="1" s="1"/>
  <c r="I1005" i="1" s="1"/>
  <c r="I1004" i="1" s="1"/>
  <c r="I1003" i="1" s="1"/>
  <c r="I1002" i="1" s="1"/>
  <c r="H1007" i="1"/>
  <c r="G1007" i="1"/>
  <c r="H1006" i="1"/>
  <c r="H1005" i="1" s="1"/>
  <c r="H1004" i="1" s="1"/>
  <c r="H1003" i="1" s="1"/>
  <c r="H1002" i="1" s="1"/>
  <c r="G1006" i="1"/>
  <c r="G1005" i="1" s="1"/>
  <c r="G1004" i="1" s="1"/>
  <c r="G1003" i="1" s="1"/>
  <c r="G1002" i="1" s="1"/>
  <c r="J1005" i="1"/>
  <c r="J1004" i="1" s="1"/>
  <c r="J1003" i="1" s="1"/>
  <c r="J1002" i="1" s="1"/>
  <c r="J1000" i="1"/>
  <c r="J999" i="1" s="1"/>
  <c r="I1000" i="1"/>
  <c r="I999" i="1" s="1"/>
  <c r="I998" i="1" s="1"/>
  <c r="I997" i="1" s="1"/>
  <c r="H1000" i="1"/>
  <c r="G1000" i="1"/>
  <c r="H999" i="1"/>
  <c r="H998" i="1" s="1"/>
  <c r="H997" i="1" s="1"/>
  <c r="G999" i="1"/>
  <c r="G998" i="1" s="1"/>
  <c r="G997" i="1" s="1"/>
  <c r="J998" i="1"/>
  <c r="J997" i="1" s="1"/>
  <c r="J995" i="1"/>
  <c r="I995" i="1"/>
  <c r="H995" i="1"/>
  <c r="G995" i="1"/>
  <c r="J993" i="1"/>
  <c r="I993" i="1"/>
  <c r="H993" i="1"/>
  <c r="H992" i="1" s="1"/>
  <c r="H991" i="1" s="1"/>
  <c r="G993" i="1"/>
  <c r="G992" i="1" s="1"/>
  <c r="G991" i="1" s="1"/>
  <c r="J992" i="1"/>
  <c r="J991" i="1" s="1"/>
  <c r="I992" i="1"/>
  <c r="I991" i="1" s="1"/>
  <c r="J989" i="1"/>
  <c r="J988" i="1" s="1"/>
  <c r="I989" i="1"/>
  <c r="I988" i="1" s="1"/>
  <c r="I987" i="1" s="1"/>
  <c r="I986" i="1" s="1"/>
  <c r="H989" i="1"/>
  <c r="G989" i="1"/>
  <c r="H988" i="1"/>
  <c r="H987" i="1" s="1"/>
  <c r="H986" i="1" s="1"/>
  <c r="G988" i="1"/>
  <c r="G987" i="1" s="1"/>
  <c r="G986" i="1" s="1"/>
  <c r="J987" i="1"/>
  <c r="J986" i="1" s="1"/>
  <c r="J984" i="1"/>
  <c r="J983" i="1" s="1"/>
  <c r="I984" i="1"/>
  <c r="I983" i="1" s="1"/>
  <c r="I982" i="1" s="1"/>
  <c r="I981" i="1" s="1"/>
  <c r="I980" i="1" s="1"/>
  <c r="I979" i="1" s="1"/>
  <c r="H984" i="1"/>
  <c r="G984" i="1"/>
  <c r="H983" i="1"/>
  <c r="H982" i="1" s="1"/>
  <c r="H981" i="1" s="1"/>
  <c r="G983" i="1"/>
  <c r="G982" i="1" s="1"/>
  <c r="G981" i="1" s="1"/>
  <c r="J982" i="1"/>
  <c r="J981" i="1" s="1"/>
  <c r="J980" i="1" s="1"/>
  <c r="J979" i="1" s="1"/>
  <c r="J977" i="1"/>
  <c r="J976" i="1" s="1"/>
  <c r="I977" i="1"/>
  <c r="I976" i="1" s="1"/>
  <c r="I975" i="1" s="1"/>
  <c r="I974" i="1" s="1"/>
  <c r="I973" i="1" s="1"/>
  <c r="H977" i="1"/>
  <c r="G977" i="1"/>
  <c r="H976" i="1"/>
  <c r="H975" i="1" s="1"/>
  <c r="H974" i="1" s="1"/>
  <c r="H973" i="1" s="1"/>
  <c r="G976" i="1"/>
  <c r="G975" i="1" s="1"/>
  <c r="G974" i="1" s="1"/>
  <c r="G973" i="1" s="1"/>
  <c r="J975" i="1"/>
  <c r="J974" i="1" s="1"/>
  <c r="J973" i="1" s="1"/>
  <c r="J971" i="1"/>
  <c r="I971" i="1"/>
  <c r="H971" i="1"/>
  <c r="H970" i="1" s="1"/>
  <c r="H969" i="1" s="1"/>
  <c r="H968" i="1" s="1"/>
  <c r="G971" i="1"/>
  <c r="G970" i="1" s="1"/>
  <c r="G969" i="1" s="1"/>
  <c r="G968" i="1" s="1"/>
  <c r="J970" i="1"/>
  <c r="J969" i="1" s="1"/>
  <c r="I970" i="1"/>
  <c r="I969" i="1" s="1"/>
  <c r="I968" i="1" s="1"/>
  <c r="J968" i="1"/>
  <c r="J966" i="1"/>
  <c r="I966" i="1"/>
  <c r="H966" i="1"/>
  <c r="H965" i="1" s="1"/>
  <c r="H964" i="1" s="1"/>
  <c r="H963" i="1" s="1"/>
  <c r="H962" i="1" s="1"/>
  <c r="G966" i="1"/>
  <c r="G965" i="1" s="1"/>
  <c r="G964" i="1" s="1"/>
  <c r="G963" i="1" s="1"/>
  <c r="J965" i="1"/>
  <c r="J964" i="1" s="1"/>
  <c r="I965" i="1"/>
  <c r="I964" i="1" s="1"/>
  <c r="I963" i="1" s="1"/>
  <c r="J963" i="1"/>
  <c r="J958" i="1"/>
  <c r="I958" i="1"/>
  <c r="H958" i="1"/>
  <c r="G958" i="1"/>
  <c r="J956" i="1"/>
  <c r="J955" i="1" s="1"/>
  <c r="I956" i="1"/>
  <c r="I955" i="1" s="1"/>
  <c r="I954" i="1" s="1"/>
  <c r="I953" i="1" s="1"/>
  <c r="H956" i="1"/>
  <c r="G956" i="1"/>
  <c r="H955" i="1"/>
  <c r="H954" i="1" s="1"/>
  <c r="H953" i="1" s="1"/>
  <c r="G955" i="1"/>
  <c r="G954" i="1" s="1"/>
  <c r="G953" i="1" s="1"/>
  <c r="J954" i="1"/>
  <c r="J953" i="1" s="1"/>
  <c r="J950" i="1"/>
  <c r="I950" i="1"/>
  <c r="H950" i="1"/>
  <c r="G950" i="1"/>
  <c r="J948" i="1"/>
  <c r="I948" i="1"/>
  <c r="H948" i="1"/>
  <c r="H947" i="1" s="1"/>
  <c r="H946" i="1" s="1"/>
  <c r="H945" i="1" s="1"/>
  <c r="H944" i="1" s="1"/>
  <c r="G948" i="1"/>
  <c r="G947" i="1" s="1"/>
  <c r="G946" i="1" s="1"/>
  <c r="G945" i="1" s="1"/>
  <c r="G944" i="1" s="1"/>
  <c r="G943" i="1" s="1"/>
  <c r="J947" i="1"/>
  <c r="J946" i="1" s="1"/>
  <c r="I947" i="1"/>
  <c r="I946" i="1" s="1"/>
  <c r="I945" i="1" s="1"/>
  <c r="I944" i="1" s="1"/>
  <c r="J945" i="1"/>
  <c r="J944" i="1" s="1"/>
  <c r="J943" i="1"/>
  <c r="J941" i="1"/>
  <c r="I941" i="1"/>
  <c r="H941" i="1"/>
  <c r="G941" i="1"/>
  <c r="J939" i="1"/>
  <c r="I939" i="1"/>
  <c r="H939" i="1"/>
  <c r="G939" i="1"/>
  <c r="J937" i="1"/>
  <c r="I937" i="1"/>
  <c r="H937" i="1"/>
  <c r="G937" i="1"/>
  <c r="J934" i="1"/>
  <c r="J933" i="1" s="1"/>
  <c r="J932" i="1" s="1"/>
  <c r="J931" i="1" s="1"/>
  <c r="J930" i="1" s="1"/>
  <c r="I934" i="1"/>
  <c r="I933" i="1" s="1"/>
  <c r="I932" i="1" s="1"/>
  <c r="I931" i="1" s="1"/>
  <c r="I930" i="1" s="1"/>
  <c r="H934" i="1"/>
  <c r="G934" i="1"/>
  <c r="H933" i="1"/>
  <c r="H932" i="1" s="1"/>
  <c r="H931" i="1" s="1"/>
  <c r="H930" i="1" s="1"/>
  <c r="H917" i="1" s="1"/>
  <c r="G933" i="1"/>
  <c r="G932" i="1" s="1"/>
  <c r="G931" i="1" s="1"/>
  <c r="G930" i="1" s="1"/>
  <c r="J927" i="1"/>
  <c r="I927" i="1"/>
  <c r="H927" i="1"/>
  <c r="H926" i="1" s="1"/>
  <c r="H925" i="1" s="1"/>
  <c r="G927" i="1"/>
  <c r="G926" i="1" s="1"/>
  <c r="G925" i="1" s="1"/>
  <c r="J926" i="1"/>
  <c r="J925" i="1" s="1"/>
  <c r="I926" i="1"/>
  <c r="I925" i="1" s="1"/>
  <c r="J922" i="1"/>
  <c r="J921" i="1" s="1"/>
  <c r="I922" i="1"/>
  <c r="I921" i="1" s="1"/>
  <c r="I920" i="1" s="1"/>
  <c r="I919" i="1" s="1"/>
  <c r="H922" i="1"/>
  <c r="G922" i="1"/>
  <c r="H921" i="1"/>
  <c r="H920" i="1" s="1"/>
  <c r="H919" i="1" s="1"/>
  <c r="H918" i="1" s="1"/>
  <c r="G921" i="1"/>
  <c r="G920" i="1" s="1"/>
  <c r="G919" i="1" s="1"/>
  <c r="G918" i="1" s="1"/>
  <c r="J920" i="1"/>
  <c r="J919" i="1" s="1"/>
  <c r="J918" i="1" s="1"/>
  <c r="J914" i="1"/>
  <c r="I914" i="1"/>
  <c r="H914" i="1"/>
  <c r="G914" i="1"/>
  <c r="G913" i="1" s="1"/>
  <c r="G912" i="1" s="1"/>
  <c r="G911" i="1" s="1"/>
  <c r="G910" i="1" s="1"/>
  <c r="G909" i="1" s="1"/>
  <c r="J913" i="1"/>
  <c r="J912" i="1" s="1"/>
  <c r="J911" i="1" s="1"/>
  <c r="J910" i="1" s="1"/>
  <c r="J909" i="1" s="1"/>
  <c r="I913" i="1"/>
  <c r="I912" i="1" s="1"/>
  <c r="I911" i="1" s="1"/>
  <c r="I910" i="1" s="1"/>
  <c r="I909" i="1" s="1"/>
  <c r="H913" i="1"/>
  <c r="H912" i="1" s="1"/>
  <c r="H911" i="1" s="1"/>
  <c r="H910" i="1" s="1"/>
  <c r="H909" i="1" s="1"/>
  <c r="J907" i="1"/>
  <c r="I907" i="1"/>
  <c r="H907" i="1"/>
  <c r="G907" i="1"/>
  <c r="G906" i="1" s="1"/>
  <c r="G905" i="1" s="1"/>
  <c r="G904" i="1" s="1"/>
  <c r="G903" i="1" s="1"/>
  <c r="G902" i="1" s="1"/>
  <c r="J906" i="1"/>
  <c r="J905" i="1" s="1"/>
  <c r="J904" i="1" s="1"/>
  <c r="J903" i="1" s="1"/>
  <c r="J902" i="1" s="1"/>
  <c r="I906" i="1"/>
  <c r="I905" i="1" s="1"/>
  <c r="I904" i="1" s="1"/>
  <c r="I903" i="1" s="1"/>
  <c r="I902" i="1" s="1"/>
  <c r="H906" i="1"/>
  <c r="H905" i="1" s="1"/>
  <c r="H904" i="1" s="1"/>
  <c r="H903" i="1" s="1"/>
  <c r="H902" i="1" s="1"/>
  <c r="J900" i="1"/>
  <c r="I900" i="1"/>
  <c r="H900" i="1"/>
  <c r="G900" i="1"/>
  <c r="G899" i="1" s="1"/>
  <c r="G898" i="1" s="1"/>
  <c r="G897" i="1" s="1"/>
  <c r="J899" i="1"/>
  <c r="J898" i="1" s="1"/>
  <c r="J897" i="1" s="1"/>
  <c r="I899" i="1"/>
  <c r="I898" i="1" s="1"/>
  <c r="I897" i="1" s="1"/>
  <c r="H899" i="1"/>
  <c r="H898" i="1" s="1"/>
  <c r="H897" i="1" s="1"/>
  <c r="J895" i="1"/>
  <c r="I895" i="1"/>
  <c r="H895" i="1"/>
  <c r="H894" i="1" s="1"/>
  <c r="H893" i="1" s="1"/>
  <c r="H892" i="1" s="1"/>
  <c r="H891" i="1" s="1"/>
  <c r="H890" i="1" s="1"/>
  <c r="G895" i="1"/>
  <c r="G894" i="1" s="1"/>
  <c r="G893" i="1" s="1"/>
  <c r="G892" i="1" s="1"/>
  <c r="J894" i="1"/>
  <c r="J893" i="1" s="1"/>
  <c r="J892" i="1" s="1"/>
  <c r="I894" i="1"/>
  <c r="I893" i="1" s="1"/>
  <c r="I892" i="1" s="1"/>
  <c r="I891" i="1" s="1"/>
  <c r="I890" i="1" s="1"/>
  <c r="J888" i="1"/>
  <c r="I888" i="1"/>
  <c r="H888" i="1"/>
  <c r="H887" i="1" s="1"/>
  <c r="H886" i="1" s="1"/>
  <c r="H885" i="1" s="1"/>
  <c r="H884" i="1" s="1"/>
  <c r="H883" i="1" s="1"/>
  <c r="G888" i="1"/>
  <c r="G887" i="1" s="1"/>
  <c r="G886" i="1" s="1"/>
  <c r="G885" i="1" s="1"/>
  <c r="G884" i="1" s="1"/>
  <c r="G883" i="1" s="1"/>
  <c r="J887" i="1"/>
  <c r="J886" i="1" s="1"/>
  <c r="J885" i="1" s="1"/>
  <c r="J884" i="1" s="1"/>
  <c r="J883" i="1" s="1"/>
  <c r="I887" i="1"/>
  <c r="I886" i="1" s="1"/>
  <c r="I885" i="1" s="1"/>
  <c r="I884" i="1" s="1"/>
  <c r="I883" i="1" s="1"/>
  <c r="J881" i="1"/>
  <c r="I881" i="1"/>
  <c r="H881" i="1"/>
  <c r="H880" i="1" s="1"/>
  <c r="H879" i="1" s="1"/>
  <c r="H878" i="1" s="1"/>
  <c r="G881" i="1"/>
  <c r="G880" i="1" s="1"/>
  <c r="G879" i="1" s="1"/>
  <c r="G878" i="1" s="1"/>
  <c r="J880" i="1"/>
  <c r="J879" i="1" s="1"/>
  <c r="J878" i="1" s="1"/>
  <c r="I880" i="1"/>
  <c r="I879" i="1" s="1"/>
  <c r="I878" i="1" s="1"/>
  <c r="J876" i="1"/>
  <c r="I876" i="1"/>
  <c r="H876" i="1"/>
  <c r="G876" i="1"/>
  <c r="J874" i="1"/>
  <c r="J873" i="1" s="1"/>
  <c r="J872" i="1" s="1"/>
  <c r="I874" i="1"/>
  <c r="I873" i="1" s="1"/>
  <c r="I872" i="1" s="1"/>
  <c r="H874" i="1"/>
  <c r="G874" i="1"/>
  <c r="H873" i="1"/>
  <c r="H872" i="1" s="1"/>
  <c r="G873" i="1"/>
  <c r="G872" i="1" s="1"/>
  <c r="J870" i="1"/>
  <c r="I870" i="1"/>
  <c r="H870" i="1"/>
  <c r="H869" i="1" s="1"/>
  <c r="H868" i="1" s="1"/>
  <c r="H867" i="1" s="1"/>
  <c r="G870" i="1"/>
  <c r="G869" i="1" s="1"/>
  <c r="G868" i="1" s="1"/>
  <c r="J869" i="1"/>
  <c r="J868" i="1" s="1"/>
  <c r="I869" i="1"/>
  <c r="I868" i="1" s="1"/>
  <c r="J865" i="1"/>
  <c r="I865" i="1"/>
  <c r="H865" i="1"/>
  <c r="H864" i="1" s="1"/>
  <c r="H863" i="1" s="1"/>
  <c r="H862" i="1" s="1"/>
  <c r="H861" i="1" s="1"/>
  <c r="H860" i="1" s="1"/>
  <c r="G865" i="1"/>
  <c r="G864" i="1" s="1"/>
  <c r="G863" i="1" s="1"/>
  <c r="G862" i="1" s="1"/>
  <c r="J864" i="1"/>
  <c r="J863" i="1" s="1"/>
  <c r="I864" i="1"/>
  <c r="I863" i="1" s="1"/>
  <c r="I862" i="1" s="1"/>
  <c r="J862" i="1"/>
  <c r="J857" i="1"/>
  <c r="I857" i="1"/>
  <c r="H857" i="1"/>
  <c r="H856" i="1" s="1"/>
  <c r="H855" i="1" s="1"/>
  <c r="H854" i="1" s="1"/>
  <c r="H853" i="1" s="1"/>
  <c r="G857" i="1"/>
  <c r="G856" i="1" s="1"/>
  <c r="G855" i="1" s="1"/>
  <c r="G854" i="1" s="1"/>
  <c r="G853" i="1" s="1"/>
  <c r="J856" i="1"/>
  <c r="J855" i="1" s="1"/>
  <c r="I856" i="1"/>
  <c r="I855" i="1" s="1"/>
  <c r="I854" i="1" s="1"/>
  <c r="I853" i="1" s="1"/>
  <c r="J854" i="1"/>
  <c r="J853" i="1" s="1"/>
  <c r="J851" i="1"/>
  <c r="J850" i="1" s="1"/>
  <c r="I851" i="1"/>
  <c r="I850" i="1" s="1"/>
  <c r="I849" i="1" s="1"/>
  <c r="I848" i="1" s="1"/>
  <c r="H851" i="1"/>
  <c r="G851" i="1"/>
  <c r="H850" i="1"/>
  <c r="H849" i="1" s="1"/>
  <c r="H848" i="1" s="1"/>
  <c r="G850" i="1"/>
  <c r="G849" i="1" s="1"/>
  <c r="G848" i="1" s="1"/>
  <c r="J849" i="1"/>
  <c r="J848" i="1" s="1"/>
  <c r="J846" i="1"/>
  <c r="J845" i="1" s="1"/>
  <c r="J844" i="1" s="1"/>
  <c r="J843" i="1" s="1"/>
  <c r="J842" i="1" s="1"/>
  <c r="I846" i="1"/>
  <c r="I845" i="1" s="1"/>
  <c r="I844" i="1" s="1"/>
  <c r="I843" i="1" s="1"/>
  <c r="H846" i="1"/>
  <c r="G846" i="1"/>
  <c r="H845" i="1"/>
  <c r="H844" i="1" s="1"/>
  <c r="H843" i="1" s="1"/>
  <c r="H842" i="1" s="1"/>
  <c r="G845" i="1"/>
  <c r="G844" i="1" s="1"/>
  <c r="G843" i="1" s="1"/>
  <c r="G842" i="1" s="1"/>
  <c r="J838" i="1"/>
  <c r="I838" i="1"/>
  <c r="H838" i="1"/>
  <c r="G838" i="1"/>
  <c r="J836" i="1"/>
  <c r="I836" i="1"/>
  <c r="H836" i="1"/>
  <c r="G836" i="1"/>
  <c r="G835" i="1" s="1"/>
  <c r="G834" i="1" s="1"/>
  <c r="G833" i="1" s="1"/>
  <c r="J835" i="1"/>
  <c r="J834" i="1" s="1"/>
  <c r="I835" i="1"/>
  <c r="I834" i="1" s="1"/>
  <c r="I833" i="1" s="1"/>
  <c r="H835" i="1"/>
  <c r="H834" i="1" s="1"/>
  <c r="H833" i="1" s="1"/>
  <c r="J833" i="1"/>
  <c r="J830" i="1"/>
  <c r="I830" i="1"/>
  <c r="H830" i="1"/>
  <c r="G830" i="1"/>
  <c r="J828" i="1"/>
  <c r="J827" i="1" s="1"/>
  <c r="J826" i="1" s="1"/>
  <c r="J825" i="1" s="1"/>
  <c r="J824" i="1" s="1"/>
  <c r="J823" i="1" s="1"/>
  <c r="I828" i="1"/>
  <c r="I827" i="1" s="1"/>
  <c r="I826" i="1" s="1"/>
  <c r="I825" i="1" s="1"/>
  <c r="I824" i="1" s="1"/>
  <c r="I823" i="1" s="1"/>
  <c r="H828" i="1"/>
  <c r="G828" i="1"/>
  <c r="H827" i="1"/>
  <c r="H826" i="1" s="1"/>
  <c r="H825" i="1" s="1"/>
  <c r="H824" i="1" s="1"/>
  <c r="H823" i="1" s="1"/>
  <c r="G827" i="1"/>
  <c r="G826" i="1" s="1"/>
  <c r="G825" i="1" s="1"/>
  <c r="G824" i="1" s="1"/>
  <c r="G823" i="1" s="1"/>
  <c r="J821" i="1"/>
  <c r="I821" i="1"/>
  <c r="H821" i="1"/>
  <c r="G821" i="1"/>
  <c r="J819" i="1"/>
  <c r="I819" i="1"/>
  <c r="H819" i="1"/>
  <c r="G819" i="1"/>
  <c r="J817" i="1"/>
  <c r="I817" i="1"/>
  <c r="H817" i="1"/>
  <c r="G817" i="1"/>
  <c r="J815" i="1"/>
  <c r="I815" i="1"/>
  <c r="H815" i="1"/>
  <c r="G815" i="1"/>
  <c r="J812" i="1"/>
  <c r="J811" i="1" s="1"/>
  <c r="J810" i="1" s="1"/>
  <c r="J809" i="1" s="1"/>
  <c r="J808" i="1" s="1"/>
  <c r="I812" i="1"/>
  <c r="I811" i="1" s="1"/>
  <c r="I810" i="1" s="1"/>
  <c r="I809" i="1" s="1"/>
  <c r="I808" i="1" s="1"/>
  <c r="H812" i="1"/>
  <c r="G812" i="1"/>
  <c r="H811" i="1"/>
  <c r="H810" i="1" s="1"/>
  <c r="H809" i="1" s="1"/>
  <c r="H808" i="1" s="1"/>
  <c r="H795" i="1" s="1"/>
  <c r="G811" i="1"/>
  <c r="G810" i="1" s="1"/>
  <c r="G809" i="1" s="1"/>
  <c r="G808" i="1" s="1"/>
  <c r="G795" i="1" s="1"/>
  <c r="J805" i="1"/>
  <c r="I805" i="1"/>
  <c r="H805" i="1"/>
  <c r="H804" i="1" s="1"/>
  <c r="H803" i="1" s="1"/>
  <c r="G805" i="1"/>
  <c r="G804" i="1" s="1"/>
  <c r="G803" i="1" s="1"/>
  <c r="J804" i="1"/>
  <c r="J803" i="1" s="1"/>
  <c r="I804" i="1"/>
  <c r="I803" i="1" s="1"/>
  <c r="J800" i="1"/>
  <c r="J799" i="1" s="1"/>
  <c r="I800" i="1"/>
  <c r="I799" i="1" s="1"/>
  <c r="I798" i="1" s="1"/>
  <c r="I797" i="1" s="1"/>
  <c r="H800" i="1"/>
  <c r="G800" i="1"/>
  <c r="H799" i="1"/>
  <c r="H798" i="1" s="1"/>
  <c r="H797" i="1" s="1"/>
  <c r="H796" i="1" s="1"/>
  <c r="G799" i="1"/>
  <c r="G798" i="1" s="1"/>
  <c r="G797" i="1" s="1"/>
  <c r="G796" i="1" s="1"/>
  <c r="J798" i="1"/>
  <c r="J797" i="1" s="1"/>
  <c r="J796" i="1" s="1"/>
  <c r="J792" i="1"/>
  <c r="I792" i="1"/>
  <c r="H792" i="1"/>
  <c r="H791" i="1" s="1"/>
  <c r="H790" i="1" s="1"/>
  <c r="H789" i="1" s="1"/>
  <c r="H788" i="1" s="1"/>
  <c r="H787" i="1" s="1"/>
  <c r="G792" i="1"/>
  <c r="G791" i="1" s="1"/>
  <c r="G790" i="1" s="1"/>
  <c r="G789" i="1" s="1"/>
  <c r="G788" i="1" s="1"/>
  <c r="G787" i="1" s="1"/>
  <c r="J791" i="1"/>
  <c r="J790" i="1" s="1"/>
  <c r="I791" i="1"/>
  <c r="I790" i="1" s="1"/>
  <c r="I789" i="1" s="1"/>
  <c r="I788" i="1" s="1"/>
  <c r="I787" i="1" s="1"/>
  <c r="J789" i="1"/>
  <c r="J788" i="1" s="1"/>
  <c r="J787" i="1" s="1"/>
  <c r="J785" i="1"/>
  <c r="I785" i="1"/>
  <c r="H785" i="1"/>
  <c r="H784" i="1" s="1"/>
  <c r="H783" i="1" s="1"/>
  <c r="H782" i="1" s="1"/>
  <c r="H781" i="1" s="1"/>
  <c r="H780" i="1" s="1"/>
  <c r="G785" i="1"/>
  <c r="G784" i="1" s="1"/>
  <c r="G783" i="1" s="1"/>
  <c r="G782" i="1" s="1"/>
  <c r="G781" i="1" s="1"/>
  <c r="G780" i="1" s="1"/>
  <c r="J784" i="1"/>
  <c r="J783" i="1" s="1"/>
  <c r="I784" i="1"/>
  <c r="I783" i="1" s="1"/>
  <c r="I782" i="1" s="1"/>
  <c r="I781" i="1" s="1"/>
  <c r="I780" i="1" s="1"/>
  <c r="J782" i="1"/>
  <c r="J781" i="1" s="1"/>
  <c r="J780" i="1" s="1"/>
  <c r="J778" i="1"/>
  <c r="I778" i="1"/>
  <c r="H778" i="1"/>
  <c r="H777" i="1" s="1"/>
  <c r="H776" i="1" s="1"/>
  <c r="H775" i="1" s="1"/>
  <c r="G778" i="1"/>
  <c r="G777" i="1" s="1"/>
  <c r="G776" i="1" s="1"/>
  <c r="G775" i="1" s="1"/>
  <c r="J777" i="1"/>
  <c r="J776" i="1" s="1"/>
  <c r="I777" i="1"/>
  <c r="I776" i="1" s="1"/>
  <c r="I775" i="1" s="1"/>
  <c r="J775" i="1"/>
  <c r="J773" i="1"/>
  <c r="I773" i="1"/>
  <c r="H773" i="1"/>
  <c r="H772" i="1" s="1"/>
  <c r="H771" i="1" s="1"/>
  <c r="H770" i="1" s="1"/>
  <c r="G773" i="1"/>
  <c r="G772" i="1" s="1"/>
  <c r="G771" i="1" s="1"/>
  <c r="G770" i="1" s="1"/>
  <c r="J772" i="1"/>
  <c r="J771" i="1" s="1"/>
  <c r="I772" i="1"/>
  <c r="I771" i="1" s="1"/>
  <c r="I770" i="1" s="1"/>
  <c r="J770" i="1"/>
  <c r="J769" i="1" s="1"/>
  <c r="J768" i="1" s="1"/>
  <c r="J766" i="1"/>
  <c r="I766" i="1"/>
  <c r="H766" i="1"/>
  <c r="H765" i="1" s="1"/>
  <c r="H764" i="1" s="1"/>
  <c r="H763" i="1" s="1"/>
  <c r="H762" i="1" s="1"/>
  <c r="H761" i="1" s="1"/>
  <c r="G766" i="1"/>
  <c r="G765" i="1" s="1"/>
  <c r="G764" i="1" s="1"/>
  <c r="G763" i="1" s="1"/>
  <c r="G762" i="1" s="1"/>
  <c r="G761" i="1" s="1"/>
  <c r="J765" i="1"/>
  <c r="J764" i="1" s="1"/>
  <c r="I765" i="1"/>
  <c r="I764" i="1" s="1"/>
  <c r="I763" i="1" s="1"/>
  <c r="I762" i="1" s="1"/>
  <c r="I761" i="1" s="1"/>
  <c r="J763" i="1"/>
  <c r="J762" i="1" s="1"/>
  <c r="J761" i="1" s="1"/>
  <c r="J759" i="1"/>
  <c r="I759" i="1"/>
  <c r="H759" i="1"/>
  <c r="H758" i="1" s="1"/>
  <c r="H757" i="1" s="1"/>
  <c r="H756" i="1" s="1"/>
  <c r="G759" i="1"/>
  <c r="G758" i="1" s="1"/>
  <c r="G757" i="1" s="1"/>
  <c r="G756" i="1" s="1"/>
  <c r="J758" i="1"/>
  <c r="J757" i="1" s="1"/>
  <c r="I758" i="1"/>
  <c r="I757" i="1" s="1"/>
  <c r="I756" i="1" s="1"/>
  <c r="J756" i="1"/>
  <c r="J754" i="1"/>
  <c r="I754" i="1"/>
  <c r="H754" i="1"/>
  <c r="G754" i="1"/>
  <c r="J752" i="1"/>
  <c r="J751" i="1" s="1"/>
  <c r="J750" i="1" s="1"/>
  <c r="I752" i="1"/>
  <c r="I751" i="1" s="1"/>
  <c r="I750" i="1" s="1"/>
  <c r="H752" i="1"/>
  <c r="G752" i="1"/>
  <c r="H751" i="1"/>
  <c r="H750" i="1" s="1"/>
  <c r="G751" i="1"/>
  <c r="G750" i="1" s="1"/>
  <c r="J748" i="1"/>
  <c r="I748" i="1"/>
  <c r="H748" i="1"/>
  <c r="H747" i="1" s="1"/>
  <c r="H746" i="1" s="1"/>
  <c r="G748" i="1"/>
  <c r="G747" i="1" s="1"/>
  <c r="G746" i="1" s="1"/>
  <c r="G745" i="1" s="1"/>
  <c r="J747" i="1"/>
  <c r="J746" i="1" s="1"/>
  <c r="J745" i="1" s="1"/>
  <c r="I747" i="1"/>
  <c r="I746" i="1" s="1"/>
  <c r="I745" i="1" s="1"/>
  <c r="J743" i="1"/>
  <c r="I743" i="1"/>
  <c r="H743" i="1"/>
  <c r="H742" i="1" s="1"/>
  <c r="H741" i="1" s="1"/>
  <c r="H740" i="1" s="1"/>
  <c r="G743" i="1"/>
  <c r="G742" i="1" s="1"/>
  <c r="G741" i="1" s="1"/>
  <c r="G740" i="1" s="1"/>
  <c r="J742" i="1"/>
  <c r="J741" i="1" s="1"/>
  <c r="J740" i="1" s="1"/>
  <c r="I742" i="1"/>
  <c r="I741" i="1" s="1"/>
  <c r="I740" i="1" s="1"/>
  <c r="I739" i="1" s="1"/>
  <c r="I738" i="1" s="1"/>
  <c r="J735" i="1"/>
  <c r="I735" i="1"/>
  <c r="H735" i="1"/>
  <c r="H734" i="1" s="1"/>
  <c r="H733" i="1" s="1"/>
  <c r="H732" i="1" s="1"/>
  <c r="H731" i="1" s="1"/>
  <c r="G735" i="1"/>
  <c r="G734" i="1" s="1"/>
  <c r="G733" i="1" s="1"/>
  <c r="G732" i="1" s="1"/>
  <c r="G731" i="1" s="1"/>
  <c r="J734" i="1"/>
  <c r="J733" i="1" s="1"/>
  <c r="J732" i="1" s="1"/>
  <c r="J731" i="1" s="1"/>
  <c r="J719" i="1" s="1"/>
  <c r="I734" i="1"/>
  <c r="I733" i="1" s="1"/>
  <c r="I732" i="1" s="1"/>
  <c r="I731" i="1" s="1"/>
  <c r="J729" i="1"/>
  <c r="J728" i="1" s="1"/>
  <c r="I729" i="1"/>
  <c r="I728" i="1" s="1"/>
  <c r="I727" i="1" s="1"/>
  <c r="I726" i="1" s="1"/>
  <c r="H729" i="1"/>
  <c r="G729" i="1"/>
  <c r="H728" i="1"/>
  <c r="H727" i="1" s="1"/>
  <c r="H726" i="1" s="1"/>
  <c r="G728" i="1"/>
  <c r="G727" i="1" s="1"/>
  <c r="G726" i="1" s="1"/>
  <c r="J727" i="1"/>
  <c r="J726" i="1" s="1"/>
  <c r="J724" i="1"/>
  <c r="J723" i="1" s="1"/>
  <c r="I724" i="1"/>
  <c r="I723" i="1" s="1"/>
  <c r="I722" i="1" s="1"/>
  <c r="I721" i="1" s="1"/>
  <c r="H724" i="1"/>
  <c r="G724" i="1"/>
  <c r="H723" i="1"/>
  <c r="H722" i="1" s="1"/>
  <c r="H721" i="1" s="1"/>
  <c r="H720" i="1" s="1"/>
  <c r="G723" i="1"/>
  <c r="G722" i="1" s="1"/>
  <c r="G721" i="1" s="1"/>
  <c r="J722" i="1"/>
  <c r="J721" i="1" s="1"/>
  <c r="J720" i="1" s="1"/>
  <c r="J716" i="1"/>
  <c r="I716" i="1"/>
  <c r="H716" i="1"/>
  <c r="G716" i="1"/>
  <c r="J714" i="1"/>
  <c r="I714" i="1"/>
  <c r="H714" i="1"/>
  <c r="H713" i="1" s="1"/>
  <c r="G714" i="1"/>
  <c r="G713" i="1" s="1"/>
  <c r="J713" i="1"/>
  <c r="I713" i="1"/>
  <c r="I712" i="1" s="1"/>
  <c r="I711" i="1" s="1"/>
  <c r="J712" i="1"/>
  <c r="J711" i="1" s="1"/>
  <c r="H712" i="1"/>
  <c r="H711" i="1" s="1"/>
  <c r="G712" i="1"/>
  <c r="G711" i="1" s="1"/>
  <c r="J708" i="1"/>
  <c r="I708" i="1"/>
  <c r="H708" i="1"/>
  <c r="G708" i="1"/>
  <c r="J706" i="1"/>
  <c r="J705" i="1" s="1"/>
  <c r="J704" i="1" s="1"/>
  <c r="J703" i="1" s="1"/>
  <c r="J702" i="1" s="1"/>
  <c r="J701" i="1" s="1"/>
  <c r="I706" i="1"/>
  <c r="I705" i="1" s="1"/>
  <c r="I704" i="1" s="1"/>
  <c r="I703" i="1" s="1"/>
  <c r="I702" i="1" s="1"/>
  <c r="I701" i="1" s="1"/>
  <c r="H706" i="1"/>
  <c r="G706" i="1"/>
  <c r="H705" i="1"/>
  <c r="H704" i="1" s="1"/>
  <c r="H703" i="1" s="1"/>
  <c r="H702" i="1" s="1"/>
  <c r="H701" i="1" s="1"/>
  <c r="G705" i="1"/>
  <c r="G704" i="1" s="1"/>
  <c r="G703" i="1" s="1"/>
  <c r="G702" i="1" s="1"/>
  <c r="G701" i="1" s="1"/>
  <c r="J699" i="1"/>
  <c r="I699" i="1"/>
  <c r="H699" i="1"/>
  <c r="G699" i="1"/>
  <c r="J697" i="1"/>
  <c r="I697" i="1"/>
  <c r="H697" i="1"/>
  <c r="G697" i="1"/>
  <c r="J695" i="1"/>
  <c r="I695" i="1"/>
  <c r="H695" i="1"/>
  <c r="G695" i="1"/>
  <c r="J692" i="1"/>
  <c r="I692" i="1"/>
  <c r="H692" i="1"/>
  <c r="H691" i="1" s="1"/>
  <c r="H690" i="1" s="1"/>
  <c r="H689" i="1" s="1"/>
  <c r="H688" i="1" s="1"/>
  <c r="G692" i="1"/>
  <c r="G691" i="1" s="1"/>
  <c r="G690" i="1" s="1"/>
  <c r="G689" i="1" s="1"/>
  <c r="G688" i="1" s="1"/>
  <c r="J691" i="1"/>
  <c r="J690" i="1" s="1"/>
  <c r="I691" i="1"/>
  <c r="I690" i="1" s="1"/>
  <c r="I689" i="1" s="1"/>
  <c r="I688" i="1" s="1"/>
  <c r="J689" i="1"/>
  <c r="J688" i="1" s="1"/>
  <c r="J684" i="1"/>
  <c r="J683" i="1" s="1"/>
  <c r="J682" i="1" s="1"/>
  <c r="I684" i="1"/>
  <c r="I683" i="1" s="1"/>
  <c r="I682" i="1" s="1"/>
  <c r="H684" i="1"/>
  <c r="G684" i="1"/>
  <c r="H683" i="1"/>
  <c r="H682" i="1" s="1"/>
  <c r="G683" i="1"/>
  <c r="G682" i="1" s="1"/>
  <c r="J679" i="1"/>
  <c r="I679" i="1"/>
  <c r="H679" i="1"/>
  <c r="H678" i="1" s="1"/>
  <c r="H677" i="1" s="1"/>
  <c r="H676" i="1" s="1"/>
  <c r="H675" i="1" s="1"/>
  <c r="G679" i="1"/>
  <c r="G678" i="1" s="1"/>
  <c r="G677" i="1" s="1"/>
  <c r="G676" i="1" s="1"/>
  <c r="J678" i="1"/>
  <c r="J677" i="1" s="1"/>
  <c r="I678" i="1"/>
  <c r="I677" i="1" s="1"/>
  <c r="I676" i="1" s="1"/>
  <c r="I675" i="1" s="1"/>
  <c r="J676" i="1"/>
  <c r="J671" i="1"/>
  <c r="J670" i="1" s="1"/>
  <c r="J669" i="1" s="1"/>
  <c r="J668" i="1" s="1"/>
  <c r="J667" i="1" s="1"/>
  <c r="J666" i="1" s="1"/>
  <c r="I671" i="1"/>
  <c r="I670" i="1" s="1"/>
  <c r="I669" i="1" s="1"/>
  <c r="I668" i="1" s="1"/>
  <c r="I667" i="1" s="1"/>
  <c r="I666" i="1" s="1"/>
  <c r="H671" i="1"/>
  <c r="G671" i="1"/>
  <c r="H670" i="1"/>
  <c r="H669" i="1" s="1"/>
  <c r="H668" i="1" s="1"/>
  <c r="H667" i="1" s="1"/>
  <c r="H666" i="1" s="1"/>
  <c r="G670" i="1"/>
  <c r="G669" i="1" s="1"/>
  <c r="G668" i="1" s="1"/>
  <c r="G667" i="1" s="1"/>
  <c r="G666" i="1" s="1"/>
  <c r="J664" i="1"/>
  <c r="J663" i="1" s="1"/>
  <c r="J662" i="1" s="1"/>
  <c r="J661" i="1" s="1"/>
  <c r="J660" i="1" s="1"/>
  <c r="J659" i="1" s="1"/>
  <c r="I664" i="1"/>
  <c r="I663" i="1" s="1"/>
  <c r="I662" i="1" s="1"/>
  <c r="I661" i="1" s="1"/>
  <c r="I660" i="1" s="1"/>
  <c r="I659" i="1" s="1"/>
  <c r="H664" i="1"/>
  <c r="G664" i="1"/>
  <c r="H663" i="1"/>
  <c r="H662" i="1" s="1"/>
  <c r="H661" i="1" s="1"/>
  <c r="H660" i="1" s="1"/>
  <c r="H659" i="1" s="1"/>
  <c r="G663" i="1"/>
  <c r="G662" i="1" s="1"/>
  <c r="G661" i="1" s="1"/>
  <c r="G660" i="1" s="1"/>
  <c r="G659" i="1" s="1"/>
  <c r="J657" i="1"/>
  <c r="J656" i="1" s="1"/>
  <c r="J655" i="1" s="1"/>
  <c r="J654" i="1" s="1"/>
  <c r="I657" i="1"/>
  <c r="I656" i="1" s="1"/>
  <c r="I655" i="1" s="1"/>
  <c r="I654" i="1" s="1"/>
  <c r="H657" i="1"/>
  <c r="G657" i="1"/>
  <c r="H656" i="1"/>
  <c r="H655" i="1" s="1"/>
  <c r="H654" i="1" s="1"/>
  <c r="G656" i="1"/>
  <c r="G655" i="1" s="1"/>
  <c r="G654" i="1" s="1"/>
  <c r="J652" i="1"/>
  <c r="J651" i="1" s="1"/>
  <c r="I652" i="1"/>
  <c r="I651" i="1" s="1"/>
  <c r="I650" i="1" s="1"/>
  <c r="I649" i="1" s="1"/>
  <c r="H652" i="1"/>
  <c r="G652" i="1"/>
  <c r="H651" i="1"/>
  <c r="H650" i="1" s="1"/>
  <c r="H649" i="1" s="1"/>
  <c r="G651" i="1"/>
  <c r="G650" i="1" s="1"/>
  <c r="G649" i="1" s="1"/>
  <c r="J650" i="1"/>
  <c r="J649" i="1" s="1"/>
  <c r="J645" i="1"/>
  <c r="J644" i="1" s="1"/>
  <c r="I645" i="1"/>
  <c r="I644" i="1" s="1"/>
  <c r="I643" i="1" s="1"/>
  <c r="I642" i="1" s="1"/>
  <c r="I641" i="1" s="1"/>
  <c r="I640" i="1" s="1"/>
  <c r="H645" i="1"/>
  <c r="G645" i="1"/>
  <c r="H644" i="1"/>
  <c r="H643" i="1" s="1"/>
  <c r="H642" i="1" s="1"/>
  <c r="H641" i="1" s="1"/>
  <c r="H640" i="1" s="1"/>
  <c r="G644" i="1"/>
  <c r="G643" i="1" s="1"/>
  <c r="G642" i="1" s="1"/>
  <c r="G641" i="1" s="1"/>
  <c r="G640" i="1" s="1"/>
  <c r="J643" i="1"/>
  <c r="J642" i="1" s="1"/>
  <c r="J641" i="1" s="1"/>
  <c r="J640" i="1" s="1"/>
  <c r="J638" i="1"/>
  <c r="J637" i="1" s="1"/>
  <c r="I638" i="1"/>
  <c r="I637" i="1" s="1"/>
  <c r="I636" i="1" s="1"/>
  <c r="I635" i="1" s="1"/>
  <c r="H638" i="1"/>
  <c r="G638" i="1"/>
  <c r="H637" i="1"/>
  <c r="H636" i="1" s="1"/>
  <c r="H635" i="1" s="1"/>
  <c r="G637" i="1"/>
  <c r="G636" i="1" s="1"/>
  <c r="G635" i="1" s="1"/>
  <c r="J636" i="1"/>
  <c r="J635" i="1" s="1"/>
  <c r="J633" i="1"/>
  <c r="I633" i="1"/>
  <c r="H633" i="1"/>
  <c r="G633" i="1"/>
  <c r="J631" i="1"/>
  <c r="I631" i="1"/>
  <c r="H631" i="1"/>
  <c r="H630" i="1" s="1"/>
  <c r="H629" i="1" s="1"/>
  <c r="G631" i="1"/>
  <c r="G630" i="1" s="1"/>
  <c r="G629" i="1" s="1"/>
  <c r="J630" i="1"/>
  <c r="J629" i="1" s="1"/>
  <c r="I630" i="1"/>
  <c r="I629" i="1" s="1"/>
  <c r="J627" i="1"/>
  <c r="J626" i="1" s="1"/>
  <c r="J625" i="1" s="1"/>
  <c r="J624" i="1" s="1"/>
  <c r="I627" i="1"/>
  <c r="I626" i="1" s="1"/>
  <c r="I625" i="1" s="1"/>
  <c r="I624" i="1" s="1"/>
  <c r="H627" i="1"/>
  <c r="G627" i="1"/>
  <c r="H626" i="1"/>
  <c r="H625" i="1" s="1"/>
  <c r="H624" i="1" s="1"/>
  <c r="G626" i="1"/>
  <c r="G625" i="1" s="1"/>
  <c r="G624" i="1" s="1"/>
  <c r="J622" i="1"/>
  <c r="J621" i="1" s="1"/>
  <c r="I622" i="1"/>
  <c r="I621" i="1" s="1"/>
  <c r="I620" i="1" s="1"/>
  <c r="I619" i="1" s="1"/>
  <c r="H622" i="1"/>
  <c r="G622" i="1"/>
  <c r="H621" i="1"/>
  <c r="H620" i="1" s="1"/>
  <c r="H619" i="1" s="1"/>
  <c r="G621" i="1"/>
  <c r="G620" i="1" s="1"/>
  <c r="G619" i="1" s="1"/>
  <c r="J620" i="1"/>
  <c r="J619" i="1" s="1"/>
  <c r="J618" i="1" s="1"/>
  <c r="J617" i="1" s="1"/>
  <c r="J615" i="1"/>
  <c r="J614" i="1" s="1"/>
  <c r="I615" i="1"/>
  <c r="I614" i="1" s="1"/>
  <c r="I613" i="1" s="1"/>
  <c r="I612" i="1" s="1"/>
  <c r="I611" i="1" s="1"/>
  <c r="H615" i="1"/>
  <c r="G615" i="1"/>
  <c r="H614" i="1"/>
  <c r="H613" i="1" s="1"/>
  <c r="H612" i="1" s="1"/>
  <c r="H611" i="1" s="1"/>
  <c r="G614" i="1"/>
  <c r="G613" i="1" s="1"/>
  <c r="G612" i="1" s="1"/>
  <c r="G611" i="1" s="1"/>
  <c r="J613" i="1"/>
  <c r="J612" i="1" s="1"/>
  <c r="J611" i="1" s="1"/>
  <c r="J599" i="1" s="1"/>
  <c r="J609" i="1"/>
  <c r="I609" i="1"/>
  <c r="H609" i="1"/>
  <c r="H608" i="1" s="1"/>
  <c r="H607" i="1" s="1"/>
  <c r="H606" i="1" s="1"/>
  <c r="G609" i="1"/>
  <c r="G608" i="1" s="1"/>
  <c r="G607" i="1" s="1"/>
  <c r="G606" i="1" s="1"/>
  <c r="J608" i="1"/>
  <c r="J607" i="1" s="1"/>
  <c r="I608" i="1"/>
  <c r="I607" i="1" s="1"/>
  <c r="I606" i="1" s="1"/>
  <c r="J606" i="1"/>
  <c r="J604" i="1"/>
  <c r="I604" i="1"/>
  <c r="H604" i="1"/>
  <c r="H603" i="1" s="1"/>
  <c r="H602" i="1" s="1"/>
  <c r="H601" i="1" s="1"/>
  <c r="G604" i="1"/>
  <c r="G603" i="1" s="1"/>
  <c r="G602" i="1" s="1"/>
  <c r="G601" i="1" s="1"/>
  <c r="G600" i="1" s="1"/>
  <c r="J603" i="1"/>
  <c r="J602" i="1" s="1"/>
  <c r="J601" i="1" s="1"/>
  <c r="J600" i="1" s="1"/>
  <c r="I603" i="1"/>
  <c r="I602" i="1" s="1"/>
  <c r="I601" i="1" s="1"/>
  <c r="J596" i="1"/>
  <c r="I596" i="1"/>
  <c r="H596" i="1"/>
  <c r="G596" i="1"/>
  <c r="J594" i="1"/>
  <c r="J593" i="1" s="1"/>
  <c r="I594" i="1"/>
  <c r="I593" i="1" s="1"/>
  <c r="I592" i="1" s="1"/>
  <c r="I591" i="1" s="1"/>
  <c r="H594" i="1"/>
  <c r="G594" i="1"/>
  <c r="H593" i="1"/>
  <c r="H592" i="1" s="1"/>
  <c r="H591" i="1" s="1"/>
  <c r="G593" i="1"/>
  <c r="G592" i="1" s="1"/>
  <c r="G591" i="1" s="1"/>
  <c r="J592" i="1"/>
  <c r="J591" i="1" s="1"/>
  <c r="J588" i="1"/>
  <c r="I588" i="1"/>
  <c r="H588" i="1"/>
  <c r="G588" i="1"/>
  <c r="J586" i="1"/>
  <c r="I586" i="1"/>
  <c r="H586" i="1"/>
  <c r="H585" i="1" s="1"/>
  <c r="H584" i="1" s="1"/>
  <c r="H583" i="1" s="1"/>
  <c r="H582" i="1" s="1"/>
  <c r="H581" i="1" s="1"/>
  <c r="G586" i="1"/>
  <c r="G585" i="1" s="1"/>
  <c r="G584" i="1" s="1"/>
  <c r="G583" i="1" s="1"/>
  <c r="G582" i="1" s="1"/>
  <c r="G581" i="1" s="1"/>
  <c r="J585" i="1"/>
  <c r="J584" i="1" s="1"/>
  <c r="J583" i="1" s="1"/>
  <c r="J582" i="1" s="1"/>
  <c r="J581" i="1" s="1"/>
  <c r="I585" i="1"/>
  <c r="I584" i="1" s="1"/>
  <c r="I583" i="1" s="1"/>
  <c r="I582" i="1" s="1"/>
  <c r="I581" i="1" s="1"/>
  <c r="J579" i="1"/>
  <c r="I579" i="1"/>
  <c r="H579" i="1"/>
  <c r="G579" i="1"/>
  <c r="J577" i="1"/>
  <c r="I577" i="1"/>
  <c r="H577" i="1"/>
  <c r="G577" i="1"/>
  <c r="J575" i="1"/>
  <c r="I575" i="1"/>
  <c r="H575" i="1"/>
  <c r="G575" i="1"/>
  <c r="J573" i="1"/>
  <c r="I573" i="1"/>
  <c r="H573" i="1"/>
  <c r="G573" i="1"/>
  <c r="J570" i="1"/>
  <c r="I570" i="1"/>
  <c r="H570" i="1"/>
  <c r="H569" i="1" s="1"/>
  <c r="H568" i="1" s="1"/>
  <c r="H567" i="1" s="1"/>
  <c r="H566" i="1" s="1"/>
  <c r="G570" i="1"/>
  <c r="G569" i="1" s="1"/>
  <c r="G568" i="1" s="1"/>
  <c r="G567" i="1" s="1"/>
  <c r="G566" i="1" s="1"/>
  <c r="J569" i="1"/>
  <c r="J568" i="1" s="1"/>
  <c r="J567" i="1" s="1"/>
  <c r="J566" i="1" s="1"/>
  <c r="J553" i="1" s="1"/>
  <c r="I569" i="1"/>
  <c r="I568" i="1" s="1"/>
  <c r="I567" i="1" s="1"/>
  <c r="I566" i="1" s="1"/>
  <c r="J563" i="1"/>
  <c r="J562" i="1" s="1"/>
  <c r="I563" i="1"/>
  <c r="I562" i="1" s="1"/>
  <c r="I561" i="1" s="1"/>
  <c r="H563" i="1"/>
  <c r="G563" i="1"/>
  <c r="H562" i="1"/>
  <c r="H561" i="1" s="1"/>
  <c r="G562" i="1"/>
  <c r="G561" i="1" s="1"/>
  <c r="J561" i="1"/>
  <c r="J558" i="1"/>
  <c r="I558" i="1"/>
  <c r="H558" i="1"/>
  <c r="H557" i="1" s="1"/>
  <c r="H556" i="1" s="1"/>
  <c r="H555" i="1" s="1"/>
  <c r="G558" i="1"/>
  <c r="G557" i="1" s="1"/>
  <c r="G556" i="1" s="1"/>
  <c r="G555" i="1" s="1"/>
  <c r="J557" i="1"/>
  <c r="J556" i="1" s="1"/>
  <c r="I557" i="1"/>
  <c r="I556" i="1" s="1"/>
  <c r="I555" i="1" s="1"/>
  <c r="I554" i="1" s="1"/>
  <c r="J555" i="1"/>
  <c r="J554" i="1" s="1"/>
  <c r="J550" i="1"/>
  <c r="I550" i="1"/>
  <c r="H550" i="1"/>
  <c r="G550" i="1"/>
  <c r="J548" i="1"/>
  <c r="I548" i="1"/>
  <c r="H548" i="1"/>
  <c r="H547" i="1" s="1"/>
  <c r="G548" i="1"/>
  <c r="G547" i="1" s="1"/>
  <c r="J547" i="1"/>
  <c r="I547" i="1"/>
  <c r="J545" i="1"/>
  <c r="I545" i="1"/>
  <c r="H545" i="1"/>
  <c r="G545" i="1"/>
  <c r="J543" i="1"/>
  <c r="I543" i="1"/>
  <c r="H543" i="1"/>
  <c r="G543" i="1"/>
  <c r="J541" i="1"/>
  <c r="I541" i="1"/>
  <c r="H541" i="1"/>
  <c r="H540" i="1" s="1"/>
  <c r="G541" i="1"/>
  <c r="G540" i="1" s="1"/>
  <c r="G539" i="1" s="1"/>
  <c r="G538" i="1" s="1"/>
  <c r="J540" i="1"/>
  <c r="J539" i="1" s="1"/>
  <c r="J538" i="1" s="1"/>
  <c r="I540" i="1"/>
  <c r="I539" i="1" s="1"/>
  <c r="I538" i="1" s="1"/>
  <c r="J536" i="1"/>
  <c r="I536" i="1"/>
  <c r="H536" i="1"/>
  <c r="G536" i="1"/>
  <c r="J534" i="1"/>
  <c r="J533" i="1" s="1"/>
  <c r="J532" i="1" s="1"/>
  <c r="J531" i="1" s="1"/>
  <c r="J530" i="1" s="1"/>
  <c r="J529" i="1" s="1"/>
  <c r="I534" i="1"/>
  <c r="I533" i="1" s="1"/>
  <c r="I532" i="1" s="1"/>
  <c r="I531" i="1" s="1"/>
  <c r="I530" i="1" s="1"/>
  <c r="I529" i="1" s="1"/>
  <c r="H534" i="1"/>
  <c r="G534" i="1"/>
  <c r="H533" i="1"/>
  <c r="H532" i="1" s="1"/>
  <c r="H531" i="1" s="1"/>
  <c r="G533" i="1"/>
  <c r="G532" i="1" s="1"/>
  <c r="G531" i="1" s="1"/>
  <c r="J527" i="1"/>
  <c r="I527" i="1"/>
  <c r="H527" i="1"/>
  <c r="G527" i="1"/>
  <c r="J525" i="1"/>
  <c r="I525" i="1"/>
  <c r="H525" i="1"/>
  <c r="H524" i="1" s="1"/>
  <c r="G525" i="1"/>
  <c r="G524" i="1" s="1"/>
  <c r="J524" i="1"/>
  <c r="I524" i="1"/>
  <c r="J522" i="1"/>
  <c r="I522" i="1"/>
  <c r="H522" i="1"/>
  <c r="G522" i="1"/>
  <c r="J520" i="1"/>
  <c r="I520" i="1"/>
  <c r="H520" i="1"/>
  <c r="G520" i="1"/>
  <c r="J518" i="1"/>
  <c r="I518" i="1"/>
  <c r="H518" i="1"/>
  <c r="H517" i="1" s="1"/>
  <c r="G518" i="1"/>
  <c r="G517" i="1" s="1"/>
  <c r="G516" i="1" s="1"/>
  <c r="G515" i="1" s="1"/>
  <c r="G514" i="1" s="1"/>
  <c r="J517" i="1"/>
  <c r="I517" i="1"/>
  <c r="I516" i="1" s="1"/>
  <c r="I515" i="1" s="1"/>
  <c r="I514" i="1" s="1"/>
  <c r="J511" i="1"/>
  <c r="J510" i="1" s="1"/>
  <c r="J509" i="1" s="1"/>
  <c r="J508" i="1" s="1"/>
  <c r="J507" i="1" s="1"/>
  <c r="I511" i="1"/>
  <c r="I510" i="1" s="1"/>
  <c r="I509" i="1" s="1"/>
  <c r="I508" i="1" s="1"/>
  <c r="I507" i="1" s="1"/>
  <c r="H511" i="1"/>
  <c r="G511" i="1"/>
  <c r="H510" i="1"/>
  <c r="H509" i="1" s="1"/>
  <c r="H508" i="1" s="1"/>
  <c r="H507" i="1" s="1"/>
  <c r="G510" i="1"/>
  <c r="G509" i="1" s="1"/>
  <c r="G508" i="1" s="1"/>
  <c r="G507" i="1" s="1"/>
  <c r="J505" i="1"/>
  <c r="I505" i="1"/>
  <c r="H505" i="1"/>
  <c r="H504" i="1" s="1"/>
  <c r="G505" i="1"/>
  <c r="G504" i="1" s="1"/>
  <c r="J504" i="1"/>
  <c r="I504" i="1"/>
  <c r="J502" i="1"/>
  <c r="I502" i="1"/>
  <c r="H502" i="1"/>
  <c r="H501" i="1" s="1"/>
  <c r="H494" i="1" s="1"/>
  <c r="H493" i="1" s="1"/>
  <c r="H492" i="1" s="1"/>
  <c r="G502" i="1"/>
  <c r="G501" i="1" s="1"/>
  <c r="G494" i="1" s="1"/>
  <c r="G493" i="1" s="1"/>
  <c r="G492" i="1" s="1"/>
  <c r="J501" i="1"/>
  <c r="I501" i="1"/>
  <c r="J498" i="1"/>
  <c r="I498" i="1"/>
  <c r="H498" i="1"/>
  <c r="G498" i="1"/>
  <c r="J496" i="1"/>
  <c r="J495" i="1" s="1"/>
  <c r="J494" i="1" s="1"/>
  <c r="J493" i="1" s="1"/>
  <c r="J492" i="1" s="1"/>
  <c r="I496" i="1"/>
  <c r="I495" i="1" s="1"/>
  <c r="I494" i="1" s="1"/>
  <c r="I493" i="1" s="1"/>
  <c r="I492" i="1" s="1"/>
  <c r="I491" i="1" s="1"/>
  <c r="H496" i="1"/>
  <c r="G496" i="1"/>
  <c r="H495" i="1"/>
  <c r="G495" i="1"/>
  <c r="J488" i="1"/>
  <c r="I488" i="1"/>
  <c r="H488" i="1"/>
  <c r="G488" i="1"/>
  <c r="J485" i="1"/>
  <c r="I485" i="1"/>
  <c r="H485" i="1"/>
  <c r="G485" i="1"/>
  <c r="J482" i="1"/>
  <c r="J481" i="1" s="1"/>
  <c r="I482" i="1"/>
  <c r="I481" i="1" s="1"/>
  <c r="H482" i="1"/>
  <c r="G482" i="1"/>
  <c r="H481" i="1"/>
  <c r="G481" i="1"/>
  <c r="J478" i="1"/>
  <c r="I478" i="1"/>
  <c r="H478" i="1"/>
  <c r="G478" i="1"/>
  <c r="J476" i="1"/>
  <c r="I476" i="1"/>
  <c r="H476" i="1"/>
  <c r="H475" i="1" s="1"/>
  <c r="G476" i="1"/>
  <c r="G475" i="1" s="1"/>
  <c r="J475" i="1"/>
  <c r="I475" i="1"/>
  <c r="J472" i="1"/>
  <c r="I472" i="1"/>
  <c r="H472" i="1"/>
  <c r="H471" i="1" s="1"/>
  <c r="G472" i="1"/>
  <c r="G471" i="1" s="1"/>
  <c r="J471" i="1"/>
  <c r="I471" i="1"/>
  <c r="J469" i="1"/>
  <c r="I469" i="1"/>
  <c r="H469" i="1"/>
  <c r="G469" i="1"/>
  <c r="J466" i="1"/>
  <c r="I466" i="1"/>
  <c r="H466" i="1"/>
  <c r="G466" i="1"/>
  <c r="J462" i="1"/>
  <c r="I462" i="1"/>
  <c r="H462" i="1"/>
  <c r="G462" i="1"/>
  <c r="J460" i="1"/>
  <c r="I460" i="1"/>
  <c r="H460" i="1"/>
  <c r="G460" i="1"/>
  <c r="J455" i="1"/>
  <c r="I455" i="1"/>
  <c r="H455" i="1"/>
  <c r="H454" i="1" s="1"/>
  <c r="H450" i="1" s="1"/>
  <c r="H449" i="1" s="1"/>
  <c r="G455" i="1"/>
  <c r="G454" i="1" s="1"/>
  <c r="J454" i="1"/>
  <c r="I454" i="1"/>
  <c r="J452" i="1"/>
  <c r="I452" i="1"/>
  <c r="H452" i="1"/>
  <c r="H451" i="1" s="1"/>
  <c r="G452" i="1"/>
  <c r="G451" i="1" s="1"/>
  <c r="J451" i="1"/>
  <c r="I451" i="1"/>
  <c r="J447" i="1"/>
  <c r="I447" i="1"/>
  <c r="H447" i="1"/>
  <c r="G447" i="1"/>
  <c r="J445" i="1"/>
  <c r="I445" i="1"/>
  <c r="H445" i="1"/>
  <c r="G445" i="1"/>
  <c r="J443" i="1"/>
  <c r="I443" i="1"/>
  <c r="H443" i="1"/>
  <c r="H442" i="1" s="1"/>
  <c r="G443" i="1"/>
  <c r="G442" i="1" s="1"/>
  <c r="J442" i="1"/>
  <c r="I442" i="1"/>
  <c r="J440" i="1"/>
  <c r="I440" i="1"/>
  <c r="H440" i="1"/>
  <c r="H439" i="1" s="1"/>
  <c r="G440" i="1"/>
  <c r="G439" i="1" s="1"/>
  <c r="G438" i="1" s="1"/>
  <c r="G437" i="1" s="1"/>
  <c r="J439" i="1"/>
  <c r="I439" i="1"/>
  <c r="I438" i="1" s="1"/>
  <c r="I437" i="1" s="1"/>
  <c r="J435" i="1"/>
  <c r="I435" i="1"/>
  <c r="H435" i="1"/>
  <c r="H434" i="1" s="1"/>
  <c r="H433" i="1" s="1"/>
  <c r="H432" i="1" s="1"/>
  <c r="G435" i="1"/>
  <c r="G434" i="1" s="1"/>
  <c r="G433" i="1" s="1"/>
  <c r="G432" i="1" s="1"/>
  <c r="J434" i="1"/>
  <c r="J433" i="1" s="1"/>
  <c r="J432" i="1" s="1"/>
  <c r="I434" i="1"/>
  <c r="I433" i="1" s="1"/>
  <c r="I432" i="1" s="1"/>
  <c r="J430" i="1"/>
  <c r="I430" i="1"/>
  <c r="H430" i="1"/>
  <c r="H429" i="1" s="1"/>
  <c r="H428" i="1" s="1"/>
  <c r="H427" i="1" s="1"/>
  <c r="G430" i="1"/>
  <c r="G429" i="1" s="1"/>
  <c r="G428" i="1" s="1"/>
  <c r="G427" i="1" s="1"/>
  <c r="J429" i="1"/>
  <c r="J428" i="1" s="1"/>
  <c r="I429" i="1"/>
  <c r="I428" i="1" s="1"/>
  <c r="I427" i="1" s="1"/>
  <c r="J427" i="1"/>
  <c r="J424" i="1"/>
  <c r="I424" i="1"/>
  <c r="H424" i="1"/>
  <c r="G424" i="1"/>
  <c r="J422" i="1"/>
  <c r="I422" i="1"/>
  <c r="H422" i="1"/>
  <c r="G422" i="1"/>
  <c r="J420" i="1"/>
  <c r="J419" i="1" s="1"/>
  <c r="I420" i="1"/>
  <c r="I419" i="1" s="1"/>
  <c r="I418" i="1" s="1"/>
  <c r="I417" i="1" s="1"/>
  <c r="I416" i="1" s="1"/>
  <c r="H420" i="1"/>
  <c r="G420" i="1"/>
  <c r="H419" i="1"/>
  <c r="H418" i="1" s="1"/>
  <c r="H417" i="1" s="1"/>
  <c r="H416" i="1" s="1"/>
  <c r="G419" i="1"/>
  <c r="G418" i="1" s="1"/>
  <c r="G417" i="1" s="1"/>
  <c r="G416" i="1" s="1"/>
  <c r="J418" i="1"/>
  <c r="J417" i="1" s="1"/>
  <c r="J416" i="1" s="1"/>
  <c r="J414" i="1"/>
  <c r="I414" i="1"/>
  <c r="H414" i="1"/>
  <c r="G414" i="1"/>
  <c r="J411" i="1"/>
  <c r="J410" i="1" s="1"/>
  <c r="I411" i="1"/>
  <c r="I410" i="1" s="1"/>
  <c r="H411" i="1"/>
  <c r="G411" i="1"/>
  <c r="H410" i="1"/>
  <c r="G410" i="1"/>
  <c r="J408" i="1"/>
  <c r="J407" i="1" s="1"/>
  <c r="I408" i="1"/>
  <c r="I407" i="1" s="1"/>
  <c r="H408" i="1"/>
  <c r="G408" i="1"/>
  <c r="H407" i="1"/>
  <c r="G407" i="1"/>
  <c r="J405" i="1"/>
  <c r="J404" i="1" s="1"/>
  <c r="I405" i="1"/>
  <c r="I404" i="1" s="1"/>
  <c r="H405" i="1"/>
  <c r="G405" i="1"/>
  <c r="H404" i="1"/>
  <c r="G404" i="1"/>
  <c r="J401" i="1"/>
  <c r="I401" i="1"/>
  <c r="H401" i="1"/>
  <c r="G401" i="1"/>
  <c r="J399" i="1"/>
  <c r="I399" i="1"/>
  <c r="H399" i="1"/>
  <c r="G399" i="1"/>
  <c r="J394" i="1"/>
  <c r="J393" i="1" s="1"/>
  <c r="J392" i="1" s="1"/>
  <c r="J391" i="1" s="1"/>
  <c r="J390" i="1" s="1"/>
  <c r="I394" i="1"/>
  <c r="I393" i="1" s="1"/>
  <c r="H394" i="1"/>
  <c r="G394" i="1"/>
  <c r="H393" i="1"/>
  <c r="H392" i="1" s="1"/>
  <c r="H391" i="1" s="1"/>
  <c r="H390" i="1" s="1"/>
  <c r="G393" i="1"/>
  <c r="G392" i="1" s="1"/>
  <c r="G391" i="1" s="1"/>
  <c r="G390" i="1" s="1"/>
  <c r="H389" i="1"/>
  <c r="G389" i="1"/>
  <c r="J388" i="1"/>
  <c r="I388" i="1"/>
  <c r="H388" i="1"/>
  <c r="G388" i="1"/>
  <c r="J386" i="1"/>
  <c r="I386" i="1"/>
  <c r="H386" i="1"/>
  <c r="G386" i="1"/>
  <c r="H385" i="1"/>
  <c r="H384" i="1" s="1"/>
  <c r="G385" i="1"/>
  <c r="G384" i="1" s="1"/>
  <c r="J384" i="1"/>
  <c r="J377" i="1" s="1"/>
  <c r="I384" i="1"/>
  <c r="I383" i="1"/>
  <c r="H383" i="1"/>
  <c r="J382" i="1"/>
  <c r="I382" i="1"/>
  <c r="H382" i="1"/>
  <c r="G382" i="1"/>
  <c r="J380" i="1"/>
  <c r="I380" i="1"/>
  <c r="H380" i="1"/>
  <c r="G380" i="1"/>
  <c r="J378" i="1"/>
  <c r="I378" i="1"/>
  <c r="I377" i="1" s="1"/>
  <c r="H378" i="1"/>
  <c r="G378" i="1"/>
  <c r="G377" i="1" s="1"/>
  <c r="J375" i="1"/>
  <c r="I375" i="1"/>
  <c r="H375" i="1"/>
  <c r="G375" i="1"/>
  <c r="J373" i="1"/>
  <c r="I373" i="1"/>
  <c r="H373" i="1"/>
  <c r="G373" i="1"/>
  <c r="J372" i="1"/>
  <c r="I372" i="1"/>
  <c r="H372" i="1"/>
  <c r="G372" i="1"/>
  <c r="J370" i="1"/>
  <c r="I370" i="1"/>
  <c r="H370" i="1"/>
  <c r="G370" i="1"/>
  <c r="J369" i="1"/>
  <c r="I369" i="1"/>
  <c r="H369" i="1"/>
  <c r="G369" i="1"/>
  <c r="I368" i="1"/>
  <c r="H368" i="1"/>
  <c r="G368" i="1"/>
  <c r="J367" i="1"/>
  <c r="I367" i="1"/>
  <c r="H367" i="1"/>
  <c r="G367" i="1"/>
  <c r="J365" i="1"/>
  <c r="I365" i="1"/>
  <c r="H365" i="1"/>
  <c r="G365" i="1"/>
  <c r="J363" i="1"/>
  <c r="I363" i="1"/>
  <c r="H363" i="1"/>
  <c r="G363" i="1"/>
  <c r="J361" i="1"/>
  <c r="I361" i="1"/>
  <c r="H361" i="1"/>
  <c r="G361" i="1"/>
  <c r="J359" i="1"/>
  <c r="I359" i="1"/>
  <c r="H359" i="1"/>
  <c r="G359" i="1"/>
  <c r="J357" i="1"/>
  <c r="J356" i="1" s="1"/>
  <c r="I357" i="1"/>
  <c r="H357" i="1"/>
  <c r="G357" i="1"/>
  <c r="I356" i="1"/>
  <c r="I355" i="1" s="1"/>
  <c r="H356" i="1"/>
  <c r="G356" i="1"/>
  <c r="J353" i="1"/>
  <c r="I353" i="1"/>
  <c r="I352" i="1" s="1"/>
  <c r="I351" i="1" s="1"/>
  <c r="H353" i="1"/>
  <c r="H352" i="1" s="1"/>
  <c r="H351" i="1" s="1"/>
  <c r="G353" i="1"/>
  <c r="G352" i="1" s="1"/>
  <c r="J352" i="1"/>
  <c r="J351" i="1" s="1"/>
  <c r="G351" i="1"/>
  <c r="J349" i="1"/>
  <c r="J348" i="1" s="1"/>
  <c r="J347" i="1" s="1"/>
  <c r="I349" i="1"/>
  <c r="H349" i="1"/>
  <c r="G349" i="1"/>
  <c r="I348" i="1"/>
  <c r="I347" i="1" s="1"/>
  <c r="H348" i="1"/>
  <c r="H347" i="1" s="1"/>
  <c r="G348" i="1"/>
  <c r="G347" i="1" s="1"/>
  <c r="J345" i="1"/>
  <c r="I345" i="1"/>
  <c r="I344" i="1" s="1"/>
  <c r="I343" i="1" s="1"/>
  <c r="H345" i="1"/>
  <c r="H344" i="1" s="1"/>
  <c r="H343" i="1" s="1"/>
  <c r="G345" i="1"/>
  <c r="G344" i="1" s="1"/>
  <c r="J344" i="1"/>
  <c r="J343" i="1" s="1"/>
  <c r="G343" i="1"/>
  <c r="J340" i="1"/>
  <c r="I340" i="1"/>
  <c r="I339" i="1" s="1"/>
  <c r="I338" i="1" s="1"/>
  <c r="I337" i="1" s="1"/>
  <c r="H340" i="1"/>
  <c r="H339" i="1" s="1"/>
  <c r="H338" i="1" s="1"/>
  <c r="H337" i="1" s="1"/>
  <c r="G340" i="1"/>
  <c r="G339" i="1" s="1"/>
  <c r="G338" i="1" s="1"/>
  <c r="G337" i="1" s="1"/>
  <c r="J339" i="1"/>
  <c r="J338" i="1" s="1"/>
  <c r="J337" i="1" s="1"/>
  <c r="J334" i="1"/>
  <c r="I334" i="1"/>
  <c r="H334" i="1"/>
  <c r="G334" i="1"/>
  <c r="J332" i="1"/>
  <c r="I332" i="1"/>
  <c r="H332" i="1"/>
  <c r="G332" i="1"/>
  <c r="G329" i="1" s="1"/>
  <c r="J330" i="1"/>
  <c r="J329" i="1" s="1"/>
  <c r="I330" i="1"/>
  <c r="H330" i="1"/>
  <c r="G330" i="1"/>
  <c r="I329" i="1"/>
  <c r="H329" i="1"/>
  <c r="J326" i="1"/>
  <c r="I326" i="1"/>
  <c r="H326" i="1"/>
  <c r="G326" i="1"/>
  <c r="J323" i="1"/>
  <c r="I323" i="1"/>
  <c r="I322" i="1" s="1"/>
  <c r="H323" i="1"/>
  <c r="H322" i="1" s="1"/>
  <c r="G323" i="1"/>
  <c r="G322" i="1" s="1"/>
  <c r="J322" i="1"/>
  <c r="I321" i="1"/>
  <c r="H321" i="1"/>
  <c r="H320" i="1" s="1"/>
  <c r="G321" i="1"/>
  <c r="G320" i="1" s="1"/>
  <c r="G315" i="1" s="1"/>
  <c r="J320" i="1"/>
  <c r="J315" i="1" s="1"/>
  <c r="J314" i="1" s="1"/>
  <c r="J313" i="1" s="1"/>
  <c r="J312" i="1" s="1"/>
  <c r="I320" i="1"/>
  <c r="J318" i="1"/>
  <c r="I318" i="1"/>
  <c r="H318" i="1"/>
  <c r="G318" i="1"/>
  <c r="I317" i="1"/>
  <c r="I316" i="1" s="1"/>
  <c r="I315" i="1" s="1"/>
  <c r="H317" i="1"/>
  <c r="H316" i="1" s="1"/>
  <c r="H315" i="1" s="1"/>
  <c r="H314" i="1" s="1"/>
  <c r="H313" i="1" s="1"/>
  <c r="H312" i="1" s="1"/>
  <c r="J316" i="1"/>
  <c r="G316" i="1"/>
  <c r="J308" i="1"/>
  <c r="J307" i="1" s="1"/>
  <c r="J306" i="1" s="1"/>
  <c r="J305" i="1" s="1"/>
  <c r="J304" i="1" s="1"/>
  <c r="J303" i="1" s="1"/>
  <c r="I308" i="1"/>
  <c r="I307" i="1" s="1"/>
  <c r="I306" i="1" s="1"/>
  <c r="I305" i="1" s="1"/>
  <c r="I304" i="1" s="1"/>
  <c r="I303" i="1" s="1"/>
  <c r="H308" i="1"/>
  <c r="H307" i="1" s="1"/>
  <c r="G308" i="1"/>
  <c r="G307" i="1" s="1"/>
  <c r="G306" i="1" s="1"/>
  <c r="G305" i="1" s="1"/>
  <c r="G304" i="1" s="1"/>
  <c r="G303" i="1" s="1"/>
  <c r="H306" i="1"/>
  <c r="H305" i="1" s="1"/>
  <c r="H304" i="1" s="1"/>
  <c r="H303" i="1" s="1"/>
  <c r="J300" i="1"/>
  <c r="I300" i="1"/>
  <c r="H300" i="1"/>
  <c r="G300" i="1"/>
  <c r="J297" i="1"/>
  <c r="I297" i="1"/>
  <c r="H297" i="1"/>
  <c r="G297" i="1"/>
  <c r="J296" i="1"/>
  <c r="J295" i="1" s="1"/>
  <c r="J294" i="1" s="1"/>
  <c r="J293" i="1" s="1"/>
  <c r="I296" i="1"/>
  <c r="I295" i="1" s="1"/>
  <c r="I294" i="1" s="1"/>
  <c r="I293" i="1" s="1"/>
  <c r="H296" i="1"/>
  <c r="H295" i="1" s="1"/>
  <c r="H294" i="1" s="1"/>
  <c r="H293" i="1" s="1"/>
  <c r="G296" i="1"/>
  <c r="G295" i="1" s="1"/>
  <c r="G294" i="1" s="1"/>
  <c r="G293" i="1" s="1"/>
  <c r="J291" i="1"/>
  <c r="J290" i="1" s="1"/>
  <c r="J289" i="1" s="1"/>
  <c r="J288" i="1" s="1"/>
  <c r="I291" i="1"/>
  <c r="I290" i="1" s="1"/>
  <c r="I289" i="1" s="1"/>
  <c r="I288" i="1" s="1"/>
  <c r="H291" i="1"/>
  <c r="H290" i="1" s="1"/>
  <c r="H289" i="1" s="1"/>
  <c r="H288" i="1" s="1"/>
  <c r="G291" i="1"/>
  <c r="G290" i="1" s="1"/>
  <c r="G289" i="1" s="1"/>
  <c r="G288" i="1" s="1"/>
  <c r="J286" i="1"/>
  <c r="I286" i="1"/>
  <c r="H286" i="1"/>
  <c r="G286" i="1"/>
  <c r="J284" i="1"/>
  <c r="I284" i="1"/>
  <c r="H284" i="1"/>
  <c r="G284" i="1"/>
  <c r="J283" i="1"/>
  <c r="J282" i="1" s="1"/>
  <c r="J281" i="1" s="1"/>
  <c r="I283" i="1"/>
  <c r="I282" i="1" s="1"/>
  <c r="I281" i="1" s="1"/>
  <c r="H283" i="1"/>
  <c r="H282" i="1" s="1"/>
  <c r="G283" i="1"/>
  <c r="G282" i="1" s="1"/>
  <c r="G281" i="1" s="1"/>
  <c r="H281" i="1"/>
  <c r="J279" i="1"/>
  <c r="I279" i="1"/>
  <c r="H279" i="1"/>
  <c r="G279" i="1"/>
  <c r="J277" i="1"/>
  <c r="I277" i="1"/>
  <c r="H277" i="1"/>
  <c r="G277" i="1"/>
  <c r="J275" i="1"/>
  <c r="I275" i="1"/>
  <c r="H275" i="1"/>
  <c r="G275" i="1"/>
  <c r="J274" i="1"/>
  <c r="I274" i="1"/>
  <c r="H274" i="1"/>
  <c r="G274" i="1"/>
  <c r="J272" i="1"/>
  <c r="I272" i="1"/>
  <c r="H272" i="1"/>
  <c r="G272" i="1"/>
  <c r="J270" i="1"/>
  <c r="I270" i="1"/>
  <c r="H270" i="1"/>
  <c r="G270" i="1"/>
  <c r="J268" i="1"/>
  <c r="I268" i="1"/>
  <c r="H268" i="1"/>
  <c r="G268" i="1"/>
  <c r="J266" i="1"/>
  <c r="J265" i="1" s="1"/>
  <c r="I266" i="1"/>
  <c r="I265" i="1" s="1"/>
  <c r="H266" i="1"/>
  <c r="H265" i="1" s="1"/>
  <c r="H255" i="1" s="1"/>
  <c r="H254" i="1" s="1"/>
  <c r="G266" i="1"/>
  <c r="G265" i="1" s="1"/>
  <c r="J263" i="1"/>
  <c r="I263" i="1"/>
  <c r="H263" i="1"/>
  <c r="G263" i="1"/>
  <c r="J259" i="1"/>
  <c r="I259" i="1"/>
  <c r="H259" i="1"/>
  <c r="G259" i="1"/>
  <c r="J257" i="1"/>
  <c r="J256" i="1" s="1"/>
  <c r="J255" i="1" s="1"/>
  <c r="J254" i="1" s="1"/>
  <c r="I257" i="1"/>
  <c r="I256" i="1" s="1"/>
  <c r="H257" i="1"/>
  <c r="H256" i="1" s="1"/>
  <c r="G257" i="1"/>
  <c r="G256" i="1" s="1"/>
  <c r="J252" i="1"/>
  <c r="I252" i="1"/>
  <c r="H252" i="1"/>
  <c r="G252" i="1"/>
  <c r="J249" i="1"/>
  <c r="I249" i="1"/>
  <c r="H249" i="1"/>
  <c r="G249" i="1"/>
  <c r="J248" i="1"/>
  <c r="I248" i="1"/>
  <c r="I247" i="1" s="1"/>
  <c r="I246" i="1" s="1"/>
  <c r="H248" i="1"/>
  <c r="H247" i="1" s="1"/>
  <c r="H246" i="1" s="1"/>
  <c r="G248" i="1"/>
  <c r="G247" i="1" s="1"/>
  <c r="G246" i="1" s="1"/>
  <c r="J247" i="1"/>
  <c r="J246" i="1" s="1"/>
  <c r="J242" i="1"/>
  <c r="I242" i="1"/>
  <c r="H242" i="1"/>
  <c r="G242" i="1"/>
  <c r="J240" i="1"/>
  <c r="J239" i="1" s="1"/>
  <c r="J238" i="1" s="1"/>
  <c r="J237" i="1" s="1"/>
  <c r="I240" i="1"/>
  <c r="I239" i="1" s="1"/>
  <c r="I238" i="1" s="1"/>
  <c r="I237" i="1" s="1"/>
  <c r="H240" i="1"/>
  <c r="H239" i="1" s="1"/>
  <c r="G240" i="1"/>
  <c r="G239" i="1" s="1"/>
  <c r="G238" i="1" s="1"/>
  <c r="G237" i="1" s="1"/>
  <c r="H238" i="1"/>
  <c r="H237" i="1" s="1"/>
  <c r="J235" i="1"/>
  <c r="I235" i="1"/>
  <c r="H235" i="1"/>
  <c r="G235" i="1"/>
  <c r="J231" i="1"/>
  <c r="I231" i="1"/>
  <c r="H231" i="1"/>
  <c r="G231" i="1"/>
  <c r="J230" i="1"/>
  <c r="J229" i="1" s="1"/>
  <c r="J228" i="1" s="1"/>
  <c r="I230" i="1"/>
  <c r="I229" i="1" s="1"/>
  <c r="I228" i="1" s="1"/>
  <c r="I227" i="1" s="1"/>
  <c r="H230" i="1"/>
  <c r="H229" i="1" s="1"/>
  <c r="H228" i="1" s="1"/>
  <c r="H227" i="1" s="1"/>
  <c r="G230" i="1"/>
  <c r="G229" i="1" s="1"/>
  <c r="G228" i="1" s="1"/>
  <c r="G227" i="1" s="1"/>
  <c r="J225" i="1"/>
  <c r="J224" i="1" s="1"/>
  <c r="J223" i="1" s="1"/>
  <c r="J222" i="1" s="1"/>
  <c r="I225" i="1"/>
  <c r="I224" i="1" s="1"/>
  <c r="I223" i="1" s="1"/>
  <c r="I222" i="1" s="1"/>
  <c r="H225" i="1"/>
  <c r="H224" i="1" s="1"/>
  <c r="G225" i="1"/>
  <c r="G224" i="1" s="1"/>
  <c r="G223" i="1" s="1"/>
  <c r="G222" i="1" s="1"/>
  <c r="H223" i="1"/>
  <c r="H222" i="1" s="1"/>
  <c r="J220" i="1"/>
  <c r="I220" i="1"/>
  <c r="H220" i="1"/>
  <c r="G220" i="1"/>
  <c r="J216" i="1"/>
  <c r="I216" i="1"/>
  <c r="H216" i="1"/>
  <c r="G216" i="1"/>
  <c r="J214" i="1"/>
  <c r="I214" i="1"/>
  <c r="H214" i="1"/>
  <c r="G214" i="1"/>
  <c r="J212" i="1"/>
  <c r="I212" i="1"/>
  <c r="H212" i="1"/>
  <c r="G212" i="1"/>
  <c r="J210" i="1"/>
  <c r="I210" i="1"/>
  <c r="H210" i="1"/>
  <c r="H209" i="1" s="1"/>
  <c r="G210" i="1"/>
  <c r="G209" i="1" s="1"/>
  <c r="G208" i="1" s="1"/>
  <c r="G207" i="1" s="1"/>
  <c r="J209" i="1"/>
  <c r="J208" i="1" s="1"/>
  <c r="J207" i="1" s="1"/>
  <c r="I209" i="1"/>
  <c r="I208" i="1" s="1"/>
  <c r="I207" i="1" s="1"/>
  <c r="H208" i="1"/>
  <c r="H207" i="1" s="1"/>
  <c r="J205" i="1"/>
  <c r="I205" i="1"/>
  <c r="H205" i="1"/>
  <c r="H204" i="1" s="1"/>
  <c r="H203" i="1" s="1"/>
  <c r="H202" i="1" s="1"/>
  <c r="G205" i="1"/>
  <c r="G204" i="1" s="1"/>
  <c r="G203" i="1" s="1"/>
  <c r="G202" i="1" s="1"/>
  <c r="J204" i="1"/>
  <c r="J203" i="1" s="1"/>
  <c r="J202" i="1" s="1"/>
  <c r="I204" i="1"/>
  <c r="I203" i="1" s="1"/>
  <c r="I202" i="1" s="1"/>
  <c r="J200" i="1"/>
  <c r="I200" i="1"/>
  <c r="H200" i="1"/>
  <c r="H197" i="1" s="1"/>
  <c r="H196" i="1" s="1"/>
  <c r="H195" i="1" s="1"/>
  <c r="G200" i="1"/>
  <c r="J198" i="1"/>
  <c r="I198" i="1"/>
  <c r="I197" i="1" s="1"/>
  <c r="I196" i="1" s="1"/>
  <c r="I195" i="1" s="1"/>
  <c r="H198" i="1"/>
  <c r="G198" i="1"/>
  <c r="J197" i="1"/>
  <c r="J196" i="1" s="1"/>
  <c r="J195" i="1" s="1"/>
  <c r="G197" i="1"/>
  <c r="G196" i="1" s="1"/>
  <c r="G195" i="1" s="1"/>
  <c r="G194" i="1" s="1"/>
  <c r="J192" i="1"/>
  <c r="I192" i="1"/>
  <c r="H192" i="1"/>
  <c r="H191" i="1" s="1"/>
  <c r="G192" i="1"/>
  <c r="G191" i="1" s="1"/>
  <c r="G190" i="1" s="1"/>
  <c r="G189" i="1" s="1"/>
  <c r="J191" i="1"/>
  <c r="I191" i="1"/>
  <c r="I190" i="1" s="1"/>
  <c r="I189" i="1" s="1"/>
  <c r="J190" i="1"/>
  <c r="J189" i="1" s="1"/>
  <c r="H190" i="1"/>
  <c r="H189" i="1" s="1"/>
  <c r="J187" i="1"/>
  <c r="I187" i="1"/>
  <c r="H187" i="1"/>
  <c r="G187" i="1"/>
  <c r="J185" i="1"/>
  <c r="I185" i="1"/>
  <c r="H185" i="1"/>
  <c r="G185" i="1"/>
  <c r="J183" i="1"/>
  <c r="I183" i="1"/>
  <c r="H183" i="1"/>
  <c r="G183" i="1"/>
  <c r="J181" i="1"/>
  <c r="J180" i="1" s="1"/>
  <c r="I181" i="1"/>
  <c r="I180" i="1" s="1"/>
  <c r="H181" i="1"/>
  <c r="H180" i="1" s="1"/>
  <c r="G181" i="1"/>
  <c r="G180" i="1" s="1"/>
  <c r="J178" i="1"/>
  <c r="I178" i="1"/>
  <c r="H178" i="1"/>
  <c r="H175" i="1" s="1"/>
  <c r="H174" i="1" s="1"/>
  <c r="H173" i="1" s="1"/>
  <c r="H172" i="1" s="1"/>
  <c r="G178" i="1"/>
  <c r="J176" i="1"/>
  <c r="I176" i="1"/>
  <c r="H176" i="1"/>
  <c r="G176" i="1"/>
  <c r="J175" i="1"/>
  <c r="J174" i="1" s="1"/>
  <c r="J173" i="1" s="1"/>
  <c r="J172" i="1" s="1"/>
  <c r="I175" i="1"/>
  <c r="I174" i="1" s="1"/>
  <c r="I173" i="1" s="1"/>
  <c r="I172" i="1" s="1"/>
  <c r="G175" i="1"/>
  <c r="G174" i="1" s="1"/>
  <c r="G173" i="1" s="1"/>
  <c r="G172" i="1" s="1"/>
  <c r="G171" i="1" s="1"/>
  <c r="J167" i="1"/>
  <c r="I167" i="1"/>
  <c r="H167" i="1"/>
  <c r="H163" i="1" s="1"/>
  <c r="H162" i="1" s="1"/>
  <c r="H161" i="1" s="1"/>
  <c r="H160" i="1" s="1"/>
  <c r="G167" i="1"/>
  <c r="J164" i="1"/>
  <c r="I164" i="1"/>
  <c r="H164" i="1"/>
  <c r="G164" i="1"/>
  <c r="J163" i="1"/>
  <c r="J162" i="1" s="1"/>
  <c r="J161" i="1" s="1"/>
  <c r="J160" i="1" s="1"/>
  <c r="I163" i="1"/>
  <c r="I162" i="1" s="1"/>
  <c r="I161" i="1" s="1"/>
  <c r="I160" i="1" s="1"/>
  <c r="G163" i="1"/>
  <c r="G162" i="1" s="1"/>
  <c r="G161" i="1" s="1"/>
  <c r="G160" i="1" s="1"/>
  <c r="I158" i="1"/>
  <c r="I157" i="1" s="1"/>
  <c r="I156" i="1" s="1"/>
  <c r="I155" i="1" s="1"/>
  <c r="I154" i="1" s="1"/>
  <c r="I153" i="1" s="1"/>
  <c r="H158" i="1"/>
  <c r="H157" i="1" s="1"/>
  <c r="H156" i="1" s="1"/>
  <c r="H155" i="1" s="1"/>
  <c r="H154" i="1" s="1"/>
  <c r="H153" i="1" s="1"/>
  <c r="G158" i="1"/>
  <c r="G157" i="1" s="1"/>
  <c r="G156" i="1" s="1"/>
  <c r="G155" i="1" s="1"/>
  <c r="G154" i="1" s="1"/>
  <c r="G153" i="1" s="1"/>
  <c r="J157" i="1"/>
  <c r="J156" i="1" s="1"/>
  <c r="J155" i="1" s="1"/>
  <c r="J154" i="1" s="1"/>
  <c r="J153" i="1" s="1"/>
  <c r="J148" i="1"/>
  <c r="J147" i="1" s="1"/>
  <c r="J146" i="1" s="1"/>
  <c r="J145" i="1" s="1"/>
  <c r="J144" i="1" s="1"/>
  <c r="I148" i="1"/>
  <c r="H148" i="1"/>
  <c r="G148" i="1"/>
  <c r="I147" i="1"/>
  <c r="I146" i="1" s="1"/>
  <c r="I145" i="1" s="1"/>
  <c r="I144" i="1" s="1"/>
  <c r="H147" i="1"/>
  <c r="H146" i="1" s="1"/>
  <c r="H145" i="1" s="1"/>
  <c r="H144" i="1" s="1"/>
  <c r="G147" i="1"/>
  <c r="G146" i="1" s="1"/>
  <c r="G145" i="1" s="1"/>
  <c r="G144" i="1" s="1"/>
  <c r="J142" i="1"/>
  <c r="I142" i="1"/>
  <c r="I141" i="1" s="1"/>
  <c r="H142" i="1"/>
  <c r="H141" i="1" s="1"/>
  <c r="G142" i="1"/>
  <c r="G141" i="1" s="1"/>
  <c r="J141" i="1"/>
  <c r="I140" i="1"/>
  <c r="H140" i="1"/>
  <c r="H139" i="1" s="1"/>
  <c r="G140" i="1"/>
  <c r="G139" i="1" s="1"/>
  <c r="J139" i="1"/>
  <c r="I139" i="1"/>
  <c r="J137" i="1"/>
  <c r="I137" i="1"/>
  <c r="H137" i="1"/>
  <c r="G137" i="1"/>
  <c r="J136" i="1"/>
  <c r="I136" i="1"/>
  <c r="I135" i="1"/>
  <c r="H135" i="1"/>
  <c r="G135" i="1"/>
  <c r="G134" i="1" s="1"/>
  <c r="G133" i="1" s="1"/>
  <c r="J134" i="1"/>
  <c r="J133" i="1" s="1"/>
  <c r="J132" i="1" s="1"/>
  <c r="J127" i="1" s="1"/>
  <c r="J126" i="1" s="1"/>
  <c r="I134" i="1"/>
  <c r="I133" i="1" s="1"/>
  <c r="H134" i="1"/>
  <c r="H133" i="1" s="1"/>
  <c r="J130" i="1"/>
  <c r="I130" i="1"/>
  <c r="H130" i="1"/>
  <c r="G130" i="1"/>
  <c r="G129" i="1" s="1"/>
  <c r="G128" i="1" s="1"/>
  <c r="J129" i="1"/>
  <c r="J128" i="1" s="1"/>
  <c r="I129" i="1"/>
  <c r="I128" i="1" s="1"/>
  <c r="H129" i="1"/>
  <c r="H128" i="1" s="1"/>
  <c r="J123" i="1"/>
  <c r="I123" i="1"/>
  <c r="H123" i="1"/>
  <c r="G123" i="1"/>
  <c r="J119" i="1"/>
  <c r="J118" i="1" s="1"/>
  <c r="J117" i="1" s="1"/>
  <c r="J116" i="1" s="1"/>
  <c r="J115" i="1" s="1"/>
  <c r="J103" i="1" s="1"/>
  <c r="I119" i="1"/>
  <c r="I118" i="1" s="1"/>
  <c r="I117" i="1" s="1"/>
  <c r="I116" i="1" s="1"/>
  <c r="I115" i="1" s="1"/>
  <c r="H119" i="1"/>
  <c r="H118" i="1" s="1"/>
  <c r="H117" i="1" s="1"/>
  <c r="H116" i="1" s="1"/>
  <c r="H115" i="1" s="1"/>
  <c r="H103" i="1" s="1"/>
  <c r="G119" i="1"/>
  <c r="G118" i="1"/>
  <c r="G117" i="1" s="1"/>
  <c r="G116" i="1" s="1"/>
  <c r="G115" i="1" s="1"/>
  <c r="J112" i="1"/>
  <c r="I112" i="1"/>
  <c r="H112" i="1"/>
  <c r="G112" i="1"/>
  <c r="J108" i="1"/>
  <c r="J107" i="1" s="1"/>
  <c r="J106" i="1" s="1"/>
  <c r="J105" i="1" s="1"/>
  <c r="J104" i="1" s="1"/>
  <c r="I108" i="1"/>
  <c r="I107" i="1" s="1"/>
  <c r="I106" i="1" s="1"/>
  <c r="I105" i="1" s="1"/>
  <c r="I104" i="1" s="1"/>
  <c r="H108" i="1"/>
  <c r="H107" i="1" s="1"/>
  <c r="H106" i="1" s="1"/>
  <c r="H105" i="1" s="1"/>
  <c r="H104" i="1" s="1"/>
  <c r="G108" i="1"/>
  <c r="G107" i="1"/>
  <c r="G106" i="1" s="1"/>
  <c r="G105" i="1" s="1"/>
  <c r="G104" i="1" s="1"/>
  <c r="J101" i="1"/>
  <c r="J100" i="1" s="1"/>
  <c r="J99" i="1" s="1"/>
  <c r="J98" i="1" s="1"/>
  <c r="J97" i="1" s="1"/>
  <c r="I101" i="1"/>
  <c r="I100" i="1" s="1"/>
  <c r="I99" i="1" s="1"/>
  <c r="I98" i="1" s="1"/>
  <c r="I97" i="1" s="1"/>
  <c r="H101" i="1"/>
  <c r="H100" i="1" s="1"/>
  <c r="H99" i="1" s="1"/>
  <c r="H98" i="1" s="1"/>
  <c r="H97" i="1" s="1"/>
  <c r="G101" i="1"/>
  <c r="G100" i="1"/>
  <c r="G99" i="1" s="1"/>
  <c r="G98" i="1" s="1"/>
  <c r="G97" i="1" s="1"/>
  <c r="J92" i="1"/>
  <c r="J91" i="1" s="1"/>
  <c r="J90" i="1" s="1"/>
  <c r="J89" i="1" s="1"/>
  <c r="J88" i="1" s="1"/>
  <c r="J87" i="1" s="1"/>
  <c r="I92" i="1"/>
  <c r="I91" i="1" s="1"/>
  <c r="I90" i="1" s="1"/>
  <c r="I89" i="1" s="1"/>
  <c r="I88" i="1" s="1"/>
  <c r="I87" i="1" s="1"/>
  <c r="H92" i="1"/>
  <c r="H91" i="1" s="1"/>
  <c r="H90" i="1" s="1"/>
  <c r="H89" i="1" s="1"/>
  <c r="H88" i="1" s="1"/>
  <c r="H87" i="1" s="1"/>
  <c r="G92" i="1"/>
  <c r="G91" i="1"/>
  <c r="G90" i="1" s="1"/>
  <c r="G89" i="1" s="1"/>
  <c r="G88" i="1" s="1"/>
  <c r="G87" i="1" s="1"/>
  <c r="J84" i="1"/>
  <c r="J83" i="1" s="1"/>
  <c r="I84" i="1"/>
  <c r="I83" i="1" s="1"/>
  <c r="H84" i="1"/>
  <c r="H83" i="1" s="1"/>
  <c r="G84" i="1"/>
  <c r="G83" i="1"/>
  <c r="J81" i="1"/>
  <c r="I81" i="1"/>
  <c r="I78" i="1" s="1"/>
  <c r="I77" i="1" s="1"/>
  <c r="I76" i="1" s="1"/>
  <c r="I75" i="1" s="1"/>
  <c r="I74" i="1" s="1"/>
  <c r="I73" i="1" s="1"/>
  <c r="H81" i="1"/>
  <c r="G81" i="1"/>
  <c r="J79" i="1"/>
  <c r="I79" i="1"/>
  <c r="H79" i="1"/>
  <c r="G79" i="1"/>
  <c r="G78" i="1" s="1"/>
  <c r="G77" i="1" s="1"/>
  <c r="G76" i="1" s="1"/>
  <c r="G75" i="1" s="1"/>
  <c r="G74" i="1" s="1"/>
  <c r="G73" i="1" s="1"/>
  <c r="J78" i="1"/>
  <c r="J77" i="1" s="1"/>
  <c r="H78" i="1"/>
  <c r="H77" i="1" s="1"/>
  <c r="H76" i="1" s="1"/>
  <c r="H75" i="1" s="1"/>
  <c r="H74" i="1" s="1"/>
  <c r="H73" i="1" s="1"/>
  <c r="J71" i="1"/>
  <c r="J70" i="1" s="1"/>
  <c r="J69" i="1" s="1"/>
  <c r="J68" i="1" s="1"/>
  <c r="J67" i="1" s="1"/>
  <c r="I71" i="1"/>
  <c r="I70" i="1" s="1"/>
  <c r="I69" i="1" s="1"/>
  <c r="I68" i="1" s="1"/>
  <c r="I67" i="1" s="1"/>
  <c r="H71" i="1"/>
  <c r="H70" i="1" s="1"/>
  <c r="H69" i="1" s="1"/>
  <c r="H68" i="1" s="1"/>
  <c r="H67" i="1" s="1"/>
  <c r="G71" i="1"/>
  <c r="G70" i="1"/>
  <c r="G69" i="1" s="1"/>
  <c r="G68" i="1" s="1"/>
  <c r="G67" i="1" s="1"/>
  <c r="J65" i="1"/>
  <c r="I65" i="1"/>
  <c r="H65" i="1"/>
  <c r="G65" i="1"/>
  <c r="G64" i="1" s="1"/>
  <c r="G63" i="1" s="1"/>
  <c r="J64" i="1"/>
  <c r="J63" i="1" s="1"/>
  <c r="I64" i="1"/>
  <c r="I63" i="1" s="1"/>
  <c r="H64" i="1"/>
  <c r="H63" i="1" s="1"/>
  <c r="J61" i="1"/>
  <c r="J60" i="1" s="1"/>
  <c r="I61" i="1"/>
  <c r="I60" i="1" s="1"/>
  <c r="H61" i="1"/>
  <c r="H60" i="1" s="1"/>
  <c r="G61" i="1"/>
  <c r="G60" i="1"/>
  <c r="J57" i="1"/>
  <c r="J56" i="1" s="1"/>
  <c r="J55" i="1" s="1"/>
  <c r="J54" i="1" s="1"/>
  <c r="I57" i="1"/>
  <c r="I56" i="1" s="1"/>
  <c r="H57" i="1"/>
  <c r="H56" i="1" s="1"/>
  <c r="G57" i="1"/>
  <c r="G56" i="1"/>
  <c r="G55" i="1" s="1"/>
  <c r="J52" i="1"/>
  <c r="J51" i="1" s="1"/>
  <c r="J50" i="1" s="1"/>
  <c r="J49" i="1" s="1"/>
  <c r="I52" i="1"/>
  <c r="I51" i="1" s="1"/>
  <c r="I50" i="1" s="1"/>
  <c r="I49" i="1" s="1"/>
  <c r="H52" i="1"/>
  <c r="H51" i="1" s="1"/>
  <c r="H50" i="1" s="1"/>
  <c r="H49" i="1" s="1"/>
  <c r="G52" i="1"/>
  <c r="G51" i="1"/>
  <c r="G50" i="1" s="1"/>
  <c r="G49" i="1" s="1"/>
  <c r="J45" i="1"/>
  <c r="J44" i="1" s="1"/>
  <c r="J43" i="1" s="1"/>
  <c r="J42" i="1" s="1"/>
  <c r="I45" i="1"/>
  <c r="I44" i="1" s="1"/>
  <c r="I43" i="1" s="1"/>
  <c r="I42" i="1" s="1"/>
  <c r="H45" i="1"/>
  <c r="H44" i="1" s="1"/>
  <c r="H43" i="1" s="1"/>
  <c r="H42" i="1" s="1"/>
  <c r="G45" i="1"/>
  <c r="G44" i="1"/>
  <c r="G43" i="1" s="1"/>
  <c r="G42" i="1" s="1"/>
  <c r="J38" i="1"/>
  <c r="J37" i="1" s="1"/>
  <c r="J36" i="1" s="1"/>
  <c r="J35" i="1" s="1"/>
  <c r="J34" i="1" s="1"/>
  <c r="J33" i="1" s="1"/>
  <c r="I38" i="1"/>
  <c r="I37" i="1" s="1"/>
  <c r="I36" i="1" s="1"/>
  <c r="I35" i="1" s="1"/>
  <c r="I34" i="1" s="1"/>
  <c r="I33" i="1" s="1"/>
  <c r="H38" i="1"/>
  <c r="H37" i="1" s="1"/>
  <c r="H36" i="1" s="1"/>
  <c r="H35" i="1" s="1"/>
  <c r="H34" i="1" s="1"/>
  <c r="H33" i="1" s="1"/>
  <c r="G38" i="1"/>
  <c r="G37" i="1"/>
  <c r="G36" i="1" s="1"/>
  <c r="G35" i="1" s="1"/>
  <c r="G34" i="1" s="1"/>
  <c r="G33" i="1" s="1"/>
  <c r="J31" i="1"/>
  <c r="J30" i="1" s="1"/>
  <c r="J29" i="1" s="1"/>
  <c r="I31" i="1"/>
  <c r="I30" i="1" s="1"/>
  <c r="I29" i="1" s="1"/>
  <c r="H31" i="1"/>
  <c r="H30" i="1" s="1"/>
  <c r="H29" i="1" s="1"/>
  <c r="G31" i="1"/>
  <c r="G30" i="1"/>
  <c r="G29" i="1" s="1"/>
  <c r="J25" i="1"/>
  <c r="I25" i="1"/>
  <c r="H25" i="1"/>
  <c r="G25" i="1"/>
  <c r="J22" i="1"/>
  <c r="I22" i="1"/>
  <c r="I21" i="1" s="1"/>
  <c r="H22" i="1"/>
  <c r="G22" i="1"/>
  <c r="G21" i="1" s="1"/>
  <c r="J21" i="1"/>
  <c r="H21" i="1"/>
  <c r="J19" i="1"/>
  <c r="I19" i="1"/>
  <c r="H19" i="1"/>
  <c r="G19" i="1"/>
  <c r="J17" i="1"/>
  <c r="I17" i="1"/>
  <c r="H17" i="1"/>
  <c r="G17" i="1"/>
  <c r="J14" i="1"/>
  <c r="I14" i="1"/>
  <c r="I13" i="1" s="1"/>
  <c r="H14" i="1"/>
  <c r="G14" i="1"/>
  <c r="G13" i="1" s="1"/>
  <c r="J13" i="1"/>
  <c r="J12" i="1" s="1"/>
  <c r="J11" i="1" s="1"/>
  <c r="J10" i="1" s="1"/>
  <c r="J9" i="1" s="1"/>
  <c r="J8" i="1" s="1"/>
  <c r="H13" i="1"/>
  <c r="H12" i="1" s="1"/>
  <c r="H11" i="1" s="1"/>
  <c r="H10" i="1" s="1"/>
  <c r="H9" i="1" s="1"/>
  <c r="H8" i="1" s="1"/>
  <c r="H194" i="1" l="1"/>
  <c r="H171" i="1" s="1"/>
  <c r="H170" i="1" s="1"/>
  <c r="G54" i="1"/>
  <c r="G12" i="1"/>
  <c r="G11" i="1" s="1"/>
  <c r="G10" i="1" s="1"/>
  <c r="G9" i="1" s="1"/>
  <c r="G8" i="1" s="1"/>
  <c r="J76" i="1"/>
  <c r="J75" i="1" s="1"/>
  <c r="J74" i="1" s="1"/>
  <c r="J73" i="1" s="1"/>
  <c r="G103" i="1"/>
  <c r="H132" i="1"/>
  <c r="H127" i="1" s="1"/>
  <c r="H126" i="1" s="1"/>
  <c r="H125" i="1" s="1"/>
  <c r="G136" i="1"/>
  <c r="I132" i="1"/>
  <c r="I127" i="1" s="1"/>
  <c r="I126" i="1" s="1"/>
  <c r="I125" i="1" s="1"/>
  <c r="H136" i="1"/>
  <c r="G152" i="1"/>
  <c r="H152" i="1"/>
  <c r="I12" i="1"/>
  <c r="I11" i="1" s="1"/>
  <c r="I10" i="1" s="1"/>
  <c r="I9" i="1" s="1"/>
  <c r="I8" i="1" s="1"/>
  <c r="I152" i="1"/>
  <c r="H245" i="1"/>
  <c r="H244" i="1" s="1"/>
  <c r="J41" i="1"/>
  <c r="J40" i="1" s="1"/>
  <c r="H55" i="1"/>
  <c r="H54" i="1" s="1"/>
  <c r="H41" i="1" s="1"/>
  <c r="H40" i="1" s="1"/>
  <c r="J125" i="1"/>
  <c r="G41" i="1"/>
  <c r="G40" i="1" s="1"/>
  <c r="I55" i="1"/>
  <c r="I54" i="1" s="1"/>
  <c r="I41" i="1" s="1"/>
  <c r="I40" i="1" s="1"/>
  <c r="I103" i="1"/>
  <c r="G132" i="1"/>
  <c r="G127" i="1" s="1"/>
  <c r="G126" i="1" s="1"/>
  <c r="G125" i="1" s="1"/>
  <c r="J152" i="1"/>
  <c r="J648" i="1"/>
  <c r="J647" i="1" s="1"/>
  <c r="J552" i="1" s="1"/>
  <c r="G355" i="1"/>
  <c r="G342" i="1" s="1"/>
  <c r="G336" i="1" s="1"/>
  <c r="H426" i="1"/>
  <c r="G450" i="1"/>
  <c r="G449" i="1" s="1"/>
  <c r="G491" i="1"/>
  <c r="I553" i="1"/>
  <c r="I245" i="1"/>
  <c r="I244" i="1" s="1"/>
  <c r="G553" i="1"/>
  <c r="H600" i="1"/>
  <c r="I618" i="1"/>
  <c r="I617" i="1" s="1"/>
  <c r="I648" i="1"/>
  <c r="I647" i="1" s="1"/>
  <c r="J194" i="1"/>
  <c r="J171" i="1" s="1"/>
  <c r="J170" i="1" s="1"/>
  <c r="J227" i="1"/>
  <c r="G314" i="1"/>
  <c r="G313" i="1" s="1"/>
  <c r="G312" i="1" s="1"/>
  <c r="H377" i="1"/>
  <c r="H355" i="1" s="1"/>
  <c r="H342" i="1" s="1"/>
  <c r="H336" i="1" s="1"/>
  <c r="H539" i="1"/>
  <c r="H538" i="1" s="1"/>
  <c r="H530" i="1" s="1"/>
  <c r="H529" i="1" s="1"/>
  <c r="H553" i="1"/>
  <c r="I674" i="1"/>
  <c r="I673" i="1" s="1"/>
  <c r="I720" i="1"/>
  <c r="J739" i="1"/>
  <c r="J738" i="1" s="1"/>
  <c r="J891" i="1"/>
  <c r="J890" i="1" s="1"/>
  <c r="I314" i="1"/>
  <c r="I313" i="1" s="1"/>
  <c r="I312" i="1" s="1"/>
  <c r="I392" i="1"/>
  <c r="I391" i="1" s="1"/>
  <c r="I390" i="1" s="1"/>
  <c r="J438" i="1"/>
  <c r="J437" i="1" s="1"/>
  <c r="J426" i="1" s="1"/>
  <c r="J311" i="1" s="1"/>
  <c r="J310" i="1" s="1"/>
  <c r="J516" i="1"/>
  <c r="J515" i="1" s="1"/>
  <c r="J514" i="1" s="1"/>
  <c r="J491" i="1" s="1"/>
  <c r="G554" i="1"/>
  <c r="J675" i="1"/>
  <c r="J674" i="1" s="1"/>
  <c r="J673" i="1" s="1"/>
  <c r="I719" i="1"/>
  <c r="J795" i="1"/>
  <c r="H841" i="1"/>
  <c r="H794" i="1" s="1"/>
  <c r="G891" i="1"/>
  <c r="G890" i="1" s="1"/>
  <c r="G255" i="1"/>
  <c r="G254" i="1" s="1"/>
  <c r="G245" i="1" s="1"/>
  <c r="G244" i="1" s="1"/>
  <c r="G170" i="1" s="1"/>
  <c r="G530" i="1"/>
  <c r="G529" i="1" s="1"/>
  <c r="H554" i="1"/>
  <c r="G674" i="1"/>
  <c r="I194" i="1"/>
  <c r="I171" i="1" s="1"/>
  <c r="I170" i="1" s="1"/>
  <c r="I342" i="1"/>
  <c r="I336" i="1" s="1"/>
  <c r="J355" i="1"/>
  <c r="J342" i="1" s="1"/>
  <c r="J336" i="1" s="1"/>
  <c r="H438" i="1"/>
  <c r="H437" i="1" s="1"/>
  <c r="I450" i="1"/>
  <c r="I449" i="1" s="1"/>
  <c r="I426" i="1" s="1"/>
  <c r="I311" i="1" s="1"/>
  <c r="I310" i="1" s="1"/>
  <c r="H516" i="1"/>
  <c r="H515" i="1" s="1"/>
  <c r="H514" i="1" s="1"/>
  <c r="H491" i="1" s="1"/>
  <c r="G599" i="1"/>
  <c r="G618" i="1"/>
  <c r="G617" i="1" s="1"/>
  <c r="G648" i="1"/>
  <c r="G647" i="1" s="1"/>
  <c r="H674" i="1"/>
  <c r="H673" i="1" s="1"/>
  <c r="J245" i="1"/>
  <c r="J244" i="1" s="1"/>
  <c r="I255" i="1"/>
  <c r="I254" i="1" s="1"/>
  <c r="G426" i="1"/>
  <c r="J450" i="1"/>
  <c r="J449" i="1" s="1"/>
  <c r="I600" i="1"/>
  <c r="I599" i="1" s="1"/>
  <c r="H599" i="1"/>
  <c r="H618" i="1"/>
  <c r="H617" i="1" s="1"/>
  <c r="H648" i="1"/>
  <c r="H647" i="1" s="1"/>
  <c r="G675" i="1"/>
  <c r="G720" i="1"/>
  <c r="J867" i="1"/>
  <c r="J917" i="1"/>
  <c r="G841" i="1"/>
  <c r="G794" i="1" s="1"/>
  <c r="G917" i="1"/>
  <c r="I769" i="1"/>
  <c r="I768" i="1" s="1"/>
  <c r="J962" i="1"/>
  <c r="J961" i="1" s="1"/>
  <c r="G980" i="1"/>
  <c r="G979" i="1" s="1"/>
  <c r="G1010" i="1"/>
  <c r="G1009" i="1" s="1"/>
  <c r="H1036" i="1"/>
  <c r="G1219" i="1"/>
  <c r="G1218" i="1" s="1"/>
  <c r="G1319" i="1"/>
  <c r="G719" i="1"/>
  <c r="G739" i="1"/>
  <c r="G738" i="1" s="1"/>
  <c r="H745" i="1"/>
  <c r="I962" i="1"/>
  <c r="I961" i="1" s="1"/>
  <c r="H980" i="1"/>
  <c r="H979" i="1" s="1"/>
  <c r="H1010" i="1"/>
  <c r="H1009" i="1" s="1"/>
  <c r="H916" i="1" s="1"/>
  <c r="G1080" i="1"/>
  <c r="H1100" i="1"/>
  <c r="H1099" i="1" s="1"/>
  <c r="G1156" i="1"/>
  <c r="H1219" i="1"/>
  <c r="H1218" i="1" s="1"/>
  <c r="H719" i="1"/>
  <c r="H739" i="1"/>
  <c r="H738" i="1" s="1"/>
  <c r="G769" i="1"/>
  <c r="G768" i="1" s="1"/>
  <c r="I795" i="1"/>
  <c r="I842" i="1"/>
  <c r="I841" i="1" s="1"/>
  <c r="I943" i="1"/>
  <c r="H1037" i="1"/>
  <c r="H769" i="1"/>
  <c r="H768" i="1" s="1"/>
  <c r="J841" i="1"/>
  <c r="J861" i="1"/>
  <c r="J860" i="1" s="1"/>
  <c r="I867" i="1"/>
  <c r="I861" i="1" s="1"/>
  <c r="I860" i="1" s="1"/>
  <c r="G962" i="1"/>
  <c r="G961" i="1" s="1"/>
  <c r="I796" i="1"/>
  <c r="I918" i="1"/>
  <c r="I917" i="1" s="1"/>
  <c r="I916" i="1" s="1"/>
  <c r="H961" i="1"/>
  <c r="I1010" i="1"/>
  <c r="I1009" i="1" s="1"/>
  <c r="H1080" i="1"/>
  <c r="G1275" i="1"/>
  <c r="G1301" i="1"/>
  <c r="G867" i="1"/>
  <c r="G861" i="1" s="1"/>
  <c r="G860" i="1" s="1"/>
  <c r="H943" i="1"/>
  <c r="I1036" i="1"/>
  <c r="I1062" i="1"/>
  <c r="I1080" i="1"/>
  <c r="I1100" i="1"/>
  <c r="I1099" i="1" s="1"/>
  <c r="I1130" i="1"/>
  <c r="I1129" i="1" s="1"/>
  <c r="G1182" i="1"/>
  <c r="G1081" i="1"/>
  <c r="G1106" i="1"/>
  <c r="G1100" i="1" s="1"/>
  <c r="G1099" i="1" s="1"/>
  <c r="J1201" i="1"/>
  <c r="I1301" i="1"/>
  <c r="H1319" i="1"/>
  <c r="H1274" i="1" s="1"/>
  <c r="J1130" i="1"/>
  <c r="J1129" i="1" s="1"/>
  <c r="J1035" i="1" s="1"/>
  <c r="J1156" i="1"/>
  <c r="H1201" i="1"/>
  <c r="H1200" i="1" s="1"/>
  <c r="H1155" i="1" s="1"/>
  <c r="J1200" i="1"/>
  <c r="I1319" i="1"/>
  <c r="I1274" i="1" s="1"/>
  <c r="G1200" i="1"/>
  <c r="J1219" i="1"/>
  <c r="J1218" i="1" s="1"/>
  <c r="J1225" i="1"/>
  <c r="J1275" i="1"/>
  <c r="J1320" i="1"/>
  <c r="J1319" i="1" s="1"/>
  <c r="I1182" i="1"/>
  <c r="I1155" i="1" s="1"/>
  <c r="J1301" i="1"/>
  <c r="G1368" i="1"/>
  <c r="G1367" i="1" s="1"/>
  <c r="H1394" i="1"/>
  <c r="H1393" i="1" s="1"/>
  <c r="H1419" i="1"/>
  <c r="G1496" i="1"/>
  <c r="G1486" i="1" s="1"/>
  <c r="I1780" i="1"/>
  <c r="G1338" i="1"/>
  <c r="G1337" i="1" s="1"/>
  <c r="H1338" i="1"/>
  <c r="H1337" i="1" s="1"/>
  <c r="J1338" i="1"/>
  <c r="J1337" i="1" s="1"/>
  <c r="J1419" i="1"/>
  <c r="G1435" i="1"/>
  <c r="G1434" i="1" s="1"/>
  <c r="J1519" i="1"/>
  <c r="J1518" i="1" s="1"/>
  <c r="J1549" i="1"/>
  <c r="J1548" i="1" s="1"/>
  <c r="J1569" i="1"/>
  <c r="J1568" i="1" s="1"/>
  <c r="I1338" i="1"/>
  <c r="I1337" i="1" s="1"/>
  <c r="H1511" i="1"/>
  <c r="H1505" i="1" s="1"/>
  <c r="H1499" i="1" s="1"/>
  <c r="H1498" i="1" s="1"/>
  <c r="H1497" i="1" s="1"/>
  <c r="H1496" i="1" s="1"/>
  <c r="H1486" i="1" s="1"/>
  <c r="G1572" i="1"/>
  <c r="G1571" i="1" s="1"/>
  <c r="G1570" i="1" s="1"/>
  <c r="G1569" i="1" s="1"/>
  <c r="G1568" i="1" s="1"/>
  <c r="I1435" i="1"/>
  <c r="I1434" i="1" s="1"/>
  <c r="I1393" i="1" s="1"/>
  <c r="G1394" i="1"/>
  <c r="J1435" i="1"/>
  <c r="J1434" i="1" s="1"/>
  <c r="J1393" i="1" s="1"/>
  <c r="G1447" i="1"/>
  <c r="G1446" i="1" s="1"/>
  <c r="I1499" i="1"/>
  <c r="I1498" i="1" s="1"/>
  <c r="I1497" i="1" s="1"/>
  <c r="I1496" i="1" s="1"/>
  <c r="I1486" i="1" s="1"/>
  <c r="J1670" i="1"/>
  <c r="J1669" i="1" s="1"/>
  <c r="J1668" i="1" s="1"/>
  <c r="J1667" i="1" s="1"/>
  <c r="J1499" i="1"/>
  <c r="J1498" i="1" s="1"/>
  <c r="J1497" i="1" s="1"/>
  <c r="J1496" i="1" s="1"/>
  <c r="J1486" i="1" s="1"/>
  <c r="H1780" i="1"/>
  <c r="I1829" i="1"/>
  <c r="J1873" i="1"/>
  <c r="J1872" i="1" s="1"/>
  <c r="J1863" i="1" s="1"/>
  <c r="J1862" i="1" s="1"/>
  <c r="J1861" i="1" s="1"/>
  <c r="J1851" i="1" s="1"/>
  <c r="I1634" i="1"/>
  <c r="I1567" i="1" s="1"/>
  <c r="J1715" i="1"/>
  <c r="J1714" i="1" s="1"/>
  <c r="J1707" i="1" s="1"/>
  <c r="J1780" i="1"/>
  <c r="I1924" i="1"/>
  <c r="J1985" i="1"/>
  <c r="J1634" i="1"/>
  <c r="H1670" i="1"/>
  <c r="H1669" i="1" s="1"/>
  <c r="H1668" i="1" s="1"/>
  <c r="H1667" i="1" s="1"/>
  <c r="H1567" i="1" s="1"/>
  <c r="G1715" i="1"/>
  <c r="G1714" i="1" s="1"/>
  <c r="G1707" i="1" s="1"/>
  <c r="G1697" i="1" s="1"/>
  <c r="J1941" i="1"/>
  <c r="J1940" i="1" s="1"/>
  <c r="J1939" i="1" s="1"/>
  <c r="J1938" i="1" s="1"/>
  <c r="J1924" i="1" s="1"/>
  <c r="H1715" i="1"/>
  <c r="H1714" i="1" s="1"/>
  <c r="H1707" i="1" s="1"/>
  <c r="H1697" i="1" s="1"/>
  <c r="I1727" i="1"/>
  <c r="I1715" i="1" s="1"/>
  <c r="I1714" i="1" s="1"/>
  <c r="I1707" i="1" s="1"/>
  <c r="I1697" i="1" s="1"/>
  <c r="I1744" i="1"/>
  <c r="H1872" i="1"/>
  <c r="H1863" i="1" s="1"/>
  <c r="H1862" i="1" s="1"/>
  <c r="H1861" i="1" s="1"/>
  <c r="H1851" i="1" s="1"/>
  <c r="I1904" i="1"/>
  <c r="G1941" i="1"/>
  <c r="G1940" i="1" s="1"/>
  <c r="G1939" i="1" s="1"/>
  <c r="G1938" i="1" s="1"/>
  <c r="G1924" i="1" s="1"/>
  <c r="G1863" i="1"/>
  <c r="G1862" i="1" s="1"/>
  <c r="G1861" i="1" s="1"/>
  <c r="G1851" i="1" s="1"/>
  <c r="H1924" i="1"/>
  <c r="H1978" i="1"/>
  <c r="H1960" i="1" s="1"/>
  <c r="G1744" i="1"/>
  <c r="G1906" i="1"/>
  <c r="G1905" i="1" s="1"/>
  <c r="G1904" i="1" s="1"/>
  <c r="I2252" i="1"/>
  <c r="I2251" i="1" s="1"/>
  <c r="I2250" i="1" s="1"/>
  <c r="G1644" i="1"/>
  <c r="G1643" i="1" s="1"/>
  <c r="G1642" i="1" s="1"/>
  <c r="G1641" i="1" s="1"/>
  <c r="G1634" i="1" s="1"/>
  <c r="H1744" i="1"/>
  <c r="G1782" i="1"/>
  <c r="G1781" i="1" s="1"/>
  <c r="G1780" i="1" s="1"/>
  <c r="I1863" i="1"/>
  <c r="I1862" i="1" s="1"/>
  <c r="I1861" i="1" s="1"/>
  <c r="I1851" i="1" s="1"/>
  <c r="H1906" i="1"/>
  <c r="H1905" i="1" s="1"/>
  <c r="H1904" i="1" s="1"/>
  <c r="I1985" i="1"/>
  <c r="J2014" i="1"/>
  <c r="J2013" i="1" s="1"/>
  <c r="J2012" i="1" s="1"/>
  <c r="I2060" i="1"/>
  <c r="I2059" i="1" s="1"/>
  <c r="I2058" i="1" s="1"/>
  <c r="I2057" i="1" s="1"/>
  <c r="I2056" i="1" s="1"/>
  <c r="I2110" i="1"/>
  <c r="I2092" i="1" s="1"/>
  <c r="I2091" i="1" s="1"/>
  <c r="H2149" i="1"/>
  <c r="H2131" i="1" s="1"/>
  <c r="J2327" i="1"/>
  <c r="J2326" i="1" s="1"/>
  <c r="J2325" i="1" s="1"/>
  <c r="H2385" i="1"/>
  <c r="H2384" i="1" s="1"/>
  <c r="H2383" i="1" s="1"/>
  <c r="H2382" i="1" s="1"/>
  <c r="H2381" i="1" s="1"/>
  <c r="G2199" i="1"/>
  <c r="J2252" i="1"/>
  <c r="J2251" i="1" s="1"/>
  <c r="J2250" i="1" s="1"/>
  <c r="H2327" i="1"/>
  <c r="H2326" i="1" s="1"/>
  <c r="H2325" i="1" s="1"/>
  <c r="H2318" i="1" s="1"/>
  <c r="H2367" i="1"/>
  <c r="H2358" i="1" s="1"/>
  <c r="G2131" i="1"/>
  <c r="G2110" i="1" s="1"/>
  <c r="G2092" i="1" s="1"/>
  <c r="G2091" i="1" s="1"/>
  <c r="G2212" i="1"/>
  <c r="G2211" i="1" s="1"/>
  <c r="G2210" i="1" s="1"/>
  <c r="G2209" i="1" s="1"/>
  <c r="H2253" i="1"/>
  <c r="H2252" i="1" s="1"/>
  <c r="H2251" i="1" s="1"/>
  <c r="H2250" i="1" s="1"/>
  <c r="J2289" i="1"/>
  <c r="J2288" i="1" s="1"/>
  <c r="J2287" i="1" s="1"/>
  <c r="J2286" i="1" s="1"/>
  <c r="I2367" i="1"/>
  <c r="I2358" i="1" s="1"/>
  <c r="I2318" i="1" s="1"/>
  <c r="G2014" i="1"/>
  <c r="G2013" i="1" s="1"/>
  <c r="G2012" i="1" s="1"/>
  <c r="G2045" i="1"/>
  <c r="G2038" i="1" s="1"/>
  <c r="H2212" i="1"/>
  <c r="H2211" i="1" s="1"/>
  <c r="H2210" i="1" s="1"/>
  <c r="J2367" i="1"/>
  <c r="J2358" i="1" s="1"/>
  <c r="G1985" i="1"/>
  <c r="G1978" i="1" s="1"/>
  <c r="G1960" i="1" s="1"/>
  <c r="H2073" i="1"/>
  <c r="H2045" i="1" s="1"/>
  <c r="H2038" i="1" s="1"/>
  <c r="G2168" i="1"/>
  <c r="I2212" i="1"/>
  <c r="I2211" i="1" s="1"/>
  <c r="I2210" i="1" s="1"/>
  <c r="G2238" i="1"/>
  <c r="I2265" i="1"/>
  <c r="I2301" i="1"/>
  <c r="I2300" i="1" s="1"/>
  <c r="I2299" i="1" s="1"/>
  <c r="I2298" i="1" s="1"/>
  <c r="G2327" i="1"/>
  <c r="G2326" i="1" s="1"/>
  <c r="G2325" i="1" s="1"/>
  <c r="G2367" i="1"/>
  <c r="G2358" i="1" s="1"/>
  <c r="I2014" i="1"/>
  <c r="I2013" i="1" s="1"/>
  <c r="I2012" i="1" s="1"/>
  <c r="I2073" i="1"/>
  <c r="H2111" i="1"/>
  <c r="H2110" i="1" s="1"/>
  <c r="H2092" i="1" s="1"/>
  <c r="H2091" i="1" s="1"/>
  <c r="H2168" i="1"/>
  <c r="J2212" i="1"/>
  <c r="J2211" i="1" s="1"/>
  <c r="J2210" i="1" s="1"/>
  <c r="H2238" i="1"/>
  <c r="J2299" i="1"/>
  <c r="J2298" i="1" s="1"/>
  <c r="G1035" i="1" l="1"/>
  <c r="G916" i="1"/>
  <c r="J1697" i="1"/>
  <c r="G1567" i="1"/>
  <c r="I794" i="1"/>
  <c r="H552" i="1"/>
  <c r="H2401" i="1" s="1"/>
  <c r="H1035" i="1"/>
  <c r="H311" i="1"/>
  <c r="H310" i="1" s="1"/>
  <c r="I96" i="1"/>
  <c r="G2318" i="1"/>
  <c r="J1274" i="1"/>
  <c r="J1155" i="1"/>
  <c r="I1035" i="1"/>
  <c r="G673" i="1"/>
  <c r="G2401" i="1" s="1"/>
  <c r="J794" i="1"/>
  <c r="J2401" i="1" s="1"/>
  <c r="I2045" i="1"/>
  <c r="I2038" i="1" s="1"/>
  <c r="H2209" i="1"/>
  <c r="H2199" i="1" s="1"/>
  <c r="J916" i="1"/>
  <c r="H96" i="1"/>
  <c r="I1978" i="1"/>
  <c r="I1960" i="1" s="1"/>
  <c r="G1393" i="1"/>
  <c r="J1567" i="1"/>
  <c r="G311" i="1"/>
  <c r="G310" i="1" s="1"/>
  <c r="G552" i="1"/>
  <c r="G96" i="1"/>
  <c r="J2209" i="1"/>
  <c r="J2199" i="1" s="1"/>
  <c r="J1978" i="1"/>
  <c r="J1960" i="1" s="1"/>
  <c r="G1155" i="1"/>
  <c r="J2318" i="1"/>
  <c r="I2209" i="1"/>
  <c r="I2199" i="1" s="1"/>
  <c r="G1274" i="1"/>
  <c r="I552" i="1"/>
  <c r="I2401" i="1" s="1"/>
  <c r="J96" i="1"/>
</calcChain>
</file>

<file path=xl/sharedStrings.xml><?xml version="1.0" encoding="utf-8"?>
<sst xmlns="http://schemas.openxmlformats.org/spreadsheetml/2006/main" count="12299" uniqueCount="1017">
  <si>
    <t>ПРИЛОЖЕНИЕ 2</t>
  </si>
  <si>
    <t>к решению</t>
  </si>
  <si>
    <t>Пермской городской Думы</t>
  </si>
  <si>
    <t>Ведомственная структура расходов бюджета города Перми на 2025 год и на плановый период 2026 и 2027 годов</t>
  </si>
  <si>
    <t>тыс. руб.</t>
  </si>
  <si>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</si>
  <si>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</si>
  <si>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</si>
  <si>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</si>
  <si>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</si>
  <si>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</si>
  <si>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2025 год</t>
  </si>
  <si>
    <t>2026 год</t>
  </si>
  <si>
    <t>2027 год</t>
  </si>
  <si>
    <t>формулы</t>
  </si>
  <si>
    <t>скрыть компл</t>
  </si>
  <si>
    <t>163</t>
  </si>
  <si>
    <t>Департамент имущественных отношений администрации города Перми</t>
  </si>
  <si>
    <t>01</t>
  </si>
  <si>
    <t>Общегосударственные вопросы</t>
  </si>
  <si>
    <t>13</t>
  </si>
  <si>
    <t>Другие общегосударственные вопросы</t>
  </si>
  <si>
    <t>0400000000</t>
  </si>
  <si>
    <t>Муниципальная программа "Управление муниципальным имуществом города Перми"</t>
  </si>
  <si>
    <t>0440000000</t>
  </si>
  <si>
    <t>Комплексы процессных мероприятий</t>
  </si>
  <si>
    <t>0440100000</t>
  </si>
  <si>
    <t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</si>
  <si>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</si>
  <si>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>Мероприятия в сфере имущественных отношений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</si>
  <si>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</si>
  <si>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</si>
  <si>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</si>
  <si>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</si>
  <si>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0440121590</t>
  </si>
  <si>
    <t>Содержание и обслуживание нежилого муниципального фонда</t>
  </si>
  <si>
    <t>0440122150</t>
  </si>
  <si>
    <t>Приведение в нормативное состояние объектов нежилого муниципального фонда</t>
  </si>
  <si>
    <t>0440200000</t>
  </si>
  <si>
    <t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</si>
  <si>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</si>
  <si>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Содержание муниципальных органов города Перми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</si>
  <si>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</si>
  <si>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</si>
  <si>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0440200590</t>
  </si>
  <si>
    <t>Обеспечение деятельности (оказание услуг, выполнение работ) муниципальных учреждений (организаций)</t>
  </si>
  <si>
    <t>9100000000</t>
  </si>
  <si>
    <t>Непрограммные расходы бюджета города Перми по реализации иных мероприятий</t>
  </si>
  <si>
    <t>9190000000</t>
  </si>
  <si>
    <t>Иные непрограммные мероприятия</t>
  </si>
  <si>
    <t>9190021200</t>
  </si>
  <si>
    <t>Исполнение обязанностей по уплате платежей в федеральный бюджет</t>
  </si>
  <si>
    <t>08</t>
  </si>
  <si>
    <t>Культура, кинематография</t>
  </si>
  <si>
    <t>Культура</t>
  </si>
  <si>
    <t>0300000000</t>
  </si>
  <si>
    <t>Муниципальная программа "Культура и молодежная политика города Перми"</t>
  </si>
  <si>
    <t>0330000000</t>
  </si>
  <si>
    <t>Муниципальные проекты</t>
  </si>
  <si>
    <t>0330100000</t>
  </si>
  <si>
    <t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</si>
  <si>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0330141980</t>
  </si>
  <si>
    <t>Приобретение в собственность муниципального образования город Пермь нежилого здания</t>
  </si>
  <si>
    <t>400</t>
  </si>
  <si>
    <t>Капитальные вложения в объекты государственной (муниципальной) собственности</t>
  </si>
  <si>
    <t>902</t>
  </si>
  <si>
    <t>Департамент финансов администрации города Перми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</si>
  <si>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</si>
  <si>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</si>
  <si>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9500000000</t>
  </si>
  <si>
    <t>Непрограммные расходы по обеспечению деятельности администрации города Перми</t>
  </si>
  <si>
    <t>9580000000</t>
  </si>
  <si>
    <t>Функциональные органы администрации города Перми</t>
  </si>
  <si>
    <t>9580000110</t>
  </si>
  <si>
    <t>11</t>
  </si>
  <si>
    <t>Резервные фонды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</si>
  <si>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</si>
  <si>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</si>
  <si>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9620000000</t>
  </si>
  <si>
    <t>Резервный фонд</t>
  </si>
  <si>
    <t>9620093000</t>
  </si>
  <si>
    <t>Резервный фонд администрации города Перми</t>
  </si>
  <si>
    <t>9110000000</t>
  </si>
  <si>
    <t>Содержание централизованных бухгалтерий</t>
  </si>
  <si>
    <t>9110000590</t>
  </si>
  <si>
    <t>9190021460</t>
  </si>
  <si>
    <t>Мероприятия в сфере применения информационных технологий</t>
  </si>
  <si>
    <t>9610000000</t>
  </si>
  <si>
    <t>Расходы на исполнение судебных актов по обращению взыскания на средства местного бюджета</t>
  </si>
  <si>
    <t>9610092000</t>
  </si>
  <si>
    <t>Средства на исполнение судебных актов, вступивших в законную силу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</si>
  <si>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</si>
  <si>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</si>
  <si>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9190023640</t>
  </si>
  <si>
    <t>Исполнение обязательств по обслуживанию муниципального долга</t>
  </si>
  <si>
    <t>700</t>
  </si>
  <si>
    <t>903</t>
  </si>
  <si>
    <t>Департамент градостроительства и архитектуры администрации города Перми</t>
  </si>
  <si>
    <t>04</t>
  </si>
  <si>
    <t>Национальная экономика</t>
  </si>
  <si>
    <t>12</t>
  </si>
  <si>
    <t>Другие вопросы в области национальной экономики</t>
  </si>
  <si>
    <t>0800000000</t>
  </si>
  <si>
    <t>Муниципальная программа "Градостроительная деятельность на территории города Перми"</t>
  </si>
  <si>
    <t>0840000000</t>
  </si>
  <si>
    <t>0840100000</t>
  </si>
  <si>
    <t>Комплекс процессных мероприятий "Формирование архитектурного облика города Перми и эстетических качеств застройки"</t>
  </si>
  <si>
    <t>0840122080</t>
  </si>
  <si>
    <t>Мероприятия в сфере градостроительства и архитектуры</t>
  </si>
  <si>
    <t>0840171730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</si>
  <si>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</si>
  <si>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600</t>
  </si>
  <si>
    <t>Предоставление субсидий бюджетным, автономным учреждениям и иным некоммерческим организациям</t>
  </si>
  <si>
    <t>0840200000</t>
  </si>
  <si>
    <t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</si>
  <si>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</si>
  <si>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910</t>
  </si>
  <si>
    <t>Управление записи актов гражданского состояния администрации города Перми</t>
  </si>
  <si>
    <t>9190059300</t>
  </si>
  <si>
    <t>Государственная регистрация актов гражданского состояния</t>
  </si>
  <si>
    <t>915</t>
  </si>
  <si>
    <t>Управление по экологии и природопользованию администрации города Перми</t>
  </si>
  <si>
    <t>03</t>
  </si>
  <si>
    <t>Национальная безопасность и правоохранительная деятельность</t>
  </si>
  <si>
    <t>14</t>
  </si>
  <si>
    <t>Другие вопросы в области национальной безопасности и правоохранительной деятельности</t>
  </si>
  <si>
    <t>919002П040</t>
  </si>
  <si>
    <t>Составление протоколов об административных правонарушениях</t>
  </si>
  <si>
    <t>05</t>
  </si>
  <si>
    <t>Сельское хозяйство и рыболовство</t>
  </si>
  <si>
    <t>1400000000</t>
  </si>
  <si>
    <t>Муниципальная программа "Охрана природы и лесное хозяйство города Перми"</t>
  </si>
  <si>
    <t>1440000000</t>
  </si>
  <si>
    <t>1440400000</t>
  </si>
  <si>
    <t>Комплекс процессных мероприятий "Обращение с животными без владельцев"</t>
  </si>
  <si>
    <t>1440400590</t>
  </si>
  <si>
    <t>144042У150</t>
  </si>
  <si>
    <t>Организация мероприятий при осуществлении деятельности по обращению с животными без владельцев</t>
  </si>
  <si>
    <t>07</t>
  </si>
  <si>
    <t>Лесное хозяйство</t>
  </si>
  <si>
    <t>1440300000</t>
  </si>
  <si>
    <t>Комплекс процессных мероприятий "Сохранение и воспроизводство городских лесов"</t>
  </si>
  <si>
    <t>1440300590</t>
  </si>
  <si>
    <t>1440321650</t>
  </si>
  <si>
    <t>Мероприятия в сфере использования, охраны, защиты и воспроизводства городских лесов</t>
  </si>
  <si>
    <t>Жилищно-коммунальное хозяйство</t>
  </si>
  <si>
    <t>Благоустройство</t>
  </si>
  <si>
    <t>1420000000</t>
  </si>
  <si>
    <t>Муниципальные проекты в рамках региональных проектов</t>
  </si>
  <si>
    <t>1420100000</t>
  </si>
  <si>
    <t>Муниципальный проект "Комплексное благоустройство"</t>
  </si>
  <si>
    <t>14201SЖ410</t>
  </si>
  <si>
    <t>Развитие городского пространства</t>
  </si>
  <si>
    <t>1440100000</t>
  </si>
  <si>
    <t>Комплекс процессных мероприятий "Создание и содержание ООПТ, реализация природоохранных мероприятий"</t>
  </si>
  <si>
    <t>1440121660</t>
  </si>
  <si>
    <t>Создание и содержание ООПТ местного значения</t>
  </si>
  <si>
    <t>1440200000</t>
  </si>
  <si>
    <t>Комплекс процессных мероприятий "Мероприятия по содержанию питомника растений"</t>
  </si>
  <si>
    <t>1440221690</t>
  </si>
  <si>
    <t>Посадка зеленых насаждений ценных видов</t>
  </si>
  <si>
    <t>1440222340</t>
  </si>
  <si>
    <t>Мероприятия по выращиванию посадочного материала, содержанию зеленых насаждений, озелененных территорий</t>
  </si>
  <si>
    <t>1440421260</t>
  </si>
  <si>
    <t>Мероприятия по обустройству и содержанию площадок для выгула и дрессировки собак</t>
  </si>
  <si>
    <t>Другие вопросы в области жилищно-коммунального хозяйства</t>
  </si>
  <si>
    <t>1440200590</t>
  </si>
  <si>
    <t>Охрана окружающей среды</t>
  </si>
  <si>
    <t>Охрана объектов растительного и животного мира и среды их обитания</t>
  </si>
  <si>
    <t>1440121630</t>
  </si>
  <si>
    <t>Реализация природоохранных мероприятий</t>
  </si>
  <si>
    <t>Другие вопросы в области охраны окружающей среды</t>
  </si>
  <si>
    <t>1440500000</t>
  </si>
  <si>
    <t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</si>
  <si>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</si>
  <si>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>144052У100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</si>
  <si>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</si>
  <si>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924</t>
  </si>
  <si>
    <t>Департамент культуры и молодежной политики администрации города Перми</t>
  </si>
  <si>
    <t>Образование</t>
  </si>
  <si>
    <t>Дополнительное образование детей</t>
  </si>
  <si>
    <t>0340000000</t>
  </si>
  <si>
    <t>0340300000</t>
  </si>
  <si>
    <t>Комплекс процессных мероприятий "Обеспечение качественно нового уровня развития инфраструктуры"</t>
  </si>
  <si>
    <t>0340301070</t>
  </si>
  <si>
    <t>Взносы на капитальный ремонт общего имущества в многоквартирных домах</t>
  </si>
  <si>
    <t>0340323560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</si>
  <si>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</si>
  <si>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</si>
  <si>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>Комплекс процессных мероприятий "Одаренные дети города Перми"</t>
  </si>
  <si>
    <t>0340400590</t>
  </si>
  <si>
    <t>0340400680</t>
  </si>
  <si>
    <t>Мероприятия в сфере дополнительного образования детей в области искусств</t>
  </si>
  <si>
    <t>0340401060</t>
  </si>
  <si>
    <t>Повышение фонда оплаты труда</t>
  </si>
  <si>
    <t>0340482020</t>
  </si>
  <si>
    <t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</si>
  <si>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</si>
  <si>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</si>
  <si>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0640000000</t>
  </si>
  <si>
    <t>0640200000</t>
  </si>
  <si>
    <t>Комплекс процессных мероприятий "Повышение социального благополучия отдельных категорий жителей города Перми"</t>
  </si>
  <si>
    <t>0640223570</t>
  </si>
  <si>
    <t>Оборудование объектов городской инфраструктуры средствами беспрепятственного доступа</t>
  </si>
  <si>
    <t>Молодежная политика</t>
  </si>
  <si>
    <t>0100000000</t>
  </si>
  <si>
    <t>Муниципальная программа "Общественное согласие"</t>
  </si>
  <si>
    <t>0140000000</t>
  </si>
  <si>
    <t>0140100000</t>
  </si>
  <si>
    <t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</si>
  <si>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0140122220</t>
  </si>
  <si>
    <t>Мероприятия в сфере укрепления межнационального и межконфессиального согласия в городе Перми</t>
  </si>
  <si>
    <t>0140171300</t>
  </si>
  <si>
    <t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</si>
  <si>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0200000000</t>
  </si>
  <si>
    <t>Муниципальная программа "Безопасный город"</t>
  </si>
  <si>
    <t>0240000000</t>
  </si>
  <si>
    <t>0240200000</t>
  </si>
  <si>
    <t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</si>
  <si>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</si>
  <si>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>Мероприятия, направленные на первичную профилактику потребления психоактивных веществ</t>
  </si>
  <si>
    <t>0340500000</t>
  </si>
  <si>
    <t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</si>
  <si>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</si>
  <si>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</si>
  <si>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>Организация занятости молодежи</t>
  </si>
  <si>
    <t>0340501060</t>
  </si>
  <si>
    <t>0340523140</t>
  </si>
  <si>
    <t>Поддержка инициативной и талантливой молодежи</t>
  </si>
  <si>
    <t>300</t>
  </si>
  <si>
    <t>Социальное обеспечение и иные выплаты населению</t>
  </si>
  <si>
    <t>0340570040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</si>
  <si>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</si>
  <si>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0640221050</t>
  </si>
  <si>
    <t>Проведение мероприятий в сфере социальной политики, развития человеческого потенциала</t>
  </si>
  <si>
    <t>09</t>
  </si>
  <si>
    <t>Другие вопросы в области образования</t>
  </si>
  <si>
    <t>0340482030</t>
  </si>
  <si>
    <t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</si>
  <si>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0640300000</t>
  </si>
  <si>
    <t>Комплекс процессных мероприятий "Организация оздоровления и отдыха детей города Перми"</t>
  </si>
  <si>
    <t>0640300590</t>
  </si>
  <si>
    <t>0640301060</t>
  </si>
  <si>
    <t>0340100000</t>
  </si>
  <si>
    <t>Комплекс процессных мероприятий "Городские культурно-зрелищные мероприятия"</t>
  </si>
  <si>
    <t>0340100590</t>
  </si>
  <si>
    <t>0340121980</t>
  </si>
  <si>
    <t>Городские культурно-зрелищные мероприятия, культурно-зрелищные мероприятия по месту жительства</t>
  </si>
  <si>
    <t>034012К030</t>
  </si>
  <si>
    <t>Организация и проведение мероприятий в сфере культуры на территории Пермского края</t>
  </si>
  <si>
    <t>0340200000</t>
  </si>
  <si>
    <t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</si>
  <si>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</si>
  <si>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</si>
  <si>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>Создание концертных и театральных постановок, организация и обеспечение участия в творческих проектах</t>
  </si>
  <si>
    <t>0340223620</t>
  </si>
  <si>
    <t>Оказание услуг библиотечного обслуживания</t>
  </si>
  <si>
    <t>0340223830</t>
  </si>
  <si>
    <t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</si>
  <si>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0340300750</t>
  </si>
  <si>
    <t>Сохранение историко-культурного наследия</t>
  </si>
  <si>
    <t>0640221010</t>
  </si>
  <si>
    <t>Проведение мероприятий в сфере социальной политики</t>
  </si>
  <si>
    <t>Другие вопросы в области культуры, кинематографии</t>
  </si>
  <si>
    <t>0340600000</t>
  </si>
  <si>
    <t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</si>
  <si>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</si>
  <si>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0340600590</t>
  </si>
  <si>
    <t>10</t>
  </si>
  <si>
    <t>Социальная политика</t>
  </si>
  <si>
    <t>Социальное обеспечение населения</t>
  </si>
  <si>
    <t>930</t>
  </si>
  <si>
    <t>Департамент образования администрации города Перми</t>
  </si>
  <si>
    <t>Дошкольное образование</t>
  </si>
  <si>
    <t>0700000000</t>
  </si>
  <si>
    <t>Муниципальная программа "Доступное и качественное образование"</t>
  </si>
  <si>
    <t>0740000000</t>
  </si>
  <si>
    <t>0740100000</t>
  </si>
  <si>
    <t>Комплекс процессных мероприятий "Обеспечение доступного и качественного дошкольного, общего образования"</t>
  </si>
  <si>
    <t>0740100590</t>
  </si>
  <si>
    <t>074012Н020</t>
  </si>
  <si>
    <t>Единая субвенция на выполнение отдельных государственных полномочий в сфере образования</t>
  </si>
  <si>
    <t>07401SН040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</si>
  <si>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</si>
  <si>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0740400000</t>
  </si>
  <si>
    <t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</si>
  <si>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</si>
  <si>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</si>
  <si>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</si>
  <si>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0740500000</t>
  </si>
  <si>
    <t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</si>
  <si>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0740501070</t>
  </si>
  <si>
    <t>0740523470</t>
  </si>
  <si>
    <t>Приведение в нормативное состояние имущественных комплексов образовательных организаций</t>
  </si>
  <si>
    <t>074052Н420</t>
  </si>
  <si>
    <t>Оснащение муниципальных образовательных организаций оборудованием, средствами обучения и воспитания</t>
  </si>
  <si>
    <t>02</t>
  </si>
  <si>
    <t>Общее образование</t>
  </si>
  <si>
    <t>0710000000</t>
  </si>
  <si>
    <t>Муниципальные проекты в рамках национальных проектов</t>
  </si>
  <si>
    <t>071EВ00000</t>
  </si>
  <si>
    <t>Муниципальный проект "Патриотическое воспитание граждан Российской Федерации"</t>
  </si>
  <si>
    <t>071EВ51790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</si>
  <si>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</si>
  <si>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</si>
  <si>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>0720100000</t>
  </si>
  <si>
    <t>Муниципальный проект "Развитие инфраструктуры в сфере образования"</t>
  </si>
  <si>
    <t>07201SН070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</si>
  <si>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</si>
  <si>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</si>
  <si>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</si>
  <si>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>Муниципальный проект "Капитальные вложения в объекты недвижимого имущества муниципальной собственности в сфере образования"</t>
  </si>
  <si>
    <t>0730142640</t>
  </si>
  <si>
    <t>Строительство спортивного зала МАОУ "СОШ № 79" г. Перми</t>
  </si>
  <si>
    <t>0740100690</t>
  </si>
  <si>
    <t>Организация подвоза учащихся, проживающих в отдаленных жилых районах</t>
  </si>
  <si>
    <t>07401L3030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</si>
  <si>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</si>
  <si>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</si>
  <si>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</si>
  <si>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0740200000</t>
  </si>
  <si>
    <t>Комплекс процессных мероприятий "Обеспечение доступного и качественного дополнительного образования"</t>
  </si>
  <si>
    <t>0740200900</t>
  </si>
  <si>
    <t>Создание условий для реализации программ дополнительного образования направлений IT-сферы</t>
  </si>
  <si>
    <t>0740470050</t>
  </si>
  <si>
    <t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</si>
  <si>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0740500610</t>
  </si>
  <si>
    <t>Устройство спортивных площадок в муниципальных образовательных организациях города Перми</t>
  </si>
  <si>
    <t>07405L7500</t>
  </si>
  <si>
    <t>Реализация мероприятий по модернизации школьных систем образования</t>
  </si>
  <si>
    <t>07405SP350</t>
  </si>
  <si>
    <t>Реализация мероприятий по направлению "Школьный двор"</t>
  </si>
  <si>
    <t>07405SН420</t>
  </si>
  <si>
    <t>0740200590</t>
  </si>
  <si>
    <t>0740201060</t>
  </si>
  <si>
    <t>0740282020</t>
  </si>
  <si>
    <t>0740300000</t>
  </si>
  <si>
    <t>Комплекс процессных мероприятий "Ресурсное обеспечение качественного функционирования системы образования города Перми"</t>
  </si>
  <si>
    <t>0740321190</t>
  </si>
  <si>
    <t>Организация и проведение мероприятий в сфере образования города Перми</t>
  </si>
  <si>
    <t>0740471390</t>
  </si>
  <si>
    <t>Субсидия частным организациям на реализацию дополнительных общеразвивающих программ</t>
  </si>
  <si>
    <t>Профессиональная подготовка, переподготовка и повышение квалификации</t>
  </si>
  <si>
    <t>0740300590</t>
  </si>
  <si>
    <t>0740301060</t>
  </si>
  <si>
    <t>0740382020</t>
  </si>
  <si>
    <t>064032С140</t>
  </si>
  <si>
    <t>Обеспечение отдыха и оздоровления детей</t>
  </si>
  <si>
    <t>0740381030</t>
  </si>
  <si>
    <t>Присуждение премии Главы города Перми "Золотой резерв"</t>
  </si>
  <si>
    <t>0740600000</t>
  </si>
  <si>
    <t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</si>
  <si>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</si>
  <si>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</si>
  <si>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</si>
  <si>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074012С170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</si>
  <si>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</si>
  <si>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Охрана семьи и детства</t>
  </si>
  <si>
    <t>Другие вопросы в области социальной политики</t>
  </si>
  <si>
    <t>0740100700</t>
  </si>
  <si>
    <t>Предоставление бесплатного питания учащимся кадетской школы города Перми</t>
  </si>
  <si>
    <t>0740100710</t>
  </si>
  <si>
    <t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</si>
  <si>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</si>
  <si>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</si>
  <si>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0740471170</t>
  </si>
  <si>
    <t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</si>
  <si>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</si>
  <si>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</si>
  <si>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Физическая культура и спорт</t>
  </si>
  <si>
    <t>Спорт высших достижений</t>
  </si>
  <si>
    <t>0500000000</t>
  </si>
  <si>
    <t>Муниципальная программа "Развитие физической культуры и спорта города Перми"</t>
  </si>
  <si>
    <t>0540000000</t>
  </si>
  <si>
    <t>0540300000</t>
  </si>
  <si>
    <t>Комплекс процессных мероприятий "Реализация дополнительных общеобразовательных программ"</t>
  </si>
  <si>
    <t>0540300590</t>
  </si>
  <si>
    <t>0540301060</t>
  </si>
  <si>
    <t>931</t>
  </si>
  <si>
    <t>Администрация Ленинского района города Перми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</si>
  <si>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</si>
  <si>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компл</t>
  </si>
  <si>
    <t>0640400000</t>
  </si>
  <si>
    <t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</si>
  <si>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064042С150</t>
  </si>
  <si>
    <t>Образование комиссий по делам несовершеннолетних и защите их прав и организация их деятельности</t>
  </si>
  <si>
    <t>9570000000</t>
  </si>
  <si>
    <t>Территориальные органы администрации города Перми</t>
  </si>
  <si>
    <t>9570000110</t>
  </si>
  <si>
    <t>0140121310</t>
  </si>
  <si>
    <t>Содержание имущества и обеспечение деятельности общественных центров</t>
  </si>
  <si>
    <t>0140171130</t>
  </si>
  <si>
    <t>Субсидии на осуществление деятельности территориальных общественных самоуправлений</t>
  </si>
  <si>
    <t>0140171140</t>
  </si>
  <si>
    <t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</si>
  <si>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</si>
  <si>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</si>
  <si>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</si>
  <si>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0240100000</t>
  </si>
  <si>
    <t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</si>
  <si>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0240121000</t>
  </si>
  <si>
    <t>Мероприятия, направленные на обеспечение безопасности людей на водных объектах, охраны их жизни и здоровья</t>
  </si>
  <si>
    <t>0240121110</t>
  </si>
  <si>
    <t>Мероприятия, направленные на обеспечение первичных мер пожарной безопасности в границах города Перми</t>
  </si>
  <si>
    <t>919002П060</t>
  </si>
  <si>
    <t>Осуществление полномочий по созданию и организации деятельности административных комиссий</t>
  </si>
  <si>
    <t>Дорожное хозяйство (дорожные фонды)</t>
  </si>
  <si>
    <t>1000000000</t>
  </si>
  <si>
    <t>Муниципальная программа "Дорожная деятельность и благоустройство города Перми"</t>
  </si>
  <si>
    <t>1040000000</t>
  </si>
  <si>
    <t>1040100000</t>
  </si>
  <si>
    <t>Комплекс процессных мероприятий "Приведение в нормативное состояние автомобильных дорог"</t>
  </si>
  <si>
    <t>104019Д040</t>
  </si>
  <si>
    <t>Содержание и ремонт автомобильных дорог</t>
  </si>
  <si>
    <t>1300000000</t>
  </si>
  <si>
    <t>Муниципальная программа "Развитие системы жилищно-коммунального хозяйства в городе Перми"</t>
  </si>
  <si>
    <t>1330000000</t>
  </si>
  <si>
    <t>1330200000</t>
  </si>
  <si>
    <t>Муниципальный проект "Благоустройство территорий многоквартирных домов города Перми"</t>
  </si>
  <si>
    <t>133029Д220</t>
  </si>
  <si>
    <t>Возмещение затрат по благоустройству придомовых территорий многоквартирных домов города</t>
  </si>
  <si>
    <t>0840122040</t>
  </si>
  <si>
    <t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</si>
  <si>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1040300000</t>
  </si>
  <si>
    <t>Комплекс процессных мероприятий "Организация благоустройства территории города Перми"</t>
  </si>
  <si>
    <t>1040321820</t>
  </si>
  <si>
    <t>Мероприятия по демонтажу самовольно установленных и незаконно размещенных движимых объектов</t>
  </si>
  <si>
    <t>1330271290</t>
  </si>
  <si>
    <t>Возмещение затрат по благоустройству дворовых территорий многоквартирных домов города</t>
  </si>
  <si>
    <t>1340000000</t>
  </si>
  <si>
    <t>1340400000</t>
  </si>
  <si>
    <t>Комплекс процессных мероприятий "Обеспечение санитарно-эпидемиологических требований законодательства"</t>
  </si>
  <si>
    <t>1340422030</t>
  </si>
  <si>
    <t>Обустройство и содержание мест (площадок) накопления твердых коммунальных отходов</t>
  </si>
  <si>
    <t>1340423430</t>
  </si>
  <si>
    <t>Обустройство контейнерных площадок нового образца в городе Перми</t>
  </si>
  <si>
    <t>0340570070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</si>
  <si>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</si>
  <si>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0640321080</t>
  </si>
  <si>
    <t>Организация отдыха несовершеннолетних, состоящих на учете в территориальных отделах полиции города Перми</t>
  </si>
  <si>
    <t>Физическая культура</t>
  </si>
  <si>
    <t>0540200000</t>
  </si>
  <si>
    <t>Комплекс процессных мероприятий "Организация и проведение физкультурных мероприятий, спортивно-массовой работы"</t>
  </si>
  <si>
    <t>0540223350</t>
  </si>
  <si>
    <t>Организация и проведение официальных физкультурно-оздоровительных и спортивных мероприятий Пермского городского округа</t>
  </si>
  <si>
    <t>932</t>
  </si>
  <si>
    <t>Администрация Свердловского района города Перми</t>
  </si>
  <si>
    <t>0140171142</t>
  </si>
  <si>
    <t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</si>
  <si>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933</t>
  </si>
  <si>
    <t>Администрация Мотовилихинского района города Перми</t>
  </si>
  <si>
    <t>0140171143</t>
  </si>
  <si>
    <t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</si>
  <si>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934</t>
  </si>
  <si>
    <t>Администрация Дзержинского района города Перми</t>
  </si>
  <si>
    <t>0140171144</t>
  </si>
  <si>
    <t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</si>
  <si>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935</t>
  </si>
  <si>
    <t>Администрация Индустриального района города Перми</t>
  </si>
  <si>
    <t>0140171145</t>
  </si>
  <si>
    <t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</si>
  <si>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936</t>
  </si>
  <si>
    <t>Администрация Кировского района города Перми</t>
  </si>
  <si>
    <t>0140171146</t>
  </si>
  <si>
    <t>Субсидии Общественной организации ветеранов войны, труда, вооруженных сил и правоохранительных органов Кировского района г. Перми</t>
  </si>
  <si>
    <t>937</t>
  </si>
  <si>
    <t>Администрация Орджоникидзевского района города Перми</t>
  </si>
  <si>
    <t>0140171147</t>
  </si>
  <si>
    <t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</si>
  <si>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938</t>
  </si>
  <si>
    <t>Администрация поселка Новые Ляды города Перми</t>
  </si>
  <si>
    <t>0140171148</t>
  </si>
  <si>
    <t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</si>
  <si>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940</t>
  </si>
  <si>
    <t>Департамент жилищно-коммунального хозяйства администрации города Перми</t>
  </si>
  <si>
    <t>1340100000</t>
  </si>
  <si>
    <t>Комплекс процессных мероприятий "Содержание объектов инженерной инфраструктуры"</t>
  </si>
  <si>
    <t>134019Д160</t>
  </si>
  <si>
    <t>Содержание и ремонт системы ливневой канализации, очистных сооружений</t>
  </si>
  <si>
    <t>134019Д620</t>
  </si>
  <si>
    <t>Жилищное хозяйство</t>
  </si>
  <si>
    <t>1320000000</t>
  </si>
  <si>
    <t>1320100000</t>
  </si>
  <si>
    <t>1320171040</t>
  </si>
  <si>
    <t>Финансовое обеспечение затрат по проведению капитального ремонта фасадов многоквартирных домов города Перми</t>
  </si>
  <si>
    <t>13201SЖ240</t>
  </si>
  <si>
    <t>Капитальный ремонт фасадов многоквартирных домов в г. Перми</t>
  </si>
  <si>
    <t>1340200000</t>
  </si>
  <si>
    <t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</si>
  <si>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</si>
  <si>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</si>
  <si>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</si>
  <si>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>Выполнение работ по капитальному ремонту многоквартирных домов, направленных на исполнение судебных актов</t>
  </si>
  <si>
    <t>1340300000</t>
  </si>
  <si>
    <t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</si>
  <si>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</si>
  <si>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</si>
  <si>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>Содержание расселенных многоквартирных домов, признанных в установленном порядке аварийными и подлежащими сносу</t>
  </si>
  <si>
    <t>1340323870</t>
  </si>
  <si>
    <t>Снос аварийных многоквартирных домов</t>
  </si>
  <si>
    <t>Коммунальное хозяйство</t>
  </si>
  <si>
    <t>1330100000</t>
  </si>
  <si>
    <t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</si>
  <si>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1330141320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</si>
  <si>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</si>
  <si>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1330142020</t>
  </si>
  <si>
    <t>Выкуп центрального теплового пункта № 10 по адресу: г. Пермь, ул. И.Франко, 38а</t>
  </si>
  <si>
    <t>1340121680</t>
  </si>
  <si>
    <t>Мероприятия в сфере коммунального хозяйства</t>
  </si>
  <si>
    <t>1340121740</t>
  </si>
  <si>
    <t>Содержание и ремонт объектов инженерной инфраструктуры</t>
  </si>
  <si>
    <t>1340171160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</si>
  <si>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</si>
  <si>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1340401060</t>
  </si>
  <si>
    <t>1340423880</t>
  </si>
  <si>
    <t>Ликвидация несанкционированных свалок</t>
  </si>
  <si>
    <t>Прикладные научные исследования в области жилищно-коммунального хозяйства</t>
  </si>
  <si>
    <t>1340100590</t>
  </si>
  <si>
    <t>1340500000</t>
  </si>
  <si>
    <t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</si>
  <si>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</si>
  <si>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1500000000</t>
  </si>
  <si>
    <t>Муниципальная программа "Обеспечение жильем жителей города Перми"</t>
  </si>
  <si>
    <t>1530000000</t>
  </si>
  <si>
    <t>1530200000</t>
  </si>
  <si>
    <t>Муниципальный проект "Обеспечение жилыми помещениями детей-сирот и детей, оставшихся без попечения родителей"</t>
  </si>
  <si>
    <t>153022С070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</si>
  <si>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</si>
  <si>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942</t>
  </si>
  <si>
    <t>Управление капитального строительства администрации города Перми</t>
  </si>
  <si>
    <t>0130000000</t>
  </si>
  <si>
    <t>0130100000</t>
  </si>
  <si>
    <t>Муниципальный проект "Строительство зданий для размещения общественных центров"</t>
  </si>
  <si>
    <t>0130141040</t>
  </si>
  <si>
    <t>Строительство нежилого здания под размещение общественного центра по адресу: г. Пермь, Кировский район, ул. Батумская</t>
  </si>
  <si>
    <t>0130141720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</si>
  <si>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</si>
  <si>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</si>
  <si>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</si>
  <si>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</si>
  <si>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</si>
  <si>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</si>
  <si>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</si>
  <si>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9190023800</t>
  </si>
  <si>
    <t>Капитальный ремонт здания для реализации мероприятий дополнительного образования и размещения общественного центра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</si>
  <si>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</si>
  <si>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</si>
  <si>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</si>
  <si>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</si>
  <si>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</si>
  <si>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0230000000</t>
  </si>
  <si>
    <t>0230100000</t>
  </si>
  <si>
    <t>Муниципальный проект "Строительство пожарных водоемов и резервуаров"</t>
  </si>
  <si>
    <t>0230141630</t>
  </si>
  <si>
    <t>Строительство пожарного резервуара в микрорайоне Социалистический Орджоникидзевского района города Перми</t>
  </si>
  <si>
    <t>0230141650</t>
  </si>
  <si>
    <t>Строительство пожарного резервуара в микрорайоне Новобродовский Свердловского района города Перми</t>
  </si>
  <si>
    <t>0230141890</t>
  </si>
  <si>
    <t>Строительство пожарного резервуара в микрорайоне Пихтовая стрелка Мотовилихинского района города Перми</t>
  </si>
  <si>
    <t>0230141900</t>
  </si>
  <si>
    <t>Строительство пожарного резервуара в микрорайоне Акуловский по ул. Красноборская Дзержинского района города Перми</t>
  </si>
  <si>
    <t>0230141920</t>
  </si>
  <si>
    <t>Строительство пожарного резервуара в микрорайоне Верхняя Васильевка Орджоникидзевского района города Перми</t>
  </si>
  <si>
    <t>0230141930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</si>
  <si>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</si>
  <si>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</si>
  <si>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>Строительство пожарного резервуара в микрорайоне Свободный Орджоникидзевского района города Перми</t>
  </si>
  <si>
    <t>0230141960</t>
  </si>
  <si>
    <t>Строительство пожарного резервуара в микрорайоне Нижняя Васильевка Орджоникидзевского района города Перми</t>
  </si>
  <si>
    <t>0230143170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</si>
  <si>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</si>
  <si>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</si>
  <si>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>Строительство пожарного резервуара по ул. Борцов Революции Ленинского района города Перми</t>
  </si>
  <si>
    <t>0230143610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</si>
  <si>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</si>
  <si>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</si>
  <si>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>Строительство пожарного резервуара в микрорайоне Вышка-2 по ул. Омской Мотовилихинского района города Перми</t>
  </si>
  <si>
    <t>0230143630</t>
  </si>
  <si>
    <t>Строительство пожарного резервуара в микрорайоне Химики Орджоникидзевского района города Перми</t>
  </si>
  <si>
    <t>0230200000</t>
  </si>
  <si>
    <t>Муниципальный проект "Строительство (реконструкция) объектов в сфере общественной безопасности"</t>
  </si>
  <si>
    <t>0230241030</t>
  </si>
  <si>
    <t>Строительство противооползневого сооружения в районе жилых домов по ул. КИМ, 5, 7, ул. Ивановской, 19 и ул. Чехова, 2, 4, 6, 8, 10</t>
  </si>
  <si>
    <t>1510000000</t>
  </si>
  <si>
    <t>151F300000</t>
  </si>
  <si>
    <t>Муниципальный проект "Обеспечение устойчивого сокращения непригодного для проживания жилищного фонда"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</si>
  <si>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</si>
  <si>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</si>
  <si>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1330141090</t>
  </si>
  <si>
    <t>Реконструкция системы очистки сточных вод в микрорайоне "Крым" Кировского района города Перми</t>
  </si>
  <si>
    <t>1330141220</t>
  </si>
  <si>
    <t>Строительство водопроводных сетей в микрорайоне "Вышка-1" Мотовилихинского района города Перми</t>
  </si>
  <si>
    <t>1330141770</t>
  </si>
  <si>
    <t>Строительство водопроводных сетей в микрорайоне Турбино</t>
  </si>
  <si>
    <t>1330141780</t>
  </si>
  <si>
    <t>Строительство водопроводных сетей по ул. 2-я Мулянская Дзержинского района города Перми</t>
  </si>
  <si>
    <t>1330142000</t>
  </si>
  <si>
    <t>Строительство водопроводных сетей в микрорайоне Левшино</t>
  </si>
  <si>
    <t>1330142010</t>
  </si>
  <si>
    <t>Строительство водопроводных сетей в микрорайоне Энергетик</t>
  </si>
  <si>
    <t>1330142360</t>
  </si>
  <si>
    <t>Реконструкция канализационной насосной станции "Речник" Дзержинского района города Перми</t>
  </si>
  <si>
    <t>1330143480</t>
  </si>
  <si>
    <t>Строительство сетей водоснабжения в микрорайоне "Заозерье" для земельных участков многодетных семей</t>
  </si>
  <si>
    <t>1430000000</t>
  </si>
  <si>
    <t>1430100000</t>
  </si>
  <si>
    <t>Муниципальный проект "Строительство объектов в сфере экологии"</t>
  </si>
  <si>
    <t>1430143570</t>
  </si>
  <si>
    <t>Строительство городского питомника растений на земельном участке с кадастровым номером 59:01:0000000:91384</t>
  </si>
  <si>
    <t>0720141680</t>
  </si>
  <si>
    <t>Строительство нового корпуса МАОУ "Инженерная школа" г. Перми по ул. Академика Веденеева</t>
  </si>
  <si>
    <t>0720141970</t>
  </si>
  <si>
    <t>Строительство здания общеобразовательного учреждения в Ленинском районе города Перми</t>
  </si>
  <si>
    <t>0720142550</t>
  </si>
  <si>
    <t>Строительство здания общеобразовательного учреждения в Индустриальном районе города Перми</t>
  </si>
  <si>
    <t>0720143360</t>
  </si>
  <si>
    <t>Реконструкция здания по ул. Уральской, 110 для размещения общеобразовательной организации г. Перми</t>
  </si>
  <si>
    <t>0730143510</t>
  </si>
  <si>
    <t>Строительство спортивного зала МАОУ "СОШ № 81" г. Перми</t>
  </si>
  <si>
    <t>0530000000</t>
  </si>
  <si>
    <t>0530100000</t>
  </si>
  <si>
    <t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</si>
  <si>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0530141880</t>
  </si>
  <si>
    <t>Строительство плавательного бассейна по адресу: ул. Гайвинская, 50</t>
  </si>
  <si>
    <t>0530141950</t>
  </si>
  <si>
    <t>Строительство спортивной трассы для лыжероллеров по адресу: г. Пермь, ул. Агрономическая, 23</t>
  </si>
  <si>
    <t>944</t>
  </si>
  <si>
    <t>Департамент дорог и благоустройства администрации города Перми</t>
  </si>
  <si>
    <t>Водное хозяйство</t>
  </si>
  <si>
    <t>1040323410</t>
  </si>
  <si>
    <t>Содержание и ремонт гидротехнических сооружений</t>
  </si>
  <si>
    <t>1010000000</t>
  </si>
  <si>
    <t>101R100000</t>
  </si>
  <si>
    <t>Муниципальный проект "Региональная и местная дорожная сеть"</t>
  </si>
  <si>
    <t>101R153940</t>
  </si>
  <si>
    <t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</si>
  <si>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>101R1SД110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</si>
  <si>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</si>
  <si>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</si>
  <si>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</si>
  <si>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>Муниципальный проект "Местные дороги"</t>
  </si>
  <si>
    <t>10201SД110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</si>
  <si>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</si>
  <si>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1030000000</t>
  </si>
  <si>
    <t>1030100000</t>
  </si>
  <si>
    <t>Муниципальный проект "Строительство и реконструкция автомобильных дорог"</t>
  </si>
  <si>
    <t>103019Д010</t>
  </si>
  <si>
    <t>Реконструкция ул. Карпинского от ул. Архитектора Свиязева до ул. Космонавта Леонова</t>
  </si>
  <si>
    <t>103019Д011</t>
  </si>
  <si>
    <t>Строительство автомобильной дороги по ул. Агатовой</t>
  </si>
  <si>
    <t>103019Д012</t>
  </si>
  <si>
    <t>Строительство автомобильной дороги по ул. Углеуральской</t>
  </si>
  <si>
    <t>103019Д013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</si>
  <si>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</si>
  <si>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</si>
  <si>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>Строительство очистных сооружений и водоотвода ливневых стоков по ул. Куйбышева, 1 от ул. Петропавловской до выпуска</t>
  </si>
  <si>
    <t>103019Д015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</si>
  <si>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</si>
  <si>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1030200000</t>
  </si>
  <si>
    <t>Муниципальный проект "Обустройство сетей наружного освещения"</t>
  </si>
  <si>
    <t>103029Д020</t>
  </si>
  <si>
    <t>Обустройство сетей наружного освещения</t>
  </si>
  <si>
    <t>104019Д030</t>
  </si>
  <si>
    <t>Капитальный ремонт автомобильных дорог и искусственных дорожных сооружений</t>
  </si>
  <si>
    <t>104019Д050</t>
  </si>
  <si>
    <t>Ремонт тротуаров, пешеходных дорожек и газонов вдоль тротуаров, пешеходных дорожек</t>
  </si>
  <si>
    <t>104019Д060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</si>
  <si>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</si>
  <si>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</si>
  <si>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</si>
  <si>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</si>
  <si>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>Реализация мер по обеспечению транспортной безопасности искусственных дорожных сооружений</t>
  </si>
  <si>
    <t>104019Д610</t>
  </si>
  <si>
    <t>1040200000</t>
  </si>
  <si>
    <t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</si>
  <si>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</si>
  <si>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>Ремонт сетей наружного освещения</t>
  </si>
  <si>
    <t>104029Д090</t>
  </si>
  <si>
    <t>Содержание сетей наружного освещения на автомобильных дорогах города Перми</t>
  </si>
  <si>
    <t>104029Д100</t>
  </si>
  <si>
    <t>Содержание и ремонт сетей наружного освещения</t>
  </si>
  <si>
    <t>104029Д620</t>
  </si>
  <si>
    <t>104039Д120</t>
  </si>
  <si>
    <t>Благоустройство территорий индивидуальной жилой застройки в городе Перми</t>
  </si>
  <si>
    <t>1200000000</t>
  </si>
  <si>
    <t>Муниципальная программа "Организация регулярных перевозок общественным транспортом в городе Перми"</t>
  </si>
  <si>
    <t>1240000000</t>
  </si>
  <si>
    <t>1240100000</t>
  </si>
  <si>
    <t>Комплекс процессных мероприятий "Приоритетное развитие общественного транспорта в городе Перми"</t>
  </si>
  <si>
    <t>124019Д140</t>
  </si>
  <si>
    <t>Содержание и ремонт остановочных пунктов с элементами благоустройства</t>
  </si>
  <si>
    <t>1020200000</t>
  </si>
  <si>
    <t>1020223150</t>
  </si>
  <si>
    <t>Архитектурная подсветка зданий</t>
  </si>
  <si>
    <t>10202SЖ090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</si>
  <si>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</si>
  <si>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</si>
  <si>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>Архитектурная подсветка фасадов административных, жилых объектов (зданий) в г. Перми</t>
  </si>
  <si>
    <t>10202SЖ410</t>
  </si>
  <si>
    <t>1030300000</t>
  </si>
  <si>
    <t>Муниципальный проект "Обустройство объектов озеленения общего пользования"</t>
  </si>
  <si>
    <t>1030323050</t>
  </si>
  <si>
    <t>Обустройство объектов озеленения общего пользования</t>
  </si>
  <si>
    <t>1030400000</t>
  </si>
  <si>
    <t>Муниципальный проект "Строительство и реконструкция мест погребения"</t>
  </si>
  <si>
    <t>1030441120</t>
  </si>
  <si>
    <t>Строительство крематория на кладбище "Восточное" города Перми</t>
  </si>
  <si>
    <t>1040321450</t>
  </si>
  <si>
    <t>Содержание и ремонт объектов и элементов благоустройства</t>
  </si>
  <si>
    <t>1040321510</t>
  </si>
  <si>
    <t>Содержание земель, не принадлежащих физическим и (или) юридическим лицам, уборка водоохранных зон</t>
  </si>
  <si>
    <t>1040321750</t>
  </si>
  <si>
    <t>Содержание и ремонт пешеходных мостиков, лестниц на территориях общего пользования города Перми</t>
  </si>
  <si>
    <t>1040323290</t>
  </si>
  <si>
    <t>Обустройство организованных мест отдыха у воды на территории города Перми</t>
  </si>
  <si>
    <t>1040323360</t>
  </si>
  <si>
    <t>Капитальный ремонт объектов и элементов благоустройства</t>
  </si>
  <si>
    <t>1040323750</t>
  </si>
  <si>
    <t>Благоустройство территорий для обеспечения доступа к земельным участкам, предоставленным отдельным категориям граждан</t>
  </si>
  <si>
    <t>1040400000</t>
  </si>
  <si>
    <t>Комплекс процессных мероприятий "Организация ритуальных услуг и содержание мест погребения"</t>
  </si>
  <si>
    <t>1040400590</t>
  </si>
  <si>
    <t>1040421930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</si>
  <si>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</si>
  <si>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</si>
  <si>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>Приведение в нормативное состояние мест погребения</t>
  </si>
  <si>
    <t>1040423680</t>
  </si>
  <si>
    <t>Проектирование санитарно-защитных зон мест погребения</t>
  </si>
  <si>
    <t>1040423700</t>
  </si>
  <si>
    <t>Содержание мест погребения</t>
  </si>
  <si>
    <t>1040423710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</si>
  <si>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</si>
  <si>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1040500000</t>
  </si>
  <si>
    <t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</si>
  <si>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</si>
  <si>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>1040500590</t>
  </si>
  <si>
    <t>945</t>
  </si>
  <si>
    <t>Департамент транспорта администрации города Перми</t>
  </si>
  <si>
    <t>Транспорт</t>
  </si>
  <si>
    <t>1210000000</t>
  </si>
  <si>
    <t>121R700000</t>
  </si>
  <si>
    <t>Муниципальный проект "Развитие общественного транспорта"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</si>
  <si>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</si>
  <si>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</si>
  <si>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1220000000</t>
  </si>
  <si>
    <t>1220100000</t>
  </si>
  <si>
    <t>Муниципальный проект "Обустройство объектов инфраструктуры общественного транспорта"</t>
  </si>
  <si>
    <t>12201ST220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</si>
  <si>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</si>
  <si>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1240121800</t>
  </si>
  <si>
    <t>Мероприятия по обеспечению транспортного обслуживания</t>
  </si>
  <si>
    <t>1240123270</t>
  </si>
  <si>
    <t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</si>
  <si>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</si>
  <si>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>Повышение привлекательности профессии водителя</t>
  </si>
  <si>
    <t>1240171340</t>
  </si>
  <si>
    <t>Возмещение затрат, связанных с уплатой лизинговых платежей по договорам финансовой аренды (лизинга)</t>
  </si>
  <si>
    <t>1240200000</t>
  </si>
  <si>
    <t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</si>
  <si>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</si>
  <si>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</si>
  <si>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919002T060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</si>
  <si>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</si>
  <si>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124019Д130</t>
  </si>
  <si>
    <t>Обустройство остановочных пунктов, используемых в регулярных перевозках пассажиров</t>
  </si>
  <si>
    <t>950</t>
  </si>
  <si>
    <t>Контрольный департамент администрации города Перми</t>
  </si>
  <si>
    <t>9120000000</t>
  </si>
  <si>
    <t>Повышение уровня благоустройства территории города Перми</t>
  </si>
  <si>
    <t>9120000590</t>
  </si>
  <si>
    <t>951</t>
  </si>
  <si>
    <t>Департамент экономики и промышленной политики администрации города Перми</t>
  </si>
  <si>
    <t>9190021950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</si>
  <si>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</si>
  <si>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Гражданская оборона</t>
  </si>
  <si>
    <t>0240121280</t>
  </si>
  <si>
    <t>Создание и содержание в целях гражданской обороны запасов материально-технических, продовольственных и иных средств</t>
  </si>
  <si>
    <t>0900000000</t>
  </si>
  <si>
    <t>Муниципальная программа "Экономическое развитие города Перми"</t>
  </si>
  <si>
    <t>0940000000</t>
  </si>
  <si>
    <t>0940100000</t>
  </si>
  <si>
    <t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</si>
  <si>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</si>
  <si>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</si>
  <si>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>Мероприятия в сфере экономического развития города Перми</t>
  </si>
  <si>
    <t>0940171320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</si>
  <si>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</si>
  <si>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</si>
  <si>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>Комплекс процессных мероприятий "Развитие потребительского рынка и туризма"</t>
  </si>
  <si>
    <t>0940221160</t>
  </si>
  <si>
    <t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</si>
  <si>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</si>
  <si>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>Мероприятия в сфере туризма</t>
  </si>
  <si>
    <t>0940300000</t>
  </si>
  <si>
    <t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</si>
  <si>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</si>
  <si>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955</t>
  </si>
  <si>
    <t>Департамент социальной политики администрации города Перми</t>
  </si>
  <si>
    <t>0640323630</t>
  </si>
  <si>
    <t>Администрирование отдыха детей в каникулярное время</t>
  </si>
  <si>
    <t>0640370020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</si>
  <si>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</si>
  <si>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</si>
  <si>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>Увеличение финансового обеспечения переданных государственных полномочий по организации и обеспечению отдыха детей и их оздоровления</t>
  </si>
  <si>
    <t>Пенсионное обеспечение</t>
  </si>
  <si>
    <t>9190082080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</si>
  <si>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</si>
  <si>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0640100000</t>
  </si>
  <si>
    <t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</si>
  <si>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</si>
  <si>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</si>
  <si>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0640181010</t>
  </si>
  <si>
    <t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</si>
  <si>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0640181040</t>
  </si>
  <si>
    <t>Ежегодная премия города Перми "Преодоление"</t>
  </si>
  <si>
    <t>0640181060</t>
  </si>
  <si>
    <t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</si>
  <si>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</si>
  <si>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>Предоставление дополнительной меры социальной поддержки в случае рождения троих или более детей одновременно</t>
  </si>
  <si>
    <t>1540000000</t>
  </si>
  <si>
    <t>1540200000</t>
  </si>
  <si>
    <t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</si>
  <si>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</si>
  <si>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</si>
  <si>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</si>
  <si>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</si>
  <si>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</si>
  <si>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</si>
  <si>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0640181020</t>
  </si>
  <si>
    <t>Дополнительные меры социальной поддержки отдельных категорий жителей города Перми</t>
  </si>
  <si>
    <t>0640400110</t>
  </si>
  <si>
    <t>964</t>
  </si>
  <si>
    <t>Департамент общественной безопасности администрации города Перми</t>
  </si>
  <si>
    <t>Судебная система</t>
  </si>
  <si>
    <t>9190051200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</si>
  <si>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</si>
  <si>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0240100590</t>
  </si>
  <si>
    <t>0240121100</t>
  </si>
  <si>
    <t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</si>
  <si>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0240120000</t>
  </si>
  <si>
    <t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</si>
  <si>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</si>
  <si>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</si>
  <si>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0240223550</t>
  </si>
  <si>
    <t>Профилактика правонарушений на территории города Перми</t>
  </si>
  <si>
    <t>02402SП020</t>
  </si>
  <si>
    <t>Выплата материального стимулирования народным дружинникам за участие в охране общественного порядка</t>
  </si>
  <si>
    <t>0240300000</t>
  </si>
  <si>
    <t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</si>
  <si>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</si>
  <si>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>9190021880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</si>
  <si>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</si>
  <si>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975</t>
  </si>
  <si>
    <t>Администрация города Перми</t>
  </si>
  <si>
    <t>Функционирование высшего должностного лица субъекта Российской Федерации и муниципального образования</t>
  </si>
  <si>
    <t>9510000000</t>
  </si>
  <si>
    <t>Глава города Перми</t>
  </si>
  <si>
    <t>9510000110</t>
  </si>
  <si>
    <t>9590000000</t>
  </si>
  <si>
    <t>Аппарат органа городского самоуправления</t>
  </si>
  <si>
    <t>9590000110</t>
  </si>
  <si>
    <t>Обеспечение проведения выборов и референдумов</t>
  </si>
  <si>
    <t>9190020600</t>
  </si>
  <si>
    <t>Мероприятия по проведению выборов в Пермскую городскую Думу</t>
  </si>
  <si>
    <t>0130200000</t>
  </si>
  <si>
    <t>Муниципальный проект "Поддержка СО НКО в реализации социальных проектов и проектов инициативного бюджетирования"</t>
  </si>
  <si>
    <t>0130223100</t>
  </si>
  <si>
    <t>Проведение мероприятий в рамках реализации проектов инициативного бюджетирования в городе Перми</t>
  </si>
  <si>
    <t>0130223180</t>
  </si>
  <si>
    <t>Проведение мероприятий в рамках реализации инициативных проектов на территории города Перми</t>
  </si>
  <si>
    <t>0130271250</t>
  </si>
  <si>
    <t>Субсидии некоммерческим организациям на реализацию мероприятий ежегодного городского конкурса социально значимых проектов</t>
  </si>
  <si>
    <t>9130000000</t>
  </si>
  <si>
    <t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</si>
  <si>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</si>
  <si>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</si>
  <si>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>Содержание имущественного комплекса административных зданий (помещений)</t>
  </si>
  <si>
    <t>9130021960</t>
  </si>
  <si>
    <t>Приведение в нормативное состояние административных зданий (помещений)</t>
  </si>
  <si>
    <t>9140000000</t>
  </si>
  <si>
    <t>Развитие архивного дела в городе Перми</t>
  </si>
  <si>
    <t>9140000590</t>
  </si>
  <si>
    <t>9140001060</t>
  </si>
  <si>
    <t>9160000000</t>
  </si>
  <si>
    <t>Мероприятия, направленные на решение отдельных вопросов местного значения в микрорайонах города Перми</t>
  </si>
  <si>
    <t>9190021530</t>
  </si>
  <si>
    <t>Мероприятия в целях повышения престижа муниципальной службы</t>
  </si>
  <si>
    <t>9190021870</t>
  </si>
  <si>
    <t>Информирование населения по вопросам местного значения</t>
  </si>
  <si>
    <t>9190021890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</si>
  <si>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</si>
  <si>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</si>
  <si>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>Мероприятия по созданию механизмов эффективного управления социально-экономическим развитием города Перми</t>
  </si>
  <si>
    <t>9190021910</t>
  </si>
  <si>
    <t>Оплата взносов в межмуниципальные ассоциации</t>
  </si>
  <si>
    <t>9190023840</t>
  </si>
  <si>
    <t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</si>
  <si>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9190081100</t>
  </si>
  <si>
    <t>Выплата денежного вознаграждения физическим лицам, награжденным Почетным знаком г. Перми "За заслуги перед г. Пермь"</t>
  </si>
  <si>
    <t>9190082070</t>
  </si>
  <si>
    <t>Денежное вознаграждение физическим лицам, награжденным Почетной грамотой города Перми</t>
  </si>
  <si>
    <t>9190023020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</si>
  <si>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</si>
  <si>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1540100000</t>
  </si>
  <si>
    <t>Комплекс процессных мероприятий "Осуществление мероприятий в сфере жилищных отношений"</t>
  </si>
  <si>
    <t>1540122110</t>
  </si>
  <si>
    <t>Мероприятия в сфере жилищных отношений</t>
  </si>
  <si>
    <t>9190021440</t>
  </si>
  <si>
    <t>Организация обучения муниципальных служащих администрации города Перми</t>
  </si>
  <si>
    <t>9190081050</t>
  </si>
  <si>
    <t>Единовременные денежные вознаграждения и ежегодные денежные выплаты Почетным гражданам города Перми</t>
  </si>
  <si>
    <t>976</t>
  </si>
  <si>
    <t>Комитет по физической культуре и спорту администрации города Перми</t>
  </si>
  <si>
    <t>0540100000</t>
  </si>
  <si>
    <t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</si>
  <si>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</si>
  <si>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>0540121130</t>
  </si>
  <si>
    <t>Ремонт и приведение в нормативное состояние муниципальных учреждений системы физической культуры и спорта</t>
  </si>
  <si>
    <t>0540123210</t>
  </si>
  <si>
    <t>Устройство муниципальных плоскостных спортивных сооружений с оснащением их спортивным инвентарем</t>
  </si>
  <si>
    <t>054012Ф430</t>
  </si>
  <si>
    <t>Реализация мероприятий по развитию спортивного кластера "Молот"</t>
  </si>
  <si>
    <t>0540200590</t>
  </si>
  <si>
    <t>0540201060</t>
  </si>
  <si>
    <t>Повышение фонда оплаты труд</t>
  </si>
  <si>
    <t>0540270100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</si>
  <si>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</si>
  <si>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</si>
  <si>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</si>
  <si>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Массовый спорт</t>
  </si>
  <si>
    <t>0540123770</t>
  </si>
  <si>
    <t>Оснащение объектов муниципальных учреждений системы физической культуры и спорта</t>
  </si>
  <si>
    <t>0540271200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</si>
  <si>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</si>
  <si>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0540300620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</si>
  <si>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</si>
  <si>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0540381110</t>
  </si>
  <si>
    <t>Присуждение стипендии Главы города Перми-главы администрации города Перми "Спортивные надежды"</t>
  </si>
  <si>
    <t>0540382020</t>
  </si>
  <si>
    <t>Другие вопросы в области физической культуры и спорта</t>
  </si>
  <si>
    <t>0540400000</t>
  </si>
  <si>
    <t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</si>
  <si>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</si>
  <si>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0540400590</t>
  </si>
  <si>
    <t>977</t>
  </si>
  <si>
    <t>Контрольно-счетная палата города Перми</t>
  </si>
  <si>
    <t>9300000000</t>
  </si>
  <si>
    <t>Непрограммные расходы по обеспечению деятельности Контрольно-счетной палаты города Перми</t>
  </si>
  <si>
    <t>9310000000</t>
  </si>
  <si>
    <t>Руководитель, заместитель руководителя и аудиторы Контрольно-счетной палаты города Перми</t>
  </si>
  <si>
    <t>9310000110</t>
  </si>
  <si>
    <t>9390000000</t>
  </si>
  <si>
    <t>9390000110</t>
  </si>
  <si>
    <t>985</t>
  </si>
  <si>
    <t>Пермская городская Дума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</si>
  <si>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</si>
  <si>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9200000000</t>
  </si>
  <si>
    <t>Непрограммные расходы по обеспечению деятельности Пермской городской Думы</t>
  </si>
  <si>
    <t>9220000000</t>
  </si>
  <si>
    <t>Депутаты Пермской городской Думы и их помощники</t>
  </si>
  <si>
    <t>9220000110</t>
  </si>
  <si>
    <t>9290000000</t>
  </si>
  <si>
    <t>9290000110</t>
  </si>
  <si>
    <t>9190023720</t>
  </si>
  <si>
    <t>Мероприятия, связанные с награждением знаком отличия Пермской городской Думы "За вклад в развитие нормотворчества"</t>
  </si>
  <si>
    <t>9190081070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</si>
  <si>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</si>
  <si>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991</t>
  </si>
  <si>
    <t>Управление жилищных отношений администрации города Перми</t>
  </si>
  <si>
    <t>919002С250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</si>
  <si>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</si>
  <si>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1520000000</t>
  </si>
  <si>
    <t>1520100000</t>
  </si>
  <si>
    <t>Муниципальный проект "Расселение аварийного жилищного фонда на территории Пермского края"</t>
  </si>
  <si>
    <t>15201SЖ180</t>
  </si>
  <si>
    <t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</si>
  <si>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1530100000</t>
  </si>
  <si>
    <t>Муниципальный проект "Переселение граждан города Перми из непригодного для проживания и аварийного жилищного фонда"</t>
  </si>
  <si>
    <t>1530121480</t>
  </si>
  <si>
    <t>Организация переселения граждан из аварийного жилищного фонда</t>
  </si>
  <si>
    <t>1540121500</t>
  </si>
  <si>
    <t>Обеспечение нормативного содержания муниципального жилищного фонда</t>
  </si>
  <si>
    <t>1540300000</t>
  </si>
  <si>
    <t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</si>
  <si>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</si>
  <si>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</si>
  <si>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153022С080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</si>
  <si>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</si>
  <si>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</si>
  <si>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</si>
  <si>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1340382110</t>
  </si>
  <si>
    <t>Меры социальной поддержки гражданам, проживающим в непригодном для проживания и аварийном жилищном фонде</t>
  </si>
  <si>
    <t>153022С090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</si>
  <si>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</si>
  <si>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992</t>
  </si>
  <si>
    <t>Департамент земельных отношений администрации города Перми</t>
  </si>
  <si>
    <t>1100000000</t>
  </si>
  <si>
    <t>Муниципальная программа "Управление земельными ресурсами города Перми"</t>
  </si>
  <si>
    <t>1140000000</t>
  </si>
  <si>
    <t>1140100000</t>
  </si>
  <si>
    <t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</si>
  <si>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</si>
  <si>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>Мероприятия в сфере земельных отношений</t>
  </si>
  <si>
    <t>1140123650</t>
  </si>
  <si>
    <t>Выполнение кадастровых работ</t>
  </si>
  <si>
    <t>11401L5110</t>
  </si>
  <si>
    <t>Проведение комплексных кадастровых работ</t>
  </si>
  <si>
    <t>11401SЦ140</t>
  </si>
  <si>
    <t>Разработка проектов межевания территории и проведение комплексных кадастровых работ</t>
  </si>
  <si>
    <t>1140200000</t>
  </si>
  <si>
    <t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</si>
  <si>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</si>
  <si>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000</t>
  </si>
  <si>
    <t>00</t>
  </si>
  <si>
    <t>0000000000</t>
  </si>
  <si>
    <t>Условно утвержденные расходы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</si>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</sst>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i/>
      <sz val="12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2408"/>
  <sheetViews>
    <sheetView tabSelected="1" zoomScale="80" workbookViewId="0">
      <selection activeCell="T9" sqref="T9"/>
    </sheetView>
  </sheetViews>
  <sheetFormatPr defaultRowHeight="15.75" x14ac:dyDescent="0.25"/>
  <cols>
    <col min="1" max="3" width="9.140625" style="2"/>
    <col min="4" max="4" width="13.140625" style="2" customWidth="1"/>
    <col min="5" max="5" width="9.140625" style="2"/>
    <col min="6" max="6" width="56" style="1" customWidth="1"/>
    <col min="7" max="9" width="17" style="1" customWidth="1"/>
    <col min="10" max="10" width="17" style="1" hidden="1" customWidth="1"/>
    <col min="11" max="12" width="0" style="1" hidden="1" customWidth="1"/>
    <col min="13" max="16384" width="9.140625" style="1"/>
  </cols>
  <sheetData>
    <row r="1" spans="1:11" x14ac:dyDescent="0.25">
      <c r="H1" s="33" t="s">
        <v>0</v>
      </c>
      <c r="I1" s="33"/>
    </row>
    <row r="2" spans="1:11" x14ac:dyDescent="0.25">
      <c r="H2" s="33" t="s">
        <v>1</v>
      </c>
      <c r="I2" s="33"/>
    </row>
    <row r="3" spans="1:11" x14ac:dyDescent="0.25">
      <c r="H3" s="33" t="s">
        <v>2</v>
      </c>
      <c r="I3" s="33"/>
    </row>
    <row r="4" spans="1:11" x14ac:dyDescent="0.25">
      <c r="F4" s="3"/>
    </row>
    <row r="5" spans="1:11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</row>
    <row r="6" spans="1:11" x14ac:dyDescent="0.25">
      <c r="F6" s="3"/>
      <c r="G6" s="4"/>
      <c r="H6" s="4"/>
      <c r="I6" s="5" t="s">
        <v>4</v>
      </c>
      <c r="J6" s="5" t="s">
        <v>4</v>
      </c>
    </row>
    <row r="7" spans="1:11" ht="47.25" x14ac:dyDescent="0.2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1" t="s">
        <v>15</v>
      </c>
    </row>
    <row r="8" spans="1:11" s="8" customFormat="1" ht="31.5" x14ac:dyDescent="0.25">
      <c r="A8" s="9" t="s">
        <v>16</v>
      </c>
      <c r="B8" s="9"/>
      <c r="C8" s="9"/>
      <c r="D8" s="9"/>
      <c r="E8" s="9"/>
      <c r="F8" s="10" t="s">
        <v>17</v>
      </c>
      <c r="G8" s="11">
        <f>G9+G33</f>
        <v>584438.69999999995</v>
      </c>
      <c r="H8" s="11">
        <f>H9+H33</f>
        <v>336568.19999999995</v>
      </c>
      <c r="I8" s="11">
        <f>I9+I33</f>
        <v>260350.4</v>
      </c>
      <c r="J8" s="11">
        <f>J9+J33</f>
        <v>0</v>
      </c>
    </row>
    <row r="9" spans="1:11" s="8" customFormat="1" x14ac:dyDescent="0.25">
      <c r="A9" s="9" t="s">
        <v>16</v>
      </c>
      <c r="B9" s="9" t="s">
        <v>18</v>
      </c>
      <c r="C9" s="9"/>
      <c r="D9" s="9"/>
      <c r="E9" s="9"/>
      <c r="F9" s="10" t="s">
        <v>19</v>
      </c>
      <c r="G9" s="11">
        <f>G10</f>
        <v>324438.7</v>
      </c>
      <c r="H9" s="11">
        <f>H10</f>
        <v>336568.19999999995</v>
      </c>
      <c r="I9" s="11">
        <f>I10</f>
        <v>260350.4</v>
      </c>
      <c r="J9" s="11">
        <f>J10</f>
        <v>0</v>
      </c>
    </row>
    <row r="10" spans="1:11" s="12" customFormat="1" x14ac:dyDescent="0.25">
      <c r="A10" s="13" t="s">
        <v>16</v>
      </c>
      <c r="B10" s="13" t="s">
        <v>18</v>
      </c>
      <c r="C10" s="13" t="s">
        <v>20</v>
      </c>
      <c r="D10" s="13"/>
      <c r="E10" s="13"/>
      <c r="F10" s="14" t="s">
        <v>21</v>
      </c>
      <c r="G10" s="15">
        <f>G11+G29</f>
        <v>324438.7</v>
      </c>
      <c r="H10" s="15">
        <f>H11+H29</f>
        <v>336568.19999999995</v>
      </c>
      <c r="I10" s="15">
        <f>I11+I29</f>
        <v>260350.4</v>
      </c>
      <c r="J10" s="15">
        <f>J11+J29</f>
        <v>0</v>
      </c>
    </row>
    <row r="11" spans="1:11" ht="31.5" x14ac:dyDescent="0.25">
      <c r="A11" s="16" t="s">
        <v>16</v>
      </c>
      <c r="B11" s="16" t="s">
        <v>18</v>
      </c>
      <c r="C11" s="16" t="s">
        <v>20</v>
      </c>
      <c r="D11" s="16" t="s">
        <v>22</v>
      </c>
      <c r="E11" s="16"/>
      <c r="F11" s="17" t="s">
        <v>23</v>
      </c>
      <c r="G11" s="18">
        <f>G12</f>
        <v>323779.3</v>
      </c>
      <c r="H11" s="18">
        <f>H12</f>
        <v>336277.6</v>
      </c>
      <c r="I11" s="18">
        <f>I12</f>
        <v>260213.6</v>
      </c>
      <c r="J11" s="18">
        <f>J12</f>
        <v>0</v>
      </c>
    </row>
    <row r="12" spans="1:11" x14ac:dyDescent="0.25">
      <c r="A12" s="16" t="s">
        <v>16</v>
      </c>
      <c r="B12" s="16" t="s">
        <v>18</v>
      </c>
      <c r="C12" s="16" t="s">
        <v>20</v>
      </c>
      <c r="D12" s="16" t="s">
        <v>24</v>
      </c>
      <c r="E12" s="16"/>
      <c r="F12" s="17" t="s">
        <v>25</v>
      </c>
      <c r="G12" s="18">
        <f>G13+G21</f>
        <v>323779.3</v>
      </c>
      <c r="H12" s="18">
        <f>H13+H21</f>
        <v>336277.6</v>
      </c>
      <c r="I12" s="18">
        <f>I13+I21</f>
        <v>260213.6</v>
      </c>
      <c r="J12" s="18">
        <f>J13+J21</f>
        <v>0</v>
      </c>
    </row>
    <row r="13" spans="1:11" ht="63" x14ac:dyDescent="0.25">
      <c r="A13" s="16" t="s">
        <v>16</v>
      </c>
      <c r="B13" s="16" t="s">
        <v>18</v>
      </c>
      <c r="C13" s="16" t="s">
        <v>20</v>
      </c>
      <c r="D13" s="16" t="s">
        <v>26</v>
      </c>
      <c r="E13" s="16"/>
      <c r="F13" s="17" t="s">
        <v>27</v>
      </c>
      <c r="G13" s="18">
        <f>G14+G17+G19</f>
        <v>169517.4</v>
      </c>
      <c r="H13" s="18">
        <f>H14+H17+H19</f>
        <v>178833.6</v>
      </c>
      <c r="I13" s="18">
        <f>I14+I17+I19</f>
        <v>102769.60000000001</v>
      </c>
      <c r="J13" s="18">
        <f>J14+J17+J19</f>
        <v>0</v>
      </c>
    </row>
    <row r="14" spans="1:11" x14ac:dyDescent="0.25">
      <c r="A14" s="16" t="s">
        <v>16</v>
      </c>
      <c r="B14" s="16" t="s">
        <v>18</v>
      </c>
      <c r="C14" s="16" t="s">
        <v>20</v>
      </c>
      <c r="D14" s="16" t="s">
        <v>28</v>
      </c>
      <c r="E14" s="16"/>
      <c r="F14" s="17" t="s">
        <v>29</v>
      </c>
      <c r="G14" s="18">
        <f>G15+G16</f>
        <v>2114.4</v>
      </c>
      <c r="H14" s="18">
        <f>H15+H16</f>
        <v>2114.4</v>
      </c>
      <c r="I14" s="18">
        <f>I15+I16</f>
        <v>2114.4</v>
      </c>
      <c r="J14" s="18">
        <f>J15+J16</f>
        <v>0</v>
      </c>
    </row>
    <row r="15" spans="1:11" ht="31.5" x14ac:dyDescent="0.25">
      <c r="A15" s="16" t="s">
        <v>16</v>
      </c>
      <c r="B15" s="16" t="s">
        <v>18</v>
      </c>
      <c r="C15" s="16" t="s">
        <v>20</v>
      </c>
      <c r="D15" s="16" t="s">
        <v>28</v>
      </c>
      <c r="E15" s="16" t="s">
        <v>30</v>
      </c>
      <c r="F15" s="17" t="s">
        <v>31</v>
      </c>
      <c r="G15" s="18">
        <v>1800.4</v>
      </c>
      <c r="H15" s="18">
        <v>1729.4</v>
      </c>
      <c r="I15" s="18">
        <v>1710.6000000000001</v>
      </c>
      <c r="J15" s="18"/>
    </row>
    <row r="16" spans="1:11" x14ac:dyDescent="0.25">
      <c r="A16" s="16" t="s">
        <v>16</v>
      </c>
      <c r="B16" s="16" t="s">
        <v>18</v>
      </c>
      <c r="C16" s="16" t="s">
        <v>20</v>
      </c>
      <c r="D16" s="16" t="s">
        <v>28</v>
      </c>
      <c r="E16" s="16" t="s">
        <v>32</v>
      </c>
      <c r="F16" s="17" t="s">
        <v>33</v>
      </c>
      <c r="G16" s="18">
        <v>314</v>
      </c>
      <c r="H16" s="18">
        <v>385</v>
      </c>
      <c r="I16" s="18">
        <v>403.8</v>
      </c>
      <c r="J16" s="18"/>
    </row>
    <row r="17" spans="1:10" ht="31.5" x14ac:dyDescent="0.25">
      <c r="A17" s="16" t="s">
        <v>16</v>
      </c>
      <c r="B17" s="16" t="s">
        <v>18</v>
      </c>
      <c r="C17" s="16" t="s">
        <v>20</v>
      </c>
      <c r="D17" s="16" t="s">
        <v>34</v>
      </c>
      <c r="E17" s="16"/>
      <c r="F17" s="17" t="s">
        <v>35</v>
      </c>
      <c r="G17" s="18">
        <f>G18</f>
        <v>84247.5</v>
      </c>
      <c r="H17" s="18">
        <f>H18</f>
        <v>59505.2</v>
      </c>
      <c r="I17" s="18">
        <f>I18</f>
        <v>59505.2</v>
      </c>
      <c r="J17" s="18">
        <f>J18</f>
        <v>0</v>
      </c>
    </row>
    <row r="18" spans="1:10" ht="31.5" x14ac:dyDescent="0.25">
      <c r="A18" s="16" t="s">
        <v>16</v>
      </c>
      <c r="B18" s="16" t="s">
        <v>18</v>
      </c>
      <c r="C18" s="16" t="s">
        <v>20</v>
      </c>
      <c r="D18" s="16" t="s">
        <v>34</v>
      </c>
      <c r="E18" s="16" t="s">
        <v>30</v>
      </c>
      <c r="F18" s="17" t="s">
        <v>31</v>
      </c>
      <c r="G18" s="18">
        <v>84247.5</v>
      </c>
      <c r="H18" s="18">
        <v>59505.2</v>
      </c>
      <c r="I18" s="18">
        <v>59505.2</v>
      </c>
      <c r="J18" s="18"/>
    </row>
    <row r="19" spans="1:10" ht="31.5" x14ac:dyDescent="0.25">
      <c r="A19" s="16" t="s">
        <v>16</v>
      </c>
      <c r="B19" s="16" t="s">
        <v>18</v>
      </c>
      <c r="C19" s="16" t="s">
        <v>20</v>
      </c>
      <c r="D19" s="16" t="s">
        <v>36</v>
      </c>
      <c r="E19" s="16"/>
      <c r="F19" s="17" t="s">
        <v>37</v>
      </c>
      <c r="G19" s="18">
        <f>G20</f>
        <v>83155.5</v>
      </c>
      <c r="H19" s="18">
        <f>H20</f>
        <v>117214</v>
      </c>
      <c r="I19" s="18">
        <f>I20</f>
        <v>41150</v>
      </c>
      <c r="J19" s="18">
        <f>J20</f>
        <v>0</v>
      </c>
    </row>
    <row r="20" spans="1:10" ht="31.5" x14ac:dyDescent="0.25">
      <c r="A20" s="16" t="s">
        <v>16</v>
      </c>
      <c r="B20" s="16" t="s">
        <v>18</v>
      </c>
      <c r="C20" s="16" t="s">
        <v>20</v>
      </c>
      <c r="D20" s="16" t="s">
        <v>36</v>
      </c>
      <c r="E20" s="16" t="s">
        <v>30</v>
      </c>
      <c r="F20" s="17" t="s">
        <v>31</v>
      </c>
      <c r="G20" s="18">
        <v>83155.5</v>
      </c>
      <c r="H20" s="18">
        <v>117214</v>
      </c>
      <c r="I20" s="18">
        <v>41150</v>
      </c>
      <c r="J20" s="18"/>
    </row>
    <row r="21" spans="1:10" ht="63" x14ac:dyDescent="0.25">
      <c r="A21" s="16" t="s">
        <v>16</v>
      </c>
      <c r="B21" s="16" t="s">
        <v>18</v>
      </c>
      <c r="C21" s="16" t="s">
        <v>20</v>
      </c>
      <c r="D21" s="16" t="s">
        <v>38</v>
      </c>
      <c r="E21" s="16"/>
      <c r="F21" s="17" t="s">
        <v>39</v>
      </c>
      <c r="G21" s="18">
        <f>G25+G22</f>
        <v>154261.9</v>
      </c>
      <c r="H21" s="18">
        <f>H25+H22</f>
        <v>157444</v>
      </c>
      <c r="I21" s="18">
        <f>I25+I22</f>
        <v>157444</v>
      </c>
      <c r="J21" s="18">
        <f>J25+J22</f>
        <v>0</v>
      </c>
    </row>
    <row r="22" spans="1:10" ht="37.5" customHeight="1" x14ac:dyDescent="0.25">
      <c r="A22" s="16" t="s">
        <v>16</v>
      </c>
      <c r="B22" s="16" t="s">
        <v>18</v>
      </c>
      <c r="C22" s="16" t="s">
        <v>20</v>
      </c>
      <c r="D22" s="16" t="s">
        <v>40</v>
      </c>
      <c r="E22" s="16"/>
      <c r="F22" s="17" t="s">
        <v>41</v>
      </c>
      <c r="G22" s="18">
        <f>G23+G24</f>
        <v>97879.599999999991</v>
      </c>
      <c r="H22" s="18">
        <f>H23+H24</f>
        <v>100729.4</v>
      </c>
      <c r="I22" s="18">
        <f>I23+I24</f>
        <v>100729.4</v>
      </c>
      <c r="J22" s="18">
        <f>J23+J24</f>
        <v>0</v>
      </c>
    </row>
    <row r="23" spans="1:10" ht="78.75" x14ac:dyDescent="0.25">
      <c r="A23" s="16" t="s">
        <v>16</v>
      </c>
      <c r="B23" s="16" t="s">
        <v>18</v>
      </c>
      <c r="C23" s="16" t="s">
        <v>20</v>
      </c>
      <c r="D23" s="16" t="s">
        <v>40</v>
      </c>
      <c r="E23" s="16" t="s">
        <v>42</v>
      </c>
      <c r="F23" s="17" t="s">
        <v>43</v>
      </c>
      <c r="G23" s="18">
        <v>92713.7</v>
      </c>
      <c r="H23" s="18">
        <v>95563.5</v>
      </c>
      <c r="I23" s="18">
        <v>95563.5</v>
      </c>
      <c r="J23" s="18"/>
    </row>
    <row r="24" spans="1:10" ht="31.5" x14ac:dyDescent="0.25">
      <c r="A24" s="16" t="s">
        <v>16</v>
      </c>
      <c r="B24" s="16" t="s">
        <v>18</v>
      </c>
      <c r="C24" s="16" t="s">
        <v>20</v>
      </c>
      <c r="D24" s="16" t="s">
        <v>40</v>
      </c>
      <c r="E24" s="16" t="s">
        <v>30</v>
      </c>
      <c r="F24" s="17" t="s">
        <v>31</v>
      </c>
      <c r="G24" s="18">
        <v>5165.8999999999996</v>
      </c>
      <c r="H24" s="18">
        <v>5165.8999999999996</v>
      </c>
      <c r="I24" s="18">
        <v>5165.8999999999996</v>
      </c>
      <c r="J24" s="18"/>
    </row>
    <row r="25" spans="1:10" ht="47.25" x14ac:dyDescent="0.25">
      <c r="A25" s="16" t="s">
        <v>16</v>
      </c>
      <c r="B25" s="16" t="s">
        <v>18</v>
      </c>
      <c r="C25" s="16" t="s">
        <v>20</v>
      </c>
      <c r="D25" s="16" t="s">
        <v>44</v>
      </c>
      <c r="E25" s="16"/>
      <c r="F25" s="17" t="s">
        <v>45</v>
      </c>
      <c r="G25" s="18">
        <f>G26+G27+G28</f>
        <v>56382.3</v>
      </c>
      <c r="H25" s="18">
        <f>H26+H27+H28</f>
        <v>56714.6</v>
      </c>
      <c r="I25" s="18">
        <f>I26+I27+I28</f>
        <v>56714.6</v>
      </c>
      <c r="J25" s="18">
        <f>J26+J27+J28</f>
        <v>0</v>
      </c>
    </row>
    <row r="26" spans="1:10" ht="78.75" x14ac:dyDescent="0.25">
      <c r="A26" s="16" t="s">
        <v>16</v>
      </c>
      <c r="B26" s="16" t="s">
        <v>18</v>
      </c>
      <c r="C26" s="16" t="s">
        <v>20</v>
      </c>
      <c r="D26" s="16" t="s">
        <v>44</v>
      </c>
      <c r="E26" s="16" t="s">
        <v>42</v>
      </c>
      <c r="F26" s="17" t="s">
        <v>43</v>
      </c>
      <c r="G26" s="18">
        <v>48071</v>
      </c>
      <c r="H26" s="18">
        <v>49549.1</v>
      </c>
      <c r="I26" s="18">
        <v>49549.1</v>
      </c>
      <c r="J26" s="18"/>
    </row>
    <row r="27" spans="1:10" ht="31.5" x14ac:dyDescent="0.25">
      <c r="A27" s="16" t="s">
        <v>16</v>
      </c>
      <c r="B27" s="16" t="s">
        <v>18</v>
      </c>
      <c r="C27" s="16" t="s">
        <v>20</v>
      </c>
      <c r="D27" s="16" t="s">
        <v>44</v>
      </c>
      <c r="E27" s="16" t="s">
        <v>30</v>
      </c>
      <c r="F27" s="17" t="s">
        <v>31</v>
      </c>
      <c r="G27" s="18">
        <v>8104.4</v>
      </c>
      <c r="H27" s="18">
        <v>6958.5999999999995</v>
      </c>
      <c r="I27" s="18">
        <v>6958.5999999999995</v>
      </c>
      <c r="J27" s="18"/>
    </row>
    <row r="28" spans="1:10" x14ac:dyDescent="0.25">
      <c r="A28" s="16" t="s">
        <v>16</v>
      </c>
      <c r="B28" s="16" t="s">
        <v>18</v>
      </c>
      <c r="C28" s="16" t="s">
        <v>20</v>
      </c>
      <c r="D28" s="16" t="s">
        <v>44</v>
      </c>
      <c r="E28" s="16" t="s">
        <v>32</v>
      </c>
      <c r="F28" s="17" t="s">
        <v>33</v>
      </c>
      <c r="G28" s="18">
        <v>206.9</v>
      </c>
      <c r="H28" s="18">
        <v>206.9</v>
      </c>
      <c r="I28" s="18">
        <v>206.9</v>
      </c>
      <c r="J28" s="18"/>
    </row>
    <row r="29" spans="1:10" ht="31.5" x14ac:dyDescent="0.25">
      <c r="A29" s="16" t="s">
        <v>16</v>
      </c>
      <c r="B29" s="16" t="s">
        <v>18</v>
      </c>
      <c r="C29" s="16" t="s">
        <v>20</v>
      </c>
      <c r="D29" s="16" t="s">
        <v>46</v>
      </c>
      <c r="E29" s="16"/>
      <c r="F29" s="17" t="s">
        <v>47</v>
      </c>
      <c r="G29" s="18">
        <f t="shared" ref="G29:G77" si="0">G30</f>
        <v>659.4</v>
      </c>
      <c r="H29" s="18">
        <f t="shared" ref="H29:H77" si="1">H30</f>
        <v>290.60000000000002</v>
      </c>
      <c r="I29" s="18">
        <f t="shared" ref="I29:I38" si="2">I30</f>
        <v>136.80000000000001</v>
      </c>
      <c r="J29" s="18">
        <f t="shared" ref="J29:J38" si="3">J30</f>
        <v>0</v>
      </c>
    </row>
    <row r="30" spans="1:10" x14ac:dyDescent="0.25">
      <c r="A30" s="16" t="s">
        <v>16</v>
      </c>
      <c r="B30" s="16" t="s">
        <v>18</v>
      </c>
      <c r="C30" s="16" t="s">
        <v>20</v>
      </c>
      <c r="D30" s="16" t="s">
        <v>48</v>
      </c>
      <c r="E30" s="16"/>
      <c r="F30" s="17" t="s">
        <v>49</v>
      </c>
      <c r="G30" s="18">
        <f t="shared" si="0"/>
        <v>659.4</v>
      </c>
      <c r="H30" s="18">
        <f t="shared" si="1"/>
        <v>290.60000000000002</v>
      </c>
      <c r="I30" s="18">
        <f t="shared" si="2"/>
        <v>136.80000000000001</v>
      </c>
      <c r="J30" s="18">
        <f t="shared" si="3"/>
        <v>0</v>
      </c>
    </row>
    <row r="31" spans="1:10" ht="31.5" x14ac:dyDescent="0.25">
      <c r="A31" s="16" t="s">
        <v>16</v>
      </c>
      <c r="B31" s="16" t="s">
        <v>18</v>
      </c>
      <c r="C31" s="16" t="s">
        <v>20</v>
      </c>
      <c r="D31" s="16" t="s">
        <v>50</v>
      </c>
      <c r="E31" s="16"/>
      <c r="F31" s="17" t="s">
        <v>51</v>
      </c>
      <c r="G31" s="18">
        <f t="shared" si="0"/>
        <v>659.4</v>
      </c>
      <c r="H31" s="18">
        <f t="shared" si="1"/>
        <v>290.60000000000002</v>
      </c>
      <c r="I31" s="18">
        <f t="shared" si="2"/>
        <v>136.80000000000001</v>
      </c>
      <c r="J31" s="18">
        <f t="shared" si="3"/>
        <v>0</v>
      </c>
    </row>
    <row r="32" spans="1:10" x14ac:dyDescent="0.25">
      <c r="A32" s="16" t="s">
        <v>16</v>
      </c>
      <c r="B32" s="16" t="s">
        <v>18</v>
      </c>
      <c r="C32" s="16" t="s">
        <v>20</v>
      </c>
      <c r="D32" s="16" t="s">
        <v>50</v>
      </c>
      <c r="E32" s="16" t="s">
        <v>32</v>
      </c>
      <c r="F32" s="17" t="s">
        <v>33</v>
      </c>
      <c r="G32" s="18">
        <v>659.4</v>
      </c>
      <c r="H32" s="18">
        <v>290.60000000000002</v>
      </c>
      <c r="I32" s="18">
        <v>136.80000000000001</v>
      </c>
      <c r="J32" s="18"/>
    </row>
    <row r="33" spans="1:10" s="8" customFormat="1" x14ac:dyDescent="0.25">
      <c r="A33" s="9" t="s">
        <v>16</v>
      </c>
      <c r="B33" s="9" t="s">
        <v>52</v>
      </c>
      <c r="C33" s="9"/>
      <c r="D33" s="9"/>
      <c r="E33" s="9"/>
      <c r="F33" s="10" t="s">
        <v>53</v>
      </c>
      <c r="G33" s="11">
        <f t="shared" si="0"/>
        <v>260000</v>
      </c>
      <c r="H33" s="11">
        <f t="shared" si="1"/>
        <v>0</v>
      </c>
      <c r="I33" s="11">
        <f t="shared" si="2"/>
        <v>0</v>
      </c>
      <c r="J33" s="11">
        <f t="shared" si="3"/>
        <v>0</v>
      </c>
    </row>
    <row r="34" spans="1:10" s="12" customFormat="1" x14ac:dyDescent="0.25">
      <c r="A34" s="13" t="s">
        <v>16</v>
      </c>
      <c r="B34" s="13" t="s">
        <v>52</v>
      </c>
      <c r="C34" s="13" t="s">
        <v>18</v>
      </c>
      <c r="D34" s="13"/>
      <c r="E34" s="13"/>
      <c r="F34" s="14" t="s">
        <v>54</v>
      </c>
      <c r="G34" s="15">
        <f t="shared" si="0"/>
        <v>260000</v>
      </c>
      <c r="H34" s="15">
        <f t="shared" si="1"/>
        <v>0</v>
      </c>
      <c r="I34" s="15">
        <f t="shared" si="2"/>
        <v>0</v>
      </c>
      <c r="J34" s="15">
        <f t="shared" si="3"/>
        <v>0</v>
      </c>
    </row>
    <row r="35" spans="1:10" ht="31.5" x14ac:dyDescent="0.25">
      <c r="A35" s="16" t="s">
        <v>16</v>
      </c>
      <c r="B35" s="16" t="s">
        <v>52</v>
      </c>
      <c r="C35" s="16" t="s">
        <v>18</v>
      </c>
      <c r="D35" s="16" t="s">
        <v>55</v>
      </c>
      <c r="E35" s="16"/>
      <c r="F35" s="17" t="s">
        <v>56</v>
      </c>
      <c r="G35" s="18">
        <f t="shared" si="0"/>
        <v>260000</v>
      </c>
      <c r="H35" s="18">
        <f t="shared" si="1"/>
        <v>0</v>
      </c>
      <c r="I35" s="18">
        <f t="shared" si="2"/>
        <v>0</v>
      </c>
      <c r="J35" s="18">
        <f t="shared" si="3"/>
        <v>0</v>
      </c>
    </row>
    <row r="36" spans="1:10" x14ac:dyDescent="0.25">
      <c r="A36" s="16" t="s">
        <v>16</v>
      </c>
      <c r="B36" s="16" t="s">
        <v>52</v>
      </c>
      <c r="C36" s="16" t="s">
        <v>18</v>
      </c>
      <c r="D36" s="16" t="s">
        <v>57</v>
      </c>
      <c r="E36" s="19"/>
      <c r="F36" s="17" t="s">
        <v>58</v>
      </c>
      <c r="G36" s="18">
        <f t="shared" si="0"/>
        <v>260000</v>
      </c>
      <c r="H36" s="18">
        <f t="shared" si="1"/>
        <v>0</v>
      </c>
      <c r="I36" s="18">
        <f t="shared" si="2"/>
        <v>0</v>
      </c>
      <c r="J36" s="18">
        <f t="shared" si="3"/>
        <v>0</v>
      </c>
    </row>
    <row r="37" spans="1:10" ht="63" x14ac:dyDescent="0.25">
      <c r="A37" s="16" t="s">
        <v>16</v>
      </c>
      <c r="B37" s="16" t="s">
        <v>52</v>
      </c>
      <c r="C37" s="16" t="s">
        <v>18</v>
      </c>
      <c r="D37" s="16" t="s">
        <v>59</v>
      </c>
      <c r="E37" s="19"/>
      <c r="F37" s="17" t="s">
        <v>60</v>
      </c>
      <c r="G37" s="18">
        <f t="shared" si="0"/>
        <v>260000</v>
      </c>
      <c r="H37" s="18">
        <f t="shared" si="1"/>
        <v>0</v>
      </c>
      <c r="I37" s="18">
        <f t="shared" si="2"/>
        <v>0</v>
      </c>
      <c r="J37" s="18">
        <f t="shared" si="3"/>
        <v>0</v>
      </c>
    </row>
    <row r="38" spans="1:10" ht="31.5" x14ac:dyDescent="0.25">
      <c r="A38" s="16" t="s">
        <v>16</v>
      </c>
      <c r="B38" s="16" t="s">
        <v>52</v>
      </c>
      <c r="C38" s="16" t="s">
        <v>18</v>
      </c>
      <c r="D38" s="16" t="s">
        <v>61</v>
      </c>
      <c r="E38" s="19"/>
      <c r="F38" s="17" t="s">
        <v>62</v>
      </c>
      <c r="G38" s="18">
        <f t="shared" si="0"/>
        <v>260000</v>
      </c>
      <c r="H38" s="18">
        <f t="shared" si="1"/>
        <v>0</v>
      </c>
      <c r="I38" s="18">
        <f t="shared" si="2"/>
        <v>0</v>
      </c>
      <c r="J38" s="18">
        <f t="shared" si="3"/>
        <v>0</v>
      </c>
    </row>
    <row r="39" spans="1:10" ht="31.5" x14ac:dyDescent="0.25">
      <c r="A39" s="16" t="s">
        <v>16</v>
      </c>
      <c r="B39" s="16" t="s">
        <v>52</v>
      </c>
      <c r="C39" s="16" t="s">
        <v>18</v>
      </c>
      <c r="D39" s="16" t="s">
        <v>61</v>
      </c>
      <c r="E39" s="16" t="s">
        <v>63</v>
      </c>
      <c r="F39" s="17" t="s">
        <v>64</v>
      </c>
      <c r="G39" s="18">
        <v>260000</v>
      </c>
      <c r="H39" s="18">
        <v>0</v>
      </c>
      <c r="I39" s="18">
        <v>0</v>
      </c>
      <c r="J39" s="18"/>
    </row>
    <row r="40" spans="1:10" s="8" customFormat="1" ht="31.5" x14ac:dyDescent="0.25">
      <c r="A40" s="9" t="s">
        <v>65</v>
      </c>
      <c r="B40" s="9"/>
      <c r="C40" s="9"/>
      <c r="D40" s="9"/>
      <c r="E40" s="9"/>
      <c r="F40" s="10" t="s">
        <v>66</v>
      </c>
      <c r="G40" s="11">
        <f>G41+G67</f>
        <v>466739.00000000006</v>
      </c>
      <c r="H40" s="11">
        <f>H41+H67</f>
        <v>375292.00000000006</v>
      </c>
      <c r="I40" s="11">
        <f>I41+I67</f>
        <v>374657.00000000006</v>
      </c>
      <c r="J40" s="11">
        <f>J41+J67</f>
        <v>0</v>
      </c>
    </row>
    <row r="41" spans="1:10" s="8" customFormat="1" x14ac:dyDescent="0.25">
      <c r="A41" s="9" t="s">
        <v>65</v>
      </c>
      <c r="B41" s="9" t="s">
        <v>18</v>
      </c>
      <c r="C41" s="9"/>
      <c r="D41" s="9"/>
      <c r="E41" s="9"/>
      <c r="F41" s="10" t="s">
        <v>19</v>
      </c>
      <c r="G41" s="11">
        <f>G49+G54+G42</f>
        <v>463557.50000000006</v>
      </c>
      <c r="H41" s="11">
        <f>H49+H54+H42</f>
        <v>372773.70000000007</v>
      </c>
      <c r="I41" s="11">
        <f>I49+I54+I42</f>
        <v>372773.70000000007</v>
      </c>
      <c r="J41" s="11">
        <f>J49+J54+J42</f>
        <v>0</v>
      </c>
    </row>
    <row r="42" spans="1:10" s="12" customFormat="1" ht="47.25" x14ac:dyDescent="0.25">
      <c r="A42" s="13" t="s">
        <v>65</v>
      </c>
      <c r="B42" s="13" t="s">
        <v>18</v>
      </c>
      <c r="C42" s="13" t="s">
        <v>67</v>
      </c>
      <c r="D42" s="13"/>
      <c r="E42" s="13"/>
      <c r="F42" s="14" t="s">
        <v>68</v>
      </c>
      <c r="G42" s="15">
        <f t="shared" ref="G42:G44" si="4">G43</f>
        <v>169604.40000000002</v>
      </c>
      <c r="H42" s="15">
        <f t="shared" ref="H42:H44" si="5">H43</f>
        <v>174597.6</v>
      </c>
      <c r="I42" s="15">
        <f t="shared" ref="I42:I44" si="6">I43</f>
        <v>174597.6</v>
      </c>
      <c r="J42" s="15">
        <f t="shared" ref="J42:J44" si="7">J43</f>
        <v>0</v>
      </c>
    </row>
    <row r="43" spans="1:10" ht="31.5" x14ac:dyDescent="0.25">
      <c r="A43" s="16" t="s">
        <v>65</v>
      </c>
      <c r="B43" s="16" t="s">
        <v>18</v>
      </c>
      <c r="C43" s="16" t="s">
        <v>67</v>
      </c>
      <c r="D43" s="16" t="s">
        <v>69</v>
      </c>
      <c r="E43" s="16"/>
      <c r="F43" s="17" t="s">
        <v>70</v>
      </c>
      <c r="G43" s="18">
        <f t="shared" si="4"/>
        <v>169604.40000000002</v>
      </c>
      <c r="H43" s="18">
        <f t="shared" si="5"/>
        <v>174597.6</v>
      </c>
      <c r="I43" s="18">
        <f t="shared" si="6"/>
        <v>174597.6</v>
      </c>
      <c r="J43" s="18">
        <f t="shared" si="7"/>
        <v>0</v>
      </c>
    </row>
    <row r="44" spans="1:10" ht="31.5" x14ac:dyDescent="0.25">
      <c r="A44" s="16" t="s">
        <v>65</v>
      </c>
      <c r="B44" s="16" t="s">
        <v>18</v>
      </c>
      <c r="C44" s="16" t="s">
        <v>67</v>
      </c>
      <c r="D44" s="16" t="s">
        <v>71</v>
      </c>
      <c r="E44" s="16"/>
      <c r="F44" s="17" t="s">
        <v>72</v>
      </c>
      <c r="G44" s="18">
        <f t="shared" si="4"/>
        <v>169604.40000000002</v>
      </c>
      <c r="H44" s="18">
        <f t="shared" si="5"/>
        <v>174597.6</v>
      </c>
      <c r="I44" s="18">
        <f t="shared" si="6"/>
        <v>174597.6</v>
      </c>
      <c r="J44" s="18">
        <f t="shared" si="7"/>
        <v>0</v>
      </c>
    </row>
    <row r="45" spans="1:10" x14ac:dyDescent="0.25">
      <c r="A45" s="16" t="s">
        <v>65</v>
      </c>
      <c r="B45" s="16" t="s">
        <v>18</v>
      </c>
      <c r="C45" s="16" t="s">
        <v>67</v>
      </c>
      <c r="D45" s="16" t="s">
        <v>73</v>
      </c>
      <c r="E45" s="16"/>
      <c r="F45" s="17" t="s">
        <v>41</v>
      </c>
      <c r="G45" s="18">
        <f>G46+G47+G48</f>
        <v>169604.40000000002</v>
      </c>
      <c r="H45" s="18">
        <f>H46+H47+H48</f>
        <v>174597.6</v>
      </c>
      <c r="I45" s="18">
        <f>I46+I47+I48</f>
        <v>174597.6</v>
      </c>
      <c r="J45" s="18">
        <f>J46+J47+J48</f>
        <v>0</v>
      </c>
    </row>
    <row r="46" spans="1:10" ht="78.75" x14ac:dyDescent="0.25">
      <c r="A46" s="16" t="s">
        <v>65</v>
      </c>
      <c r="B46" s="16" t="s">
        <v>18</v>
      </c>
      <c r="C46" s="16" t="s">
        <v>67</v>
      </c>
      <c r="D46" s="16" t="s">
        <v>73</v>
      </c>
      <c r="E46" s="16" t="s">
        <v>42</v>
      </c>
      <c r="F46" s="17" t="s">
        <v>43</v>
      </c>
      <c r="G46" s="18">
        <v>162700.70000000001</v>
      </c>
      <c r="H46" s="18">
        <v>167693.9</v>
      </c>
      <c r="I46" s="18">
        <v>167693.9</v>
      </c>
      <c r="J46" s="18"/>
    </row>
    <row r="47" spans="1:10" ht="31.5" x14ac:dyDescent="0.25">
      <c r="A47" s="16" t="s">
        <v>65</v>
      </c>
      <c r="B47" s="16" t="s">
        <v>18</v>
      </c>
      <c r="C47" s="16" t="s">
        <v>67</v>
      </c>
      <c r="D47" s="16" t="s">
        <v>73</v>
      </c>
      <c r="E47" s="16" t="s">
        <v>30</v>
      </c>
      <c r="F47" s="17" t="s">
        <v>31</v>
      </c>
      <c r="G47" s="18">
        <v>6833.7</v>
      </c>
      <c r="H47" s="18">
        <v>6833.7</v>
      </c>
      <c r="I47" s="18">
        <v>6833.7</v>
      </c>
      <c r="J47" s="18"/>
    </row>
    <row r="48" spans="1:10" x14ac:dyDescent="0.25">
      <c r="A48" s="16" t="s">
        <v>65</v>
      </c>
      <c r="B48" s="16" t="s">
        <v>18</v>
      </c>
      <c r="C48" s="16" t="s">
        <v>67</v>
      </c>
      <c r="D48" s="16" t="s">
        <v>73</v>
      </c>
      <c r="E48" s="16" t="s">
        <v>32</v>
      </c>
      <c r="F48" s="17" t="s">
        <v>33</v>
      </c>
      <c r="G48" s="18">
        <v>70</v>
      </c>
      <c r="H48" s="18">
        <v>70</v>
      </c>
      <c r="I48" s="18">
        <v>70</v>
      </c>
      <c r="J48" s="18"/>
    </row>
    <row r="49" spans="1:10" s="12" customFormat="1" x14ac:dyDescent="0.25">
      <c r="A49" s="13" t="s">
        <v>65</v>
      </c>
      <c r="B49" s="13" t="s">
        <v>18</v>
      </c>
      <c r="C49" s="13" t="s">
        <v>74</v>
      </c>
      <c r="D49" s="13"/>
      <c r="E49" s="13"/>
      <c r="F49" s="14" t="s">
        <v>75</v>
      </c>
      <c r="G49" s="15">
        <f t="shared" ref="G49:G52" si="8">G50</f>
        <v>100000</v>
      </c>
      <c r="H49" s="15">
        <f t="shared" ref="H49:H52" si="9">H50</f>
        <v>40000</v>
      </c>
      <c r="I49" s="15">
        <f t="shared" ref="I49:I52" si="10">I50</f>
        <v>40000</v>
      </c>
      <c r="J49" s="15">
        <f t="shared" ref="J49:J52" si="11">J50</f>
        <v>0</v>
      </c>
    </row>
    <row r="50" spans="1:10" ht="47.25" x14ac:dyDescent="0.25">
      <c r="A50" s="16" t="s">
        <v>65</v>
      </c>
      <c r="B50" s="16" t="s">
        <v>18</v>
      </c>
      <c r="C50" s="16" t="s">
        <v>74</v>
      </c>
      <c r="D50" s="16" t="s">
        <v>76</v>
      </c>
      <c r="E50" s="19"/>
      <c r="F50" s="17" t="s">
        <v>77</v>
      </c>
      <c r="G50" s="18">
        <f t="shared" si="8"/>
        <v>100000</v>
      </c>
      <c r="H50" s="18">
        <f t="shared" si="9"/>
        <v>40000</v>
      </c>
      <c r="I50" s="18">
        <f t="shared" si="10"/>
        <v>40000</v>
      </c>
      <c r="J50" s="18">
        <f t="shared" si="11"/>
        <v>0</v>
      </c>
    </row>
    <row r="51" spans="1:10" x14ac:dyDescent="0.25">
      <c r="A51" s="16" t="s">
        <v>65</v>
      </c>
      <c r="B51" s="16" t="s">
        <v>18</v>
      </c>
      <c r="C51" s="16" t="s">
        <v>74</v>
      </c>
      <c r="D51" s="16" t="s">
        <v>78</v>
      </c>
      <c r="E51" s="19"/>
      <c r="F51" s="17" t="s">
        <v>79</v>
      </c>
      <c r="G51" s="18">
        <f t="shared" si="8"/>
        <v>100000</v>
      </c>
      <c r="H51" s="18">
        <f t="shared" si="9"/>
        <v>40000</v>
      </c>
      <c r="I51" s="18">
        <f t="shared" si="10"/>
        <v>40000</v>
      </c>
      <c r="J51" s="18">
        <f t="shared" si="11"/>
        <v>0</v>
      </c>
    </row>
    <row r="52" spans="1:10" x14ac:dyDescent="0.25">
      <c r="A52" s="16" t="s">
        <v>65</v>
      </c>
      <c r="B52" s="16" t="s">
        <v>18</v>
      </c>
      <c r="C52" s="16" t="s">
        <v>74</v>
      </c>
      <c r="D52" s="16" t="s">
        <v>80</v>
      </c>
      <c r="E52" s="19"/>
      <c r="F52" s="17" t="s">
        <v>81</v>
      </c>
      <c r="G52" s="18">
        <f t="shared" si="8"/>
        <v>100000</v>
      </c>
      <c r="H52" s="18">
        <f t="shared" si="9"/>
        <v>40000</v>
      </c>
      <c r="I52" s="18">
        <f t="shared" si="10"/>
        <v>40000</v>
      </c>
      <c r="J52" s="18">
        <f t="shared" si="11"/>
        <v>0</v>
      </c>
    </row>
    <row r="53" spans="1:10" x14ac:dyDescent="0.25">
      <c r="A53" s="16" t="s">
        <v>65</v>
      </c>
      <c r="B53" s="16" t="s">
        <v>18</v>
      </c>
      <c r="C53" s="16" t="s">
        <v>74</v>
      </c>
      <c r="D53" s="16" t="s">
        <v>80</v>
      </c>
      <c r="E53" s="16" t="s">
        <v>32</v>
      </c>
      <c r="F53" s="17" t="s">
        <v>33</v>
      </c>
      <c r="G53" s="18">
        <v>100000</v>
      </c>
      <c r="H53" s="18">
        <v>40000</v>
      </c>
      <c r="I53" s="18">
        <v>40000</v>
      </c>
      <c r="J53" s="18"/>
    </row>
    <row r="54" spans="1:10" s="12" customFormat="1" x14ac:dyDescent="0.25">
      <c r="A54" s="13" t="s">
        <v>65</v>
      </c>
      <c r="B54" s="13" t="s">
        <v>18</v>
      </c>
      <c r="C54" s="13" t="s">
        <v>20</v>
      </c>
      <c r="D54" s="13"/>
      <c r="E54" s="13"/>
      <c r="F54" s="14" t="s">
        <v>21</v>
      </c>
      <c r="G54" s="15">
        <f>G55+G63</f>
        <v>193953.10000000003</v>
      </c>
      <c r="H54" s="15">
        <f>H55+H63</f>
        <v>158176.10000000003</v>
      </c>
      <c r="I54" s="15">
        <f>I55+I63</f>
        <v>158176.10000000003</v>
      </c>
      <c r="J54" s="15">
        <f>J55+J63</f>
        <v>0</v>
      </c>
    </row>
    <row r="55" spans="1:10" ht="31.5" x14ac:dyDescent="0.25">
      <c r="A55" s="16" t="s">
        <v>65</v>
      </c>
      <c r="B55" s="16" t="s">
        <v>18</v>
      </c>
      <c r="C55" s="16" t="s">
        <v>20</v>
      </c>
      <c r="D55" s="16" t="s">
        <v>46</v>
      </c>
      <c r="E55" s="19"/>
      <c r="F55" s="17" t="s">
        <v>47</v>
      </c>
      <c r="G55" s="18">
        <f>G56+G60</f>
        <v>153953.10000000003</v>
      </c>
      <c r="H55" s="18">
        <f>H56+H60</f>
        <v>158176.10000000003</v>
      </c>
      <c r="I55" s="18">
        <f>I56+I60</f>
        <v>158176.10000000003</v>
      </c>
      <c r="J55" s="18">
        <f>J56+J60</f>
        <v>0</v>
      </c>
    </row>
    <row r="56" spans="1:10" x14ac:dyDescent="0.25">
      <c r="A56" s="16" t="s">
        <v>65</v>
      </c>
      <c r="B56" s="16" t="s">
        <v>18</v>
      </c>
      <c r="C56" s="16" t="s">
        <v>20</v>
      </c>
      <c r="D56" s="16" t="s">
        <v>82</v>
      </c>
      <c r="E56" s="19"/>
      <c r="F56" s="17" t="s">
        <v>83</v>
      </c>
      <c r="G56" s="18">
        <f>G57</f>
        <v>151220.90000000002</v>
      </c>
      <c r="H56" s="18">
        <f>H57</f>
        <v>155443.90000000002</v>
      </c>
      <c r="I56" s="18">
        <f>I57</f>
        <v>155443.90000000002</v>
      </c>
      <c r="J56" s="18">
        <f>J57</f>
        <v>0</v>
      </c>
    </row>
    <row r="57" spans="1:10" ht="47.25" x14ac:dyDescent="0.25">
      <c r="A57" s="16" t="s">
        <v>65</v>
      </c>
      <c r="B57" s="16" t="s">
        <v>18</v>
      </c>
      <c r="C57" s="16" t="s">
        <v>20</v>
      </c>
      <c r="D57" s="16" t="s">
        <v>84</v>
      </c>
      <c r="E57" s="19"/>
      <c r="F57" s="17" t="s">
        <v>45</v>
      </c>
      <c r="G57" s="18">
        <f>G58+G59</f>
        <v>151220.90000000002</v>
      </c>
      <c r="H57" s="18">
        <f>H58+H59</f>
        <v>155443.90000000002</v>
      </c>
      <c r="I57" s="18">
        <f>I58+I59</f>
        <v>155443.90000000002</v>
      </c>
      <c r="J57" s="18">
        <f>J58+J59</f>
        <v>0</v>
      </c>
    </row>
    <row r="58" spans="1:10" ht="78.75" x14ac:dyDescent="0.25">
      <c r="A58" s="16" t="s">
        <v>65</v>
      </c>
      <c r="B58" s="16" t="s">
        <v>18</v>
      </c>
      <c r="C58" s="16" t="s">
        <v>20</v>
      </c>
      <c r="D58" s="16" t="s">
        <v>84</v>
      </c>
      <c r="E58" s="16" t="s">
        <v>42</v>
      </c>
      <c r="F58" s="17" t="s">
        <v>43</v>
      </c>
      <c r="G58" s="18">
        <v>134869.20000000001</v>
      </c>
      <c r="H58" s="18">
        <v>139092.20000000001</v>
      </c>
      <c r="I58" s="18">
        <v>139092.20000000001</v>
      </c>
      <c r="J58" s="18"/>
    </row>
    <row r="59" spans="1:10" ht="31.5" x14ac:dyDescent="0.25">
      <c r="A59" s="16" t="s">
        <v>65</v>
      </c>
      <c r="B59" s="16" t="s">
        <v>18</v>
      </c>
      <c r="C59" s="16" t="s">
        <v>20</v>
      </c>
      <c r="D59" s="16" t="s">
        <v>84</v>
      </c>
      <c r="E59" s="16" t="s">
        <v>30</v>
      </c>
      <c r="F59" s="17" t="s">
        <v>31</v>
      </c>
      <c r="G59" s="18">
        <v>16351.7</v>
      </c>
      <c r="H59" s="18">
        <v>16351.7</v>
      </c>
      <c r="I59" s="18">
        <v>16351.7</v>
      </c>
      <c r="J59" s="18"/>
    </row>
    <row r="60" spans="1:10" x14ac:dyDescent="0.25">
      <c r="A60" s="16" t="s">
        <v>65</v>
      </c>
      <c r="B60" s="16" t="s">
        <v>18</v>
      </c>
      <c r="C60" s="16" t="s">
        <v>20</v>
      </c>
      <c r="D60" s="16" t="s">
        <v>48</v>
      </c>
      <c r="E60" s="19"/>
      <c r="F60" s="17" t="s">
        <v>49</v>
      </c>
      <c r="G60" s="18">
        <f t="shared" ref="G60:G73" si="12">G61</f>
        <v>2732.2</v>
      </c>
      <c r="H60" s="18">
        <f t="shared" ref="H60:H73" si="13">H61</f>
        <v>2732.2</v>
      </c>
      <c r="I60" s="18">
        <f t="shared" ref="I60:I77" si="14">I61</f>
        <v>2732.2</v>
      </c>
      <c r="J60" s="18">
        <f t="shared" ref="J60:J75" si="15">J61</f>
        <v>0</v>
      </c>
    </row>
    <row r="61" spans="1:10" ht="31.5" x14ac:dyDescent="0.25">
      <c r="A61" s="16" t="s">
        <v>65</v>
      </c>
      <c r="B61" s="16" t="s">
        <v>18</v>
      </c>
      <c r="C61" s="16" t="s">
        <v>20</v>
      </c>
      <c r="D61" s="16" t="s">
        <v>85</v>
      </c>
      <c r="E61" s="19"/>
      <c r="F61" s="17" t="s">
        <v>86</v>
      </c>
      <c r="G61" s="18">
        <f t="shared" si="12"/>
        <v>2732.2</v>
      </c>
      <c r="H61" s="18">
        <f t="shared" si="13"/>
        <v>2732.2</v>
      </c>
      <c r="I61" s="18">
        <f t="shared" si="14"/>
        <v>2732.2</v>
      </c>
      <c r="J61" s="18">
        <f t="shared" si="15"/>
        <v>0</v>
      </c>
    </row>
    <row r="62" spans="1:10" ht="31.5" x14ac:dyDescent="0.25">
      <c r="A62" s="16" t="s">
        <v>65</v>
      </c>
      <c r="B62" s="16" t="s">
        <v>18</v>
      </c>
      <c r="C62" s="16" t="s">
        <v>20</v>
      </c>
      <c r="D62" s="16" t="s">
        <v>85</v>
      </c>
      <c r="E62" s="16" t="s">
        <v>30</v>
      </c>
      <c r="F62" s="17" t="s">
        <v>31</v>
      </c>
      <c r="G62" s="18">
        <v>2732.2</v>
      </c>
      <c r="H62" s="18">
        <v>2732.2</v>
      </c>
      <c r="I62" s="18">
        <v>2732.2</v>
      </c>
      <c r="J62" s="18"/>
    </row>
    <row r="63" spans="1:10" ht="47.25" x14ac:dyDescent="0.25">
      <c r="A63" s="16" t="s">
        <v>65</v>
      </c>
      <c r="B63" s="16" t="s">
        <v>18</v>
      </c>
      <c r="C63" s="16" t="s">
        <v>20</v>
      </c>
      <c r="D63" s="16" t="s">
        <v>76</v>
      </c>
      <c r="E63" s="19"/>
      <c r="F63" s="17" t="s">
        <v>77</v>
      </c>
      <c r="G63" s="18">
        <f t="shared" si="12"/>
        <v>40000</v>
      </c>
      <c r="H63" s="18">
        <f t="shared" si="13"/>
        <v>0</v>
      </c>
      <c r="I63" s="18">
        <f t="shared" si="14"/>
        <v>0</v>
      </c>
      <c r="J63" s="18">
        <f t="shared" si="15"/>
        <v>0</v>
      </c>
    </row>
    <row r="64" spans="1:10" ht="31.5" x14ac:dyDescent="0.25">
      <c r="A64" s="16" t="s">
        <v>65</v>
      </c>
      <c r="B64" s="16" t="s">
        <v>18</v>
      </c>
      <c r="C64" s="16" t="s">
        <v>20</v>
      </c>
      <c r="D64" s="16" t="s">
        <v>87</v>
      </c>
      <c r="E64" s="19"/>
      <c r="F64" s="17" t="s">
        <v>88</v>
      </c>
      <c r="G64" s="18">
        <f t="shared" si="12"/>
        <v>40000</v>
      </c>
      <c r="H64" s="18">
        <f t="shared" si="13"/>
        <v>0</v>
      </c>
      <c r="I64" s="18">
        <f t="shared" si="14"/>
        <v>0</v>
      </c>
      <c r="J64" s="18">
        <f t="shared" si="15"/>
        <v>0</v>
      </c>
    </row>
    <row r="65" spans="1:10" ht="31.5" x14ac:dyDescent="0.25">
      <c r="A65" s="16" t="s">
        <v>65</v>
      </c>
      <c r="B65" s="16" t="s">
        <v>18</v>
      </c>
      <c r="C65" s="16" t="s">
        <v>20</v>
      </c>
      <c r="D65" s="16" t="s">
        <v>89</v>
      </c>
      <c r="E65" s="19"/>
      <c r="F65" s="17" t="s">
        <v>90</v>
      </c>
      <c r="G65" s="18">
        <f t="shared" si="12"/>
        <v>40000</v>
      </c>
      <c r="H65" s="18">
        <f t="shared" si="13"/>
        <v>0</v>
      </c>
      <c r="I65" s="18">
        <f t="shared" si="14"/>
        <v>0</v>
      </c>
      <c r="J65" s="18">
        <f t="shared" si="15"/>
        <v>0</v>
      </c>
    </row>
    <row r="66" spans="1:10" x14ac:dyDescent="0.25">
      <c r="A66" s="16" t="s">
        <v>65</v>
      </c>
      <c r="B66" s="16" t="s">
        <v>18</v>
      </c>
      <c r="C66" s="16" t="s">
        <v>20</v>
      </c>
      <c r="D66" s="16" t="s">
        <v>89</v>
      </c>
      <c r="E66" s="16" t="s">
        <v>32</v>
      </c>
      <c r="F66" s="17" t="s">
        <v>33</v>
      </c>
      <c r="G66" s="18">
        <v>40000</v>
      </c>
      <c r="H66" s="18">
        <v>0</v>
      </c>
      <c r="I66" s="18">
        <v>0</v>
      </c>
      <c r="J66" s="18"/>
    </row>
    <row r="67" spans="1:10" s="8" customFormat="1" ht="31.5" x14ac:dyDescent="0.25">
      <c r="A67" s="9" t="s">
        <v>65</v>
      </c>
      <c r="B67" s="9" t="s">
        <v>20</v>
      </c>
      <c r="C67" s="9"/>
      <c r="D67" s="9"/>
      <c r="E67" s="9"/>
      <c r="F67" s="10" t="s">
        <v>91</v>
      </c>
      <c r="G67" s="11">
        <f t="shared" si="12"/>
        <v>3181.5</v>
      </c>
      <c r="H67" s="11">
        <f t="shared" si="13"/>
        <v>2518.3000000000002</v>
      </c>
      <c r="I67" s="11">
        <f t="shared" si="14"/>
        <v>1883.3</v>
      </c>
      <c r="J67" s="11">
        <f t="shared" si="15"/>
        <v>0</v>
      </c>
    </row>
    <row r="68" spans="1:10" s="12" customFormat="1" ht="31.5" x14ac:dyDescent="0.25">
      <c r="A68" s="13" t="s">
        <v>65</v>
      </c>
      <c r="B68" s="13" t="s">
        <v>20</v>
      </c>
      <c r="C68" s="13" t="s">
        <v>18</v>
      </c>
      <c r="D68" s="13"/>
      <c r="E68" s="13"/>
      <c r="F68" s="14" t="s">
        <v>92</v>
      </c>
      <c r="G68" s="15">
        <f t="shared" si="12"/>
        <v>3181.5</v>
      </c>
      <c r="H68" s="15">
        <f t="shared" si="13"/>
        <v>2518.3000000000002</v>
      </c>
      <c r="I68" s="15">
        <f t="shared" si="14"/>
        <v>1883.3</v>
      </c>
      <c r="J68" s="15">
        <f t="shared" si="15"/>
        <v>0</v>
      </c>
    </row>
    <row r="69" spans="1:10" ht="31.5" x14ac:dyDescent="0.25">
      <c r="A69" s="16" t="s">
        <v>65</v>
      </c>
      <c r="B69" s="16" t="s">
        <v>20</v>
      </c>
      <c r="C69" s="16" t="s">
        <v>18</v>
      </c>
      <c r="D69" s="16" t="s">
        <v>46</v>
      </c>
      <c r="E69" s="19"/>
      <c r="F69" s="17" t="s">
        <v>47</v>
      </c>
      <c r="G69" s="18">
        <f t="shared" si="12"/>
        <v>3181.5</v>
      </c>
      <c r="H69" s="18">
        <f t="shared" si="13"/>
        <v>2518.3000000000002</v>
      </c>
      <c r="I69" s="18">
        <f t="shared" si="14"/>
        <v>1883.3</v>
      </c>
      <c r="J69" s="18">
        <f t="shared" si="15"/>
        <v>0</v>
      </c>
    </row>
    <row r="70" spans="1:10" x14ac:dyDescent="0.25">
      <c r="A70" s="16" t="s">
        <v>65</v>
      </c>
      <c r="B70" s="16" t="s">
        <v>20</v>
      </c>
      <c r="C70" s="16" t="s">
        <v>18</v>
      </c>
      <c r="D70" s="16" t="s">
        <v>48</v>
      </c>
      <c r="E70" s="19"/>
      <c r="F70" s="17" t="s">
        <v>49</v>
      </c>
      <c r="G70" s="18">
        <f t="shared" si="12"/>
        <v>3181.5</v>
      </c>
      <c r="H70" s="18">
        <f t="shared" si="13"/>
        <v>2518.3000000000002</v>
      </c>
      <c r="I70" s="18">
        <f t="shared" si="14"/>
        <v>1883.3</v>
      </c>
      <c r="J70" s="18">
        <f t="shared" si="15"/>
        <v>0</v>
      </c>
    </row>
    <row r="71" spans="1:10" ht="31.5" x14ac:dyDescent="0.25">
      <c r="A71" s="16" t="s">
        <v>65</v>
      </c>
      <c r="B71" s="16" t="s">
        <v>20</v>
      </c>
      <c r="C71" s="16" t="s">
        <v>18</v>
      </c>
      <c r="D71" s="16" t="s">
        <v>93</v>
      </c>
      <c r="E71" s="19"/>
      <c r="F71" s="17" t="s">
        <v>94</v>
      </c>
      <c r="G71" s="18">
        <f t="shared" si="12"/>
        <v>3181.5</v>
      </c>
      <c r="H71" s="18">
        <f t="shared" si="13"/>
        <v>2518.3000000000002</v>
      </c>
      <c r="I71" s="18">
        <f t="shared" si="14"/>
        <v>1883.3</v>
      </c>
      <c r="J71" s="18">
        <f t="shared" si="15"/>
        <v>0</v>
      </c>
    </row>
    <row r="72" spans="1:10" ht="31.5" x14ac:dyDescent="0.25">
      <c r="A72" s="16" t="s">
        <v>65</v>
      </c>
      <c r="B72" s="16" t="s">
        <v>20</v>
      </c>
      <c r="C72" s="16" t="s">
        <v>18</v>
      </c>
      <c r="D72" s="16" t="s">
        <v>93</v>
      </c>
      <c r="E72" s="7" t="s">
        <v>95</v>
      </c>
      <c r="F72" s="17" t="s">
        <v>91</v>
      </c>
      <c r="G72" s="18">
        <v>3181.5</v>
      </c>
      <c r="H72" s="18">
        <v>2518.3000000000002</v>
      </c>
      <c r="I72" s="18">
        <v>1883.3</v>
      </c>
      <c r="J72" s="18"/>
    </row>
    <row r="73" spans="1:10" s="8" customFormat="1" ht="31.5" x14ac:dyDescent="0.25">
      <c r="A73" s="9" t="s">
        <v>96</v>
      </c>
      <c r="B73" s="9"/>
      <c r="C73" s="9"/>
      <c r="D73" s="9"/>
      <c r="E73" s="9"/>
      <c r="F73" s="10" t="s">
        <v>97</v>
      </c>
      <c r="G73" s="11">
        <f t="shared" si="12"/>
        <v>129458</v>
      </c>
      <c r="H73" s="11">
        <f t="shared" si="13"/>
        <v>129917.3</v>
      </c>
      <c r="I73" s="11">
        <f t="shared" si="14"/>
        <v>130701</v>
      </c>
      <c r="J73" s="11">
        <f t="shared" si="15"/>
        <v>0</v>
      </c>
    </row>
    <row r="74" spans="1:10" s="8" customFormat="1" x14ac:dyDescent="0.25">
      <c r="A74" s="9" t="s">
        <v>96</v>
      </c>
      <c r="B74" s="9" t="s">
        <v>98</v>
      </c>
      <c r="C74" s="9"/>
      <c r="D74" s="9"/>
      <c r="E74" s="9"/>
      <c r="F74" s="10" t="s">
        <v>99</v>
      </c>
      <c r="G74" s="11">
        <f t="shared" si="0"/>
        <v>129458</v>
      </c>
      <c r="H74" s="11">
        <f t="shared" si="1"/>
        <v>129917.3</v>
      </c>
      <c r="I74" s="11">
        <f t="shared" si="14"/>
        <v>130701</v>
      </c>
      <c r="J74" s="11">
        <f t="shared" si="15"/>
        <v>0</v>
      </c>
    </row>
    <row r="75" spans="1:10" s="12" customFormat="1" x14ac:dyDescent="0.25">
      <c r="A75" s="13" t="s">
        <v>96</v>
      </c>
      <c r="B75" s="13" t="s">
        <v>98</v>
      </c>
      <c r="C75" s="13" t="s">
        <v>100</v>
      </c>
      <c r="D75" s="13"/>
      <c r="E75" s="13"/>
      <c r="F75" s="14" t="s">
        <v>101</v>
      </c>
      <c r="G75" s="15">
        <f t="shared" si="0"/>
        <v>129458</v>
      </c>
      <c r="H75" s="15">
        <f t="shared" si="1"/>
        <v>129917.3</v>
      </c>
      <c r="I75" s="15">
        <f t="shared" si="14"/>
        <v>130701</v>
      </c>
      <c r="J75" s="15">
        <f t="shared" si="15"/>
        <v>0</v>
      </c>
    </row>
    <row r="76" spans="1:10" ht="31.5" x14ac:dyDescent="0.25">
      <c r="A76" s="16" t="s">
        <v>96</v>
      </c>
      <c r="B76" s="16" t="s">
        <v>98</v>
      </c>
      <c r="C76" s="16" t="s">
        <v>100</v>
      </c>
      <c r="D76" s="16" t="s">
        <v>102</v>
      </c>
      <c r="E76" s="16"/>
      <c r="F76" s="17" t="s">
        <v>103</v>
      </c>
      <c r="G76" s="18">
        <f>G77+G83</f>
        <v>129458</v>
      </c>
      <c r="H76" s="18">
        <f>H77+H83</f>
        <v>129917.3</v>
      </c>
      <c r="I76" s="18">
        <f>I77+I83</f>
        <v>130701</v>
      </c>
      <c r="J76" s="18">
        <f>J77+J83</f>
        <v>0</v>
      </c>
    </row>
    <row r="77" spans="1:10" x14ac:dyDescent="0.25">
      <c r="A77" s="16" t="s">
        <v>96</v>
      </c>
      <c r="B77" s="16" t="s">
        <v>98</v>
      </c>
      <c r="C77" s="16" t="s">
        <v>100</v>
      </c>
      <c r="D77" s="16" t="s">
        <v>104</v>
      </c>
      <c r="E77" s="16"/>
      <c r="F77" s="17" t="s">
        <v>25</v>
      </c>
      <c r="G77" s="18">
        <f t="shared" si="0"/>
        <v>39614.600000000006</v>
      </c>
      <c r="H77" s="18">
        <f t="shared" si="1"/>
        <v>37432.100000000006</v>
      </c>
      <c r="I77" s="18">
        <f t="shared" si="14"/>
        <v>38215.800000000003</v>
      </c>
      <c r="J77" s="18">
        <f>J78</f>
        <v>0</v>
      </c>
    </row>
    <row r="78" spans="1:10" ht="47.25" x14ac:dyDescent="0.25">
      <c r="A78" s="16" t="s">
        <v>96</v>
      </c>
      <c r="B78" s="16" t="s">
        <v>98</v>
      </c>
      <c r="C78" s="16" t="s">
        <v>100</v>
      </c>
      <c r="D78" s="16" t="s">
        <v>105</v>
      </c>
      <c r="E78" s="16"/>
      <c r="F78" s="17" t="s">
        <v>106</v>
      </c>
      <c r="G78" s="18">
        <f>G79+G81</f>
        <v>39614.600000000006</v>
      </c>
      <c r="H78" s="18">
        <f>H79+H81</f>
        <v>37432.100000000006</v>
      </c>
      <c r="I78" s="18">
        <f>I79+I81</f>
        <v>38215.800000000003</v>
      </c>
      <c r="J78" s="18">
        <f>J79+J81</f>
        <v>0</v>
      </c>
    </row>
    <row r="79" spans="1:10" ht="31.5" x14ac:dyDescent="0.25">
      <c r="A79" s="16" t="s">
        <v>96</v>
      </c>
      <c r="B79" s="16" t="s">
        <v>98</v>
      </c>
      <c r="C79" s="16" t="s">
        <v>100</v>
      </c>
      <c r="D79" s="16" t="s">
        <v>107</v>
      </c>
      <c r="E79" s="16"/>
      <c r="F79" s="17" t="s">
        <v>108</v>
      </c>
      <c r="G79" s="18">
        <f>G80</f>
        <v>16471.2</v>
      </c>
      <c r="H79" s="18">
        <f>H80</f>
        <v>14288.7</v>
      </c>
      <c r="I79" s="18">
        <f>I80</f>
        <v>15072.4</v>
      </c>
      <c r="J79" s="18">
        <f>J80</f>
        <v>0</v>
      </c>
    </row>
    <row r="80" spans="1:10" ht="31.5" x14ac:dyDescent="0.25">
      <c r="A80" s="16" t="s">
        <v>96</v>
      </c>
      <c r="B80" s="16" t="s">
        <v>98</v>
      </c>
      <c r="C80" s="16" t="s">
        <v>100</v>
      </c>
      <c r="D80" s="16" t="s">
        <v>107</v>
      </c>
      <c r="E80" s="16" t="s">
        <v>30</v>
      </c>
      <c r="F80" s="17" t="s">
        <v>31</v>
      </c>
      <c r="G80" s="18">
        <v>16471.2</v>
      </c>
      <c r="H80" s="18">
        <v>14288.7</v>
      </c>
      <c r="I80" s="18">
        <v>15072.4</v>
      </c>
      <c r="J80" s="18"/>
    </row>
    <row r="81" spans="1:10" ht="63" x14ac:dyDescent="0.25">
      <c r="A81" s="16" t="s">
        <v>96</v>
      </c>
      <c r="B81" s="16" t="s">
        <v>98</v>
      </c>
      <c r="C81" s="16" t="s">
        <v>100</v>
      </c>
      <c r="D81" s="16" t="s">
        <v>109</v>
      </c>
      <c r="E81" s="16"/>
      <c r="F81" s="17" t="s">
        <v>110</v>
      </c>
      <c r="G81" s="18">
        <f>G82</f>
        <v>23143.4</v>
      </c>
      <c r="H81" s="18">
        <f>H82</f>
        <v>23143.4</v>
      </c>
      <c r="I81" s="18">
        <f>I82</f>
        <v>23143.4</v>
      </c>
      <c r="J81" s="18">
        <f>J82</f>
        <v>0</v>
      </c>
    </row>
    <row r="82" spans="1:10" ht="31.5" x14ac:dyDescent="0.25">
      <c r="A82" s="16" t="s">
        <v>96</v>
      </c>
      <c r="B82" s="16" t="s">
        <v>98</v>
      </c>
      <c r="C82" s="16" t="s">
        <v>100</v>
      </c>
      <c r="D82" s="16" t="s">
        <v>109</v>
      </c>
      <c r="E82" s="16" t="s">
        <v>111</v>
      </c>
      <c r="F82" s="17" t="s">
        <v>112</v>
      </c>
      <c r="G82" s="18">
        <v>23143.4</v>
      </c>
      <c r="H82" s="18">
        <v>23143.4</v>
      </c>
      <c r="I82" s="18">
        <v>23143.4</v>
      </c>
      <c r="J82" s="18"/>
    </row>
    <row r="83" spans="1:10" ht="47.25" x14ac:dyDescent="0.25">
      <c r="A83" s="16" t="s">
        <v>96</v>
      </c>
      <c r="B83" s="16" t="s">
        <v>98</v>
      </c>
      <c r="C83" s="16" t="s">
        <v>100</v>
      </c>
      <c r="D83" s="16" t="s">
        <v>113</v>
      </c>
      <c r="E83" s="16"/>
      <c r="F83" s="17" t="s">
        <v>114</v>
      </c>
      <c r="G83" s="18">
        <f>G84</f>
        <v>89843.4</v>
      </c>
      <c r="H83" s="18">
        <f>H84</f>
        <v>92485.2</v>
      </c>
      <c r="I83" s="18">
        <f>I84</f>
        <v>92485.2</v>
      </c>
      <c r="J83" s="18">
        <f>J84</f>
        <v>0</v>
      </c>
    </row>
    <row r="84" spans="1:10" x14ac:dyDescent="0.25">
      <c r="A84" s="16" t="s">
        <v>96</v>
      </c>
      <c r="B84" s="16" t="s">
        <v>98</v>
      </c>
      <c r="C84" s="16" t="s">
        <v>100</v>
      </c>
      <c r="D84" s="16" t="s">
        <v>115</v>
      </c>
      <c r="E84" s="16"/>
      <c r="F84" s="17" t="s">
        <v>41</v>
      </c>
      <c r="G84" s="18">
        <f>G85+G86</f>
        <v>89843.4</v>
      </c>
      <c r="H84" s="18">
        <f>H85+H86</f>
        <v>92485.2</v>
      </c>
      <c r="I84" s="18">
        <f>I85+I86</f>
        <v>92485.2</v>
      </c>
      <c r="J84" s="18">
        <f>J85+J86</f>
        <v>0</v>
      </c>
    </row>
    <row r="85" spans="1:10" ht="78.75" x14ac:dyDescent="0.25">
      <c r="A85" s="16" t="s">
        <v>96</v>
      </c>
      <c r="B85" s="16" t="s">
        <v>98</v>
      </c>
      <c r="C85" s="16" t="s">
        <v>100</v>
      </c>
      <c r="D85" s="16" t="s">
        <v>115</v>
      </c>
      <c r="E85" s="16" t="s">
        <v>42</v>
      </c>
      <c r="F85" s="17" t="s">
        <v>43</v>
      </c>
      <c r="G85" s="18">
        <v>86144.4</v>
      </c>
      <c r="H85" s="18">
        <v>88786.2</v>
      </c>
      <c r="I85" s="18">
        <v>88786.2</v>
      </c>
      <c r="J85" s="18"/>
    </row>
    <row r="86" spans="1:10" ht="31.5" x14ac:dyDescent="0.25">
      <c r="A86" s="16" t="s">
        <v>96</v>
      </c>
      <c r="B86" s="16" t="s">
        <v>98</v>
      </c>
      <c r="C86" s="16" t="s">
        <v>100</v>
      </c>
      <c r="D86" s="16" t="s">
        <v>115</v>
      </c>
      <c r="E86" s="16" t="s">
        <v>30</v>
      </c>
      <c r="F86" s="17" t="s">
        <v>31</v>
      </c>
      <c r="G86" s="18">
        <v>3699</v>
      </c>
      <c r="H86" s="18">
        <v>3699</v>
      </c>
      <c r="I86" s="18">
        <v>3699</v>
      </c>
      <c r="J86" s="18"/>
    </row>
    <row r="87" spans="1:10" s="8" customFormat="1" ht="31.5" x14ac:dyDescent="0.25">
      <c r="A87" s="9" t="s">
        <v>116</v>
      </c>
      <c r="B87" s="9"/>
      <c r="C87" s="9"/>
      <c r="D87" s="9"/>
      <c r="E87" s="9"/>
      <c r="F87" s="10" t="s">
        <v>117</v>
      </c>
      <c r="G87" s="11">
        <f t="shared" ref="G87:G91" si="16">G88</f>
        <v>62931.8</v>
      </c>
      <c r="H87" s="11">
        <f t="shared" ref="H87:H91" si="17">H88</f>
        <v>64866.8</v>
      </c>
      <c r="I87" s="11">
        <f t="shared" ref="I87:I91" si="18">I88</f>
        <v>64866.8</v>
      </c>
      <c r="J87" s="11">
        <f t="shared" ref="J87:J91" si="19">J88</f>
        <v>0</v>
      </c>
    </row>
    <row r="88" spans="1:10" s="8" customFormat="1" x14ac:dyDescent="0.25">
      <c r="A88" s="9" t="s">
        <v>116</v>
      </c>
      <c r="B88" s="9" t="s">
        <v>18</v>
      </c>
      <c r="C88" s="9"/>
      <c r="D88" s="9"/>
      <c r="E88" s="9"/>
      <c r="F88" s="10" t="s">
        <v>19</v>
      </c>
      <c r="G88" s="11">
        <f t="shared" si="16"/>
        <v>62931.8</v>
      </c>
      <c r="H88" s="11">
        <f t="shared" si="17"/>
        <v>64866.8</v>
      </c>
      <c r="I88" s="11">
        <f t="shared" si="18"/>
        <v>64866.8</v>
      </c>
      <c r="J88" s="11">
        <f t="shared" si="19"/>
        <v>0</v>
      </c>
    </row>
    <row r="89" spans="1:10" s="12" customFormat="1" x14ac:dyDescent="0.25">
      <c r="A89" s="13" t="s">
        <v>116</v>
      </c>
      <c r="B89" s="13" t="s">
        <v>18</v>
      </c>
      <c r="C89" s="13" t="s">
        <v>20</v>
      </c>
      <c r="D89" s="13"/>
      <c r="E89" s="13"/>
      <c r="F89" s="14" t="s">
        <v>21</v>
      </c>
      <c r="G89" s="15">
        <f t="shared" si="16"/>
        <v>62931.8</v>
      </c>
      <c r="H89" s="15">
        <f t="shared" si="17"/>
        <v>64866.8</v>
      </c>
      <c r="I89" s="15">
        <f t="shared" si="18"/>
        <v>64866.8</v>
      </c>
      <c r="J89" s="15">
        <f t="shared" si="19"/>
        <v>0</v>
      </c>
    </row>
    <row r="90" spans="1:10" ht="31.5" x14ac:dyDescent="0.25">
      <c r="A90" s="16" t="s">
        <v>116</v>
      </c>
      <c r="B90" s="16" t="s">
        <v>18</v>
      </c>
      <c r="C90" s="16" t="s">
        <v>20</v>
      </c>
      <c r="D90" s="16" t="s">
        <v>46</v>
      </c>
      <c r="E90" s="19"/>
      <c r="F90" s="17" t="s">
        <v>47</v>
      </c>
      <c r="G90" s="18">
        <f t="shared" si="16"/>
        <v>62931.8</v>
      </c>
      <c r="H90" s="18">
        <f t="shared" si="17"/>
        <v>64866.8</v>
      </c>
      <c r="I90" s="18">
        <f t="shared" si="18"/>
        <v>64866.8</v>
      </c>
      <c r="J90" s="18">
        <f t="shared" si="19"/>
        <v>0</v>
      </c>
    </row>
    <row r="91" spans="1:10" x14ac:dyDescent="0.25">
      <c r="A91" s="16" t="s">
        <v>116</v>
      </c>
      <c r="B91" s="16" t="s">
        <v>18</v>
      </c>
      <c r="C91" s="16" t="s">
        <v>20</v>
      </c>
      <c r="D91" s="16" t="s">
        <v>48</v>
      </c>
      <c r="E91" s="19"/>
      <c r="F91" s="17" t="s">
        <v>49</v>
      </c>
      <c r="G91" s="18">
        <f t="shared" si="16"/>
        <v>62931.8</v>
      </c>
      <c r="H91" s="18">
        <f t="shared" si="17"/>
        <v>64866.8</v>
      </c>
      <c r="I91" s="18">
        <f t="shared" si="18"/>
        <v>64866.8</v>
      </c>
      <c r="J91" s="18">
        <f t="shared" si="19"/>
        <v>0</v>
      </c>
    </row>
    <row r="92" spans="1:10" ht="31.5" x14ac:dyDescent="0.25">
      <c r="A92" s="16" t="s">
        <v>116</v>
      </c>
      <c r="B92" s="16" t="s">
        <v>18</v>
      </c>
      <c r="C92" s="16" t="s">
        <v>20</v>
      </c>
      <c r="D92" s="16" t="s">
        <v>118</v>
      </c>
      <c r="E92" s="19"/>
      <c r="F92" s="17" t="s">
        <v>119</v>
      </c>
      <c r="G92" s="18">
        <f>G93+G94+G95</f>
        <v>62931.8</v>
      </c>
      <c r="H92" s="18">
        <f>H93+H94+H95</f>
        <v>64866.8</v>
      </c>
      <c r="I92" s="18">
        <f>I93+I94+I95</f>
        <v>64866.8</v>
      </c>
      <c r="J92" s="18">
        <f>J93+J94+J95</f>
        <v>0</v>
      </c>
    </row>
    <row r="93" spans="1:10" ht="78.75" x14ac:dyDescent="0.25">
      <c r="A93" s="16" t="s">
        <v>116</v>
      </c>
      <c r="B93" s="16" t="s">
        <v>18</v>
      </c>
      <c r="C93" s="16" t="s">
        <v>20</v>
      </c>
      <c r="D93" s="16" t="s">
        <v>118</v>
      </c>
      <c r="E93" s="16" t="s">
        <v>42</v>
      </c>
      <c r="F93" s="17" t="s">
        <v>43</v>
      </c>
      <c r="G93" s="18">
        <v>60471.9</v>
      </c>
      <c r="H93" s="18">
        <v>62165.9</v>
      </c>
      <c r="I93" s="18">
        <v>61900.800000000003</v>
      </c>
      <c r="J93" s="18"/>
    </row>
    <row r="94" spans="1:10" ht="31.5" x14ac:dyDescent="0.25">
      <c r="A94" s="16" t="s">
        <v>116</v>
      </c>
      <c r="B94" s="16" t="s">
        <v>18</v>
      </c>
      <c r="C94" s="16" t="s">
        <v>20</v>
      </c>
      <c r="D94" s="16" t="s">
        <v>118</v>
      </c>
      <c r="E94" s="16" t="s">
        <v>30</v>
      </c>
      <c r="F94" s="17" t="s">
        <v>31</v>
      </c>
      <c r="G94" s="18">
        <v>2409.9</v>
      </c>
      <c r="H94" s="18">
        <v>2650.9</v>
      </c>
      <c r="I94" s="18">
        <v>2916</v>
      </c>
      <c r="J94" s="18"/>
    </row>
    <row r="95" spans="1:10" x14ac:dyDescent="0.25">
      <c r="A95" s="16" t="s">
        <v>116</v>
      </c>
      <c r="B95" s="16" t="s">
        <v>18</v>
      </c>
      <c r="C95" s="16" t="s">
        <v>20</v>
      </c>
      <c r="D95" s="16" t="s">
        <v>118</v>
      </c>
      <c r="E95" s="16" t="s">
        <v>32</v>
      </c>
      <c r="F95" s="17" t="s">
        <v>33</v>
      </c>
      <c r="G95" s="18">
        <v>50</v>
      </c>
      <c r="H95" s="18">
        <v>50</v>
      </c>
      <c r="I95" s="18">
        <v>50</v>
      </c>
      <c r="J95" s="18"/>
    </row>
    <row r="96" spans="1:10" s="8" customFormat="1" ht="31.5" x14ac:dyDescent="0.25">
      <c r="A96" s="9" t="s">
        <v>120</v>
      </c>
      <c r="B96" s="9"/>
      <c r="C96" s="9"/>
      <c r="D96" s="9"/>
      <c r="E96" s="20"/>
      <c r="F96" s="10" t="s">
        <v>121</v>
      </c>
      <c r="G96" s="11">
        <f>G152+G97+G103+G125</f>
        <v>602239</v>
      </c>
      <c r="H96" s="11">
        <f>H152+H97+H103+H125</f>
        <v>507149.89999999997</v>
      </c>
      <c r="I96" s="11">
        <f>I152+I97+I103+I125</f>
        <v>402185.1</v>
      </c>
      <c r="J96" s="11">
        <f>J152+J97+J103+J125</f>
        <v>0</v>
      </c>
    </row>
    <row r="97" spans="1:10" s="8" customFormat="1" ht="31.5" x14ac:dyDescent="0.25">
      <c r="A97" s="9" t="s">
        <v>120</v>
      </c>
      <c r="B97" s="9" t="s">
        <v>122</v>
      </c>
      <c r="C97" s="9"/>
      <c r="D97" s="9"/>
      <c r="E97" s="20"/>
      <c r="F97" s="10" t="s">
        <v>123</v>
      </c>
      <c r="G97" s="11">
        <f t="shared" ref="G97:G101" si="20">G98</f>
        <v>9.5</v>
      </c>
      <c r="H97" s="11">
        <f t="shared" ref="H97:H101" si="21">H98</f>
        <v>9.5</v>
      </c>
      <c r="I97" s="11">
        <f t="shared" ref="I97:I101" si="22">I98</f>
        <v>9.5</v>
      </c>
      <c r="J97" s="11">
        <f t="shared" ref="J97:J101" si="23">J98</f>
        <v>0</v>
      </c>
    </row>
    <row r="98" spans="1:10" s="12" customFormat="1" ht="31.5" x14ac:dyDescent="0.25">
      <c r="A98" s="13" t="s">
        <v>120</v>
      </c>
      <c r="B98" s="13" t="s">
        <v>122</v>
      </c>
      <c r="C98" s="13" t="s">
        <v>124</v>
      </c>
      <c r="D98" s="13"/>
      <c r="E98" s="21"/>
      <c r="F98" s="14" t="s">
        <v>125</v>
      </c>
      <c r="G98" s="15">
        <f t="shared" si="20"/>
        <v>9.5</v>
      </c>
      <c r="H98" s="15">
        <f t="shared" si="21"/>
        <v>9.5</v>
      </c>
      <c r="I98" s="15">
        <f t="shared" si="22"/>
        <v>9.5</v>
      </c>
      <c r="J98" s="15">
        <f t="shared" si="23"/>
        <v>0</v>
      </c>
    </row>
    <row r="99" spans="1:10" ht="31.5" x14ac:dyDescent="0.25">
      <c r="A99" s="16" t="s">
        <v>120</v>
      </c>
      <c r="B99" s="16" t="s">
        <v>122</v>
      </c>
      <c r="C99" s="16" t="s">
        <v>124</v>
      </c>
      <c r="D99" s="16" t="s">
        <v>46</v>
      </c>
      <c r="E99" s="19"/>
      <c r="F99" s="17" t="s">
        <v>47</v>
      </c>
      <c r="G99" s="18">
        <f t="shared" si="20"/>
        <v>9.5</v>
      </c>
      <c r="H99" s="18">
        <f t="shared" si="21"/>
        <v>9.5</v>
      </c>
      <c r="I99" s="18">
        <f t="shared" si="22"/>
        <v>9.5</v>
      </c>
      <c r="J99" s="18">
        <f t="shared" si="23"/>
        <v>0</v>
      </c>
    </row>
    <row r="100" spans="1:10" x14ac:dyDescent="0.25">
      <c r="A100" s="16" t="s">
        <v>120</v>
      </c>
      <c r="B100" s="16" t="s">
        <v>122</v>
      </c>
      <c r="C100" s="16" t="s">
        <v>124</v>
      </c>
      <c r="D100" s="16" t="s">
        <v>48</v>
      </c>
      <c r="E100" s="19"/>
      <c r="F100" s="17" t="s">
        <v>49</v>
      </c>
      <c r="G100" s="18">
        <f t="shared" si="20"/>
        <v>9.5</v>
      </c>
      <c r="H100" s="18">
        <f t="shared" si="21"/>
        <v>9.5</v>
      </c>
      <c r="I100" s="18">
        <f t="shared" si="22"/>
        <v>9.5</v>
      </c>
      <c r="J100" s="18">
        <f t="shared" si="23"/>
        <v>0</v>
      </c>
    </row>
    <row r="101" spans="1:10" ht="31.5" x14ac:dyDescent="0.25">
      <c r="A101" s="16" t="s">
        <v>120</v>
      </c>
      <c r="B101" s="16" t="s">
        <v>122</v>
      </c>
      <c r="C101" s="16" t="s">
        <v>124</v>
      </c>
      <c r="D101" s="16" t="s">
        <v>126</v>
      </c>
      <c r="E101" s="19"/>
      <c r="F101" s="17" t="s">
        <v>127</v>
      </c>
      <c r="G101" s="18">
        <f t="shared" si="20"/>
        <v>9.5</v>
      </c>
      <c r="H101" s="18">
        <f t="shared" si="21"/>
        <v>9.5</v>
      </c>
      <c r="I101" s="18">
        <f t="shared" si="22"/>
        <v>9.5</v>
      </c>
      <c r="J101" s="18">
        <f t="shared" si="23"/>
        <v>0</v>
      </c>
    </row>
    <row r="102" spans="1:10" ht="31.5" x14ac:dyDescent="0.25">
      <c r="A102" s="16" t="s">
        <v>120</v>
      </c>
      <c r="B102" s="16" t="s">
        <v>122</v>
      </c>
      <c r="C102" s="16" t="s">
        <v>124</v>
      </c>
      <c r="D102" s="16" t="s">
        <v>126</v>
      </c>
      <c r="E102" s="16" t="s">
        <v>30</v>
      </c>
      <c r="F102" s="17" t="s">
        <v>31</v>
      </c>
      <c r="G102" s="18">
        <v>9.5</v>
      </c>
      <c r="H102" s="18">
        <v>9.5</v>
      </c>
      <c r="I102" s="18">
        <v>9.5</v>
      </c>
      <c r="J102" s="18"/>
    </row>
    <row r="103" spans="1:10" s="22" customFormat="1" x14ac:dyDescent="0.25">
      <c r="A103" s="23" t="s">
        <v>120</v>
      </c>
      <c r="B103" s="23" t="s">
        <v>98</v>
      </c>
      <c r="C103" s="23"/>
      <c r="D103" s="23"/>
      <c r="E103" s="24"/>
      <c r="F103" s="10" t="s">
        <v>99</v>
      </c>
      <c r="G103" s="11">
        <f>G115+G104</f>
        <v>209038.2</v>
      </c>
      <c r="H103" s="11">
        <f>H115+H104</f>
        <v>206278.3</v>
      </c>
      <c r="I103" s="11">
        <f>I115+I104</f>
        <v>206278.3</v>
      </c>
      <c r="J103" s="11">
        <f>J115+J104</f>
        <v>0</v>
      </c>
    </row>
    <row r="104" spans="1:10" s="12" customFormat="1" x14ac:dyDescent="0.25">
      <c r="A104" s="13" t="s">
        <v>120</v>
      </c>
      <c r="B104" s="13" t="s">
        <v>98</v>
      </c>
      <c r="C104" s="13" t="s">
        <v>128</v>
      </c>
      <c r="D104" s="13"/>
      <c r="E104" s="21"/>
      <c r="F104" s="14" t="s">
        <v>129</v>
      </c>
      <c r="G104" s="15">
        <f t="shared" ref="G104:G106" si="24">G105</f>
        <v>71743.5</v>
      </c>
      <c r="H104" s="15">
        <f t="shared" ref="H104:H106" si="25">H105</f>
        <v>71354.799999999988</v>
      </c>
      <c r="I104" s="15">
        <f t="shared" ref="I104:I106" si="26">I105</f>
        <v>71354.799999999988</v>
      </c>
      <c r="J104" s="15">
        <f t="shared" ref="J104:J106" si="27">J105</f>
        <v>0</v>
      </c>
    </row>
    <row r="105" spans="1:10" s="12" customFormat="1" ht="31.5" x14ac:dyDescent="0.25">
      <c r="A105" s="16" t="s">
        <v>120</v>
      </c>
      <c r="B105" s="16" t="s">
        <v>98</v>
      </c>
      <c r="C105" s="16" t="s">
        <v>128</v>
      </c>
      <c r="D105" s="16" t="s">
        <v>130</v>
      </c>
      <c r="E105" s="19"/>
      <c r="F105" s="17" t="s">
        <v>131</v>
      </c>
      <c r="G105" s="18">
        <f t="shared" si="24"/>
        <v>71743.5</v>
      </c>
      <c r="H105" s="18">
        <f t="shared" si="25"/>
        <v>71354.799999999988</v>
      </c>
      <c r="I105" s="18">
        <f t="shared" si="26"/>
        <v>71354.799999999988</v>
      </c>
      <c r="J105" s="18">
        <f t="shared" si="27"/>
        <v>0</v>
      </c>
    </row>
    <row r="106" spans="1:10" s="12" customFormat="1" x14ac:dyDescent="0.25">
      <c r="A106" s="16" t="s">
        <v>120</v>
      </c>
      <c r="B106" s="16" t="s">
        <v>98</v>
      </c>
      <c r="C106" s="16" t="s">
        <v>128</v>
      </c>
      <c r="D106" s="16" t="s">
        <v>132</v>
      </c>
      <c r="E106" s="19"/>
      <c r="F106" s="17" t="s">
        <v>25</v>
      </c>
      <c r="G106" s="18">
        <f t="shared" si="24"/>
        <v>71743.5</v>
      </c>
      <c r="H106" s="18">
        <f t="shared" si="25"/>
        <v>71354.799999999988</v>
      </c>
      <c r="I106" s="18">
        <f t="shared" si="26"/>
        <v>71354.799999999988</v>
      </c>
      <c r="J106" s="18">
        <f t="shared" si="27"/>
        <v>0</v>
      </c>
    </row>
    <row r="107" spans="1:10" s="12" customFormat="1" ht="31.5" x14ac:dyDescent="0.25">
      <c r="A107" s="16" t="s">
        <v>120</v>
      </c>
      <c r="B107" s="16" t="s">
        <v>98</v>
      </c>
      <c r="C107" s="16" t="s">
        <v>128</v>
      </c>
      <c r="D107" s="16" t="s">
        <v>133</v>
      </c>
      <c r="E107" s="19"/>
      <c r="F107" s="17" t="s">
        <v>134</v>
      </c>
      <c r="G107" s="18">
        <f>G108+G112</f>
        <v>71743.5</v>
      </c>
      <c r="H107" s="18">
        <f>H108+H112</f>
        <v>71354.799999999988</v>
      </c>
      <c r="I107" s="18">
        <f>I108+I112</f>
        <v>71354.799999999988</v>
      </c>
      <c r="J107" s="18">
        <f>J108+J112</f>
        <v>0</v>
      </c>
    </row>
    <row r="108" spans="1:10" s="12" customFormat="1" ht="47.25" x14ac:dyDescent="0.25">
      <c r="A108" s="16" t="s">
        <v>120</v>
      </c>
      <c r="B108" s="16" t="s">
        <v>98</v>
      </c>
      <c r="C108" s="16" t="s">
        <v>128</v>
      </c>
      <c r="D108" s="16" t="s">
        <v>135</v>
      </c>
      <c r="E108" s="19"/>
      <c r="F108" s="17" t="s">
        <v>45</v>
      </c>
      <c r="G108" s="18">
        <f>G109+G110+G111</f>
        <v>39972.400000000001</v>
      </c>
      <c r="H108" s="18">
        <f>H109+H110+H111</f>
        <v>39583.699999999997</v>
      </c>
      <c r="I108" s="18">
        <f>I109+I110+I111</f>
        <v>39583.699999999997</v>
      </c>
      <c r="J108" s="18">
        <f>J109+J110+J111</f>
        <v>0</v>
      </c>
    </row>
    <row r="109" spans="1:10" s="12" customFormat="1" ht="78.75" x14ac:dyDescent="0.25">
      <c r="A109" s="16" t="s">
        <v>120</v>
      </c>
      <c r="B109" s="16" t="s">
        <v>98</v>
      </c>
      <c r="C109" s="16" t="s">
        <v>128</v>
      </c>
      <c r="D109" s="16" t="s">
        <v>135</v>
      </c>
      <c r="E109" s="16" t="s">
        <v>42</v>
      </c>
      <c r="F109" s="17" t="s">
        <v>43</v>
      </c>
      <c r="G109" s="18">
        <v>32891.9</v>
      </c>
      <c r="H109" s="18">
        <v>33903.1</v>
      </c>
      <c r="I109" s="18">
        <v>33903.1</v>
      </c>
      <c r="J109" s="18"/>
    </row>
    <row r="110" spans="1:10" s="12" customFormat="1" ht="31.5" x14ac:dyDescent="0.25">
      <c r="A110" s="16" t="s">
        <v>120</v>
      </c>
      <c r="B110" s="16" t="s">
        <v>98</v>
      </c>
      <c r="C110" s="16" t="s">
        <v>128</v>
      </c>
      <c r="D110" s="16" t="s">
        <v>135</v>
      </c>
      <c r="E110" s="16" t="s">
        <v>30</v>
      </c>
      <c r="F110" s="17" t="s">
        <v>31</v>
      </c>
      <c r="G110" s="18">
        <v>5708.5</v>
      </c>
      <c r="H110" s="18">
        <v>4347.8999999999996</v>
      </c>
      <c r="I110" s="18">
        <v>4387.5</v>
      </c>
      <c r="J110" s="18"/>
    </row>
    <row r="111" spans="1:10" s="12" customFormat="1" x14ac:dyDescent="0.25">
      <c r="A111" s="16" t="s">
        <v>120</v>
      </c>
      <c r="B111" s="16" t="s">
        <v>98</v>
      </c>
      <c r="C111" s="16" t="s">
        <v>128</v>
      </c>
      <c r="D111" s="16" t="s">
        <v>135</v>
      </c>
      <c r="E111" s="16" t="s">
        <v>32</v>
      </c>
      <c r="F111" s="17" t="s">
        <v>33</v>
      </c>
      <c r="G111" s="18">
        <v>1372</v>
      </c>
      <c r="H111" s="18">
        <v>1332.7</v>
      </c>
      <c r="I111" s="18">
        <v>1293.0999999999999</v>
      </c>
      <c r="J111" s="18"/>
    </row>
    <row r="112" spans="1:10" s="12" customFormat="1" ht="47.25" x14ac:dyDescent="0.25">
      <c r="A112" s="16" t="s">
        <v>120</v>
      </c>
      <c r="B112" s="16" t="s">
        <v>98</v>
      </c>
      <c r="C112" s="16" t="s">
        <v>128</v>
      </c>
      <c r="D112" s="16" t="s">
        <v>136</v>
      </c>
      <c r="E112" s="19"/>
      <c r="F112" s="17" t="s">
        <v>137</v>
      </c>
      <c r="G112" s="18">
        <f>G113+G114</f>
        <v>31771.100000000002</v>
      </c>
      <c r="H112" s="18">
        <f>H113+H114</f>
        <v>31771.1</v>
      </c>
      <c r="I112" s="18">
        <f>I113+I114</f>
        <v>31771.1</v>
      </c>
      <c r="J112" s="18">
        <f>J113+J114</f>
        <v>0</v>
      </c>
    </row>
    <row r="113" spans="1:10" s="12" customFormat="1" ht="78.75" x14ac:dyDescent="0.25">
      <c r="A113" s="16" t="s">
        <v>120</v>
      </c>
      <c r="B113" s="16" t="s">
        <v>98</v>
      </c>
      <c r="C113" s="16" t="s">
        <v>128</v>
      </c>
      <c r="D113" s="16" t="s">
        <v>136</v>
      </c>
      <c r="E113" s="16" t="s">
        <v>42</v>
      </c>
      <c r="F113" s="17" t="s">
        <v>43</v>
      </c>
      <c r="G113" s="18">
        <v>8871.7000000000007</v>
      </c>
      <c r="H113" s="18">
        <v>9144.5</v>
      </c>
      <c r="I113" s="18">
        <v>9144.5</v>
      </c>
      <c r="J113" s="18"/>
    </row>
    <row r="114" spans="1:10" s="12" customFormat="1" ht="31.5" x14ac:dyDescent="0.25">
      <c r="A114" s="16" t="s">
        <v>120</v>
      </c>
      <c r="B114" s="16" t="s">
        <v>98</v>
      </c>
      <c r="C114" s="16" t="s">
        <v>128</v>
      </c>
      <c r="D114" s="16" t="s">
        <v>136</v>
      </c>
      <c r="E114" s="16" t="s">
        <v>30</v>
      </c>
      <c r="F114" s="17" t="s">
        <v>31</v>
      </c>
      <c r="G114" s="18">
        <v>22899.4</v>
      </c>
      <c r="H114" s="18">
        <v>22626.6</v>
      </c>
      <c r="I114" s="18">
        <v>22626.6</v>
      </c>
      <c r="J114" s="18"/>
    </row>
    <row r="115" spans="1:10" s="12" customFormat="1" x14ac:dyDescent="0.25">
      <c r="A115" s="13" t="s">
        <v>120</v>
      </c>
      <c r="B115" s="13" t="s">
        <v>98</v>
      </c>
      <c r="C115" s="13" t="s">
        <v>138</v>
      </c>
      <c r="D115" s="13"/>
      <c r="E115" s="21"/>
      <c r="F115" s="14" t="s">
        <v>139</v>
      </c>
      <c r="G115" s="15">
        <f t="shared" ref="G115:G117" si="28">G116</f>
        <v>137294.70000000001</v>
      </c>
      <c r="H115" s="15">
        <f t="shared" ref="H115:H117" si="29">H116</f>
        <v>134923.5</v>
      </c>
      <c r="I115" s="15">
        <f t="shared" ref="I115:I117" si="30">I116</f>
        <v>134923.5</v>
      </c>
      <c r="J115" s="15">
        <f t="shared" ref="J115:J117" si="31">J116</f>
        <v>0</v>
      </c>
    </row>
    <row r="116" spans="1:10" ht="31.5" x14ac:dyDescent="0.25">
      <c r="A116" s="16" t="s">
        <v>120</v>
      </c>
      <c r="B116" s="16" t="s">
        <v>98</v>
      </c>
      <c r="C116" s="16" t="s">
        <v>138</v>
      </c>
      <c r="D116" s="16" t="s">
        <v>130</v>
      </c>
      <c r="E116" s="19"/>
      <c r="F116" s="17" t="s">
        <v>131</v>
      </c>
      <c r="G116" s="18">
        <f t="shared" si="28"/>
        <v>137294.70000000001</v>
      </c>
      <c r="H116" s="18">
        <f t="shared" si="29"/>
        <v>134923.5</v>
      </c>
      <c r="I116" s="18">
        <f t="shared" si="30"/>
        <v>134923.5</v>
      </c>
      <c r="J116" s="18">
        <f t="shared" si="31"/>
        <v>0</v>
      </c>
    </row>
    <row r="117" spans="1:10" x14ac:dyDescent="0.25">
      <c r="A117" s="16" t="s">
        <v>120</v>
      </c>
      <c r="B117" s="16" t="s">
        <v>98</v>
      </c>
      <c r="C117" s="16" t="s">
        <v>138</v>
      </c>
      <c r="D117" s="16" t="s">
        <v>132</v>
      </c>
      <c r="E117" s="19"/>
      <c r="F117" s="17" t="s">
        <v>25</v>
      </c>
      <c r="G117" s="18">
        <f t="shared" si="28"/>
        <v>137294.70000000001</v>
      </c>
      <c r="H117" s="18">
        <f t="shared" si="29"/>
        <v>134923.5</v>
      </c>
      <c r="I117" s="18">
        <f t="shared" si="30"/>
        <v>134923.5</v>
      </c>
      <c r="J117" s="18">
        <f t="shared" si="31"/>
        <v>0</v>
      </c>
    </row>
    <row r="118" spans="1:10" ht="31.5" x14ac:dyDescent="0.25">
      <c r="A118" s="16" t="s">
        <v>120</v>
      </c>
      <c r="B118" s="16" t="s">
        <v>98</v>
      </c>
      <c r="C118" s="16" t="s">
        <v>138</v>
      </c>
      <c r="D118" s="16" t="s">
        <v>140</v>
      </c>
      <c r="E118" s="19"/>
      <c r="F118" s="17" t="s">
        <v>141</v>
      </c>
      <c r="G118" s="18">
        <f>G119+G123</f>
        <v>137294.70000000001</v>
      </c>
      <c r="H118" s="18">
        <f>H119+H123</f>
        <v>134923.5</v>
      </c>
      <c r="I118" s="18">
        <f>I119+I123</f>
        <v>134923.5</v>
      </c>
      <c r="J118" s="18">
        <f>J119+J123</f>
        <v>0</v>
      </c>
    </row>
    <row r="119" spans="1:10" ht="47.25" x14ac:dyDescent="0.25">
      <c r="A119" s="16" t="s">
        <v>120</v>
      </c>
      <c r="B119" s="16" t="s">
        <v>98</v>
      </c>
      <c r="C119" s="16" t="s">
        <v>138</v>
      </c>
      <c r="D119" s="16" t="s">
        <v>142</v>
      </c>
      <c r="E119" s="19"/>
      <c r="F119" s="17" t="s">
        <v>45</v>
      </c>
      <c r="G119" s="18">
        <f>G120+G121+G122</f>
        <v>79399.199999999997</v>
      </c>
      <c r="H119" s="18">
        <f>H120+H121+H122</f>
        <v>76871</v>
      </c>
      <c r="I119" s="18">
        <f>I120+I121+I122</f>
        <v>76871</v>
      </c>
      <c r="J119" s="18">
        <f>J120+J121+J122</f>
        <v>0</v>
      </c>
    </row>
    <row r="120" spans="1:10" ht="78.75" x14ac:dyDescent="0.25">
      <c r="A120" s="16" t="s">
        <v>120</v>
      </c>
      <c r="B120" s="16" t="s">
        <v>98</v>
      </c>
      <c r="C120" s="16" t="s">
        <v>138</v>
      </c>
      <c r="D120" s="16" t="s">
        <v>142</v>
      </c>
      <c r="E120" s="16" t="s">
        <v>42</v>
      </c>
      <c r="F120" s="17" t="s">
        <v>43</v>
      </c>
      <c r="G120" s="18">
        <v>64129.7</v>
      </c>
      <c r="H120" s="18">
        <v>66101.5</v>
      </c>
      <c r="I120" s="18">
        <v>66101.5</v>
      </c>
      <c r="J120" s="18"/>
    </row>
    <row r="121" spans="1:10" ht="31.5" x14ac:dyDescent="0.25">
      <c r="A121" s="16" t="s">
        <v>120</v>
      </c>
      <c r="B121" s="16" t="s">
        <v>98</v>
      </c>
      <c r="C121" s="16" t="s">
        <v>138</v>
      </c>
      <c r="D121" s="16" t="s">
        <v>142</v>
      </c>
      <c r="E121" s="16" t="s">
        <v>30</v>
      </c>
      <c r="F121" s="17" t="s">
        <v>31</v>
      </c>
      <c r="G121" s="18">
        <v>14913.199999999999</v>
      </c>
      <c r="H121" s="18">
        <v>10450.199999999999</v>
      </c>
      <c r="I121" s="18">
        <v>10460.199999999999</v>
      </c>
      <c r="J121" s="18"/>
    </row>
    <row r="122" spans="1:10" x14ac:dyDescent="0.25">
      <c r="A122" s="16" t="s">
        <v>120</v>
      </c>
      <c r="B122" s="16" t="s">
        <v>98</v>
      </c>
      <c r="C122" s="16" t="s">
        <v>138</v>
      </c>
      <c r="D122" s="16" t="s">
        <v>142</v>
      </c>
      <c r="E122" s="16" t="s">
        <v>32</v>
      </c>
      <c r="F122" s="17" t="s">
        <v>33</v>
      </c>
      <c r="G122" s="18">
        <v>356.3</v>
      </c>
      <c r="H122" s="18">
        <v>319.29999999999995</v>
      </c>
      <c r="I122" s="18">
        <v>309.3</v>
      </c>
      <c r="J122" s="18"/>
    </row>
    <row r="123" spans="1:10" ht="31.5" x14ac:dyDescent="0.25">
      <c r="A123" s="16" t="s">
        <v>120</v>
      </c>
      <c r="B123" s="16" t="s">
        <v>98</v>
      </c>
      <c r="C123" s="16" t="s">
        <v>138</v>
      </c>
      <c r="D123" s="16" t="s">
        <v>143</v>
      </c>
      <c r="E123" s="19"/>
      <c r="F123" s="17" t="s">
        <v>144</v>
      </c>
      <c r="G123" s="18">
        <f>G124</f>
        <v>57895.5</v>
      </c>
      <c r="H123" s="18">
        <f>H124</f>
        <v>58052.5</v>
      </c>
      <c r="I123" s="18">
        <f>I124</f>
        <v>58052.5</v>
      </c>
      <c r="J123" s="18">
        <f>J124</f>
        <v>0</v>
      </c>
    </row>
    <row r="124" spans="1:10" ht="31.5" x14ac:dyDescent="0.25">
      <c r="A124" s="16" t="s">
        <v>120</v>
      </c>
      <c r="B124" s="16" t="s">
        <v>98</v>
      </c>
      <c r="C124" s="16" t="s">
        <v>138</v>
      </c>
      <c r="D124" s="16" t="s">
        <v>143</v>
      </c>
      <c r="E124" s="16" t="s">
        <v>30</v>
      </c>
      <c r="F124" s="17" t="s">
        <v>31</v>
      </c>
      <c r="G124" s="18">
        <v>57895.5</v>
      </c>
      <c r="H124" s="18">
        <v>58052.5</v>
      </c>
      <c r="I124" s="18">
        <v>58052.5</v>
      </c>
      <c r="J124" s="18"/>
    </row>
    <row r="125" spans="1:10" s="8" customFormat="1" x14ac:dyDescent="0.25">
      <c r="A125" s="9" t="s">
        <v>120</v>
      </c>
      <c r="B125" s="9" t="s">
        <v>128</v>
      </c>
      <c r="C125" s="9"/>
      <c r="D125" s="9"/>
      <c r="E125" s="20"/>
      <c r="F125" s="10" t="s">
        <v>145</v>
      </c>
      <c r="G125" s="11">
        <f>G126+G144</f>
        <v>339017.6</v>
      </c>
      <c r="H125" s="11">
        <f>H126+H144</f>
        <v>245580.69999999998</v>
      </c>
      <c r="I125" s="11">
        <f>I126+I144</f>
        <v>140615.90000000002</v>
      </c>
      <c r="J125" s="11">
        <f>J126+J144</f>
        <v>0</v>
      </c>
    </row>
    <row r="126" spans="1:10" s="12" customFormat="1" x14ac:dyDescent="0.25">
      <c r="A126" s="13" t="s">
        <v>120</v>
      </c>
      <c r="B126" s="13" t="s">
        <v>128</v>
      </c>
      <c r="C126" s="13" t="s">
        <v>122</v>
      </c>
      <c r="D126" s="13"/>
      <c r="E126" s="21"/>
      <c r="F126" s="14" t="s">
        <v>146</v>
      </c>
      <c r="G126" s="15">
        <f>G127</f>
        <v>264353</v>
      </c>
      <c r="H126" s="15">
        <f>H127</f>
        <v>168910.8</v>
      </c>
      <c r="I126" s="15">
        <f>I127</f>
        <v>68195.600000000006</v>
      </c>
      <c r="J126" s="15">
        <f>J127</f>
        <v>0</v>
      </c>
    </row>
    <row r="127" spans="1:10" ht="31.5" x14ac:dyDescent="0.25">
      <c r="A127" s="16" t="s">
        <v>120</v>
      </c>
      <c r="B127" s="16" t="s">
        <v>128</v>
      </c>
      <c r="C127" s="16" t="s">
        <v>122</v>
      </c>
      <c r="D127" s="16" t="s">
        <v>130</v>
      </c>
      <c r="E127" s="19"/>
      <c r="F127" s="17" t="s">
        <v>131</v>
      </c>
      <c r="G127" s="18">
        <f>G132+G128</f>
        <v>264353</v>
      </c>
      <c r="H127" s="18">
        <f>H132+H128</f>
        <v>168910.8</v>
      </c>
      <c r="I127" s="18">
        <f>I132+I128</f>
        <v>68195.600000000006</v>
      </c>
      <c r="J127" s="18">
        <f>J132+J128</f>
        <v>0</v>
      </c>
    </row>
    <row r="128" spans="1:10" ht="31.5" x14ac:dyDescent="0.25">
      <c r="A128" s="16" t="s">
        <v>120</v>
      </c>
      <c r="B128" s="16" t="s">
        <v>128</v>
      </c>
      <c r="C128" s="16" t="s">
        <v>122</v>
      </c>
      <c r="D128" s="16" t="s">
        <v>147</v>
      </c>
      <c r="E128" s="19"/>
      <c r="F128" s="17" t="s">
        <v>148</v>
      </c>
      <c r="G128" s="18">
        <f t="shared" ref="G128:G130" si="32">G129</f>
        <v>123450.7</v>
      </c>
      <c r="H128" s="18">
        <f t="shared" ref="H128:H130" si="33">H129</f>
        <v>0</v>
      </c>
      <c r="I128" s="18">
        <f t="shared" ref="I128:I130" si="34">I129</f>
        <v>0</v>
      </c>
      <c r="J128" s="18">
        <f t="shared" ref="J128:J130" si="35">J129</f>
        <v>0</v>
      </c>
    </row>
    <row r="129" spans="1:10" ht="31.5" x14ac:dyDescent="0.25">
      <c r="A129" s="16" t="s">
        <v>120</v>
      </c>
      <c r="B129" s="16" t="s">
        <v>128</v>
      </c>
      <c r="C129" s="16" t="s">
        <v>122</v>
      </c>
      <c r="D129" s="16" t="s">
        <v>149</v>
      </c>
      <c r="E129" s="19"/>
      <c r="F129" s="17" t="s">
        <v>150</v>
      </c>
      <c r="G129" s="18">
        <f t="shared" si="32"/>
        <v>123450.7</v>
      </c>
      <c r="H129" s="18">
        <f t="shared" si="33"/>
        <v>0</v>
      </c>
      <c r="I129" s="18">
        <f t="shared" si="34"/>
        <v>0</v>
      </c>
      <c r="J129" s="18">
        <f t="shared" si="35"/>
        <v>0</v>
      </c>
    </row>
    <row r="130" spans="1:10" x14ac:dyDescent="0.25">
      <c r="A130" s="16" t="s">
        <v>120</v>
      </c>
      <c r="B130" s="16" t="s">
        <v>128</v>
      </c>
      <c r="C130" s="16" t="s">
        <v>122</v>
      </c>
      <c r="D130" s="16" t="s">
        <v>151</v>
      </c>
      <c r="E130" s="19"/>
      <c r="F130" s="17" t="s">
        <v>152</v>
      </c>
      <c r="G130" s="18">
        <f t="shared" si="32"/>
        <v>123450.7</v>
      </c>
      <c r="H130" s="18">
        <f t="shared" si="33"/>
        <v>0</v>
      </c>
      <c r="I130" s="18">
        <f t="shared" si="34"/>
        <v>0</v>
      </c>
      <c r="J130" s="18">
        <f t="shared" si="35"/>
        <v>0</v>
      </c>
    </row>
    <row r="131" spans="1:10" ht="31.5" x14ac:dyDescent="0.25">
      <c r="A131" s="16" t="s">
        <v>120</v>
      </c>
      <c r="B131" s="16" t="s">
        <v>128</v>
      </c>
      <c r="C131" s="16" t="s">
        <v>122</v>
      </c>
      <c r="D131" s="16" t="s">
        <v>151</v>
      </c>
      <c r="E131" s="16" t="s">
        <v>30</v>
      </c>
      <c r="F131" s="17" t="s">
        <v>31</v>
      </c>
      <c r="G131" s="18">
        <v>123450.7</v>
      </c>
      <c r="H131" s="18">
        <v>0</v>
      </c>
      <c r="I131" s="18">
        <v>0</v>
      </c>
      <c r="J131" s="18"/>
    </row>
    <row r="132" spans="1:10" x14ac:dyDescent="0.25">
      <c r="A132" s="16" t="s">
        <v>120</v>
      </c>
      <c r="B132" s="16" t="s">
        <v>128</v>
      </c>
      <c r="C132" s="16" t="s">
        <v>122</v>
      </c>
      <c r="D132" s="16" t="s">
        <v>132</v>
      </c>
      <c r="E132" s="19"/>
      <c r="F132" s="17" t="s">
        <v>25</v>
      </c>
      <c r="G132" s="18">
        <f>G133+G136+G141</f>
        <v>140902.30000000002</v>
      </c>
      <c r="H132" s="18">
        <f>H133+H136+H141</f>
        <v>168910.8</v>
      </c>
      <c r="I132" s="18">
        <f>I133+I136+I141</f>
        <v>68195.600000000006</v>
      </c>
      <c r="J132" s="18">
        <f>J133+J136+J141</f>
        <v>0</v>
      </c>
    </row>
    <row r="133" spans="1:10" ht="47.25" x14ac:dyDescent="0.25">
      <c r="A133" s="16" t="s">
        <v>120</v>
      </c>
      <c r="B133" s="16" t="s">
        <v>128</v>
      </c>
      <c r="C133" s="16" t="s">
        <v>122</v>
      </c>
      <c r="D133" s="16" t="s">
        <v>153</v>
      </c>
      <c r="E133" s="19"/>
      <c r="F133" s="17" t="s">
        <v>154</v>
      </c>
      <c r="G133" s="18">
        <f t="shared" ref="G133:G134" si="36">G134</f>
        <v>19286.3</v>
      </c>
      <c r="H133" s="18">
        <f t="shared" ref="H133:H134" si="37">H134</f>
        <v>100857.2</v>
      </c>
      <c r="I133" s="18">
        <f t="shared" ref="I133:I134" si="38">I134</f>
        <v>6975</v>
      </c>
      <c r="J133" s="18">
        <f t="shared" ref="J133:J134" si="39">J134</f>
        <v>0</v>
      </c>
    </row>
    <row r="134" spans="1:10" x14ac:dyDescent="0.25">
      <c r="A134" s="16" t="s">
        <v>120</v>
      </c>
      <c r="B134" s="16" t="s">
        <v>128</v>
      </c>
      <c r="C134" s="16" t="s">
        <v>122</v>
      </c>
      <c r="D134" s="16" t="s">
        <v>155</v>
      </c>
      <c r="E134" s="19"/>
      <c r="F134" s="17" t="s">
        <v>156</v>
      </c>
      <c r="G134" s="18">
        <f t="shared" si="36"/>
        <v>19286.3</v>
      </c>
      <c r="H134" s="18">
        <f t="shared" si="37"/>
        <v>100857.2</v>
      </c>
      <c r="I134" s="18">
        <f t="shared" si="38"/>
        <v>6975</v>
      </c>
      <c r="J134" s="18">
        <f t="shared" si="39"/>
        <v>0</v>
      </c>
    </row>
    <row r="135" spans="1:10" ht="31.5" x14ac:dyDescent="0.25">
      <c r="A135" s="16" t="s">
        <v>120</v>
      </c>
      <c r="B135" s="16" t="s">
        <v>128</v>
      </c>
      <c r="C135" s="16" t="s">
        <v>122</v>
      </c>
      <c r="D135" s="16" t="s">
        <v>155</v>
      </c>
      <c r="E135" s="16" t="s">
        <v>30</v>
      </c>
      <c r="F135" s="17" t="s">
        <v>31</v>
      </c>
      <c r="G135" s="18">
        <f>18579.6+706.7</f>
        <v>19286.3</v>
      </c>
      <c r="H135" s="18">
        <f>100150.5+706.7</f>
        <v>100857.2</v>
      </c>
      <c r="I135" s="18">
        <f>6268.3+706.7</f>
        <v>6975</v>
      </c>
      <c r="J135" s="18"/>
    </row>
    <row r="136" spans="1:10" ht="31.5" x14ac:dyDescent="0.25">
      <c r="A136" s="16" t="s">
        <v>120</v>
      </c>
      <c r="B136" s="16" t="s">
        <v>128</v>
      </c>
      <c r="C136" s="16" t="s">
        <v>122</v>
      </c>
      <c r="D136" s="16" t="s">
        <v>157</v>
      </c>
      <c r="E136" s="19"/>
      <c r="F136" s="17" t="s">
        <v>158</v>
      </c>
      <c r="G136" s="18">
        <f>G137+G139</f>
        <v>108870.70000000001</v>
      </c>
      <c r="H136" s="18">
        <f>H137+H139</f>
        <v>67308.3</v>
      </c>
      <c r="I136" s="18">
        <f>I137+I139</f>
        <v>60475.3</v>
      </c>
      <c r="J136" s="18">
        <f>J137+J139</f>
        <v>0</v>
      </c>
    </row>
    <row r="137" spans="1:10" x14ac:dyDescent="0.25">
      <c r="A137" s="16" t="s">
        <v>120</v>
      </c>
      <c r="B137" s="16" t="s">
        <v>128</v>
      </c>
      <c r="C137" s="16" t="s">
        <v>122</v>
      </c>
      <c r="D137" s="16" t="s">
        <v>159</v>
      </c>
      <c r="E137" s="19"/>
      <c r="F137" s="17" t="s">
        <v>160</v>
      </c>
      <c r="G137" s="18">
        <f>G138</f>
        <v>41583</v>
      </c>
      <c r="H137" s="18">
        <f>H138</f>
        <v>16833</v>
      </c>
      <c r="I137" s="18">
        <f>I138</f>
        <v>10000</v>
      </c>
      <c r="J137" s="18">
        <f>J138</f>
        <v>0</v>
      </c>
    </row>
    <row r="138" spans="1:10" ht="31.5" x14ac:dyDescent="0.25">
      <c r="A138" s="16" t="s">
        <v>120</v>
      </c>
      <c r="B138" s="16" t="s">
        <v>128</v>
      </c>
      <c r="C138" s="16" t="s">
        <v>122</v>
      </c>
      <c r="D138" s="16" t="s">
        <v>159</v>
      </c>
      <c r="E138" s="16" t="s">
        <v>30</v>
      </c>
      <c r="F138" s="17" t="s">
        <v>31</v>
      </c>
      <c r="G138" s="18">
        <v>41583</v>
      </c>
      <c r="H138" s="18">
        <v>16833</v>
      </c>
      <c r="I138" s="18">
        <v>10000</v>
      </c>
      <c r="J138" s="18"/>
    </row>
    <row r="139" spans="1:10" ht="47.25" x14ac:dyDescent="0.25">
      <c r="A139" s="16" t="s">
        <v>120</v>
      </c>
      <c r="B139" s="16" t="s">
        <v>128</v>
      </c>
      <c r="C139" s="16" t="s">
        <v>122</v>
      </c>
      <c r="D139" s="16" t="s">
        <v>161</v>
      </c>
      <c r="E139" s="19"/>
      <c r="F139" s="17" t="s">
        <v>162</v>
      </c>
      <c r="G139" s="18">
        <f>G140</f>
        <v>67287.700000000012</v>
      </c>
      <c r="H139" s="18">
        <f>H140</f>
        <v>50475.3</v>
      </c>
      <c r="I139" s="18">
        <f>I140</f>
        <v>50475.3</v>
      </c>
      <c r="J139" s="18">
        <f>J140</f>
        <v>0</v>
      </c>
    </row>
    <row r="140" spans="1:10" ht="31.5" x14ac:dyDescent="0.25">
      <c r="A140" s="16" t="s">
        <v>120</v>
      </c>
      <c r="B140" s="16" t="s">
        <v>128</v>
      </c>
      <c r="C140" s="16" t="s">
        <v>122</v>
      </c>
      <c r="D140" s="16" t="s">
        <v>161</v>
      </c>
      <c r="E140" s="16" t="s">
        <v>30</v>
      </c>
      <c r="F140" s="17" t="s">
        <v>31</v>
      </c>
      <c r="G140" s="18">
        <f>44540.8+22746.9</f>
        <v>67287.700000000012</v>
      </c>
      <c r="H140" s="18">
        <f>28007.7+22467.6</f>
        <v>50475.3</v>
      </c>
      <c r="I140" s="18">
        <f>28007.7+22467.6</f>
        <v>50475.3</v>
      </c>
      <c r="J140" s="18"/>
    </row>
    <row r="141" spans="1:10" ht="31.5" x14ac:dyDescent="0.25">
      <c r="A141" s="16" t="s">
        <v>120</v>
      </c>
      <c r="B141" s="16" t="s">
        <v>128</v>
      </c>
      <c r="C141" s="16" t="s">
        <v>122</v>
      </c>
      <c r="D141" s="16" t="s">
        <v>133</v>
      </c>
      <c r="E141" s="19"/>
      <c r="F141" s="17" t="s">
        <v>134</v>
      </c>
      <c r="G141" s="18">
        <f t="shared" ref="G141:G147" si="40">G142</f>
        <v>12745.3</v>
      </c>
      <c r="H141" s="18">
        <f t="shared" ref="H141:H147" si="41">H142</f>
        <v>745.3</v>
      </c>
      <c r="I141" s="18">
        <f t="shared" ref="I141:I147" si="42">I142</f>
        <v>745.3</v>
      </c>
      <c r="J141" s="18">
        <f t="shared" ref="J141:J147" si="43">J142</f>
        <v>0</v>
      </c>
    </row>
    <row r="142" spans="1:10" ht="31.5" x14ac:dyDescent="0.25">
      <c r="A142" s="16" t="s">
        <v>120</v>
      </c>
      <c r="B142" s="16" t="s">
        <v>128</v>
      </c>
      <c r="C142" s="16" t="s">
        <v>122</v>
      </c>
      <c r="D142" s="16" t="s">
        <v>163</v>
      </c>
      <c r="E142" s="19"/>
      <c r="F142" s="17" t="s">
        <v>164</v>
      </c>
      <c r="G142" s="18">
        <f t="shared" si="40"/>
        <v>12745.3</v>
      </c>
      <c r="H142" s="18">
        <f t="shared" si="41"/>
        <v>745.3</v>
      </c>
      <c r="I142" s="18">
        <f t="shared" si="42"/>
        <v>745.3</v>
      </c>
      <c r="J142" s="18">
        <f t="shared" si="43"/>
        <v>0</v>
      </c>
    </row>
    <row r="143" spans="1:10" ht="31.5" x14ac:dyDescent="0.25">
      <c r="A143" s="16" t="s">
        <v>120</v>
      </c>
      <c r="B143" s="16" t="s">
        <v>128</v>
      </c>
      <c r="C143" s="16" t="s">
        <v>122</v>
      </c>
      <c r="D143" s="16" t="s">
        <v>163</v>
      </c>
      <c r="E143" s="16" t="s">
        <v>30</v>
      </c>
      <c r="F143" s="17" t="s">
        <v>31</v>
      </c>
      <c r="G143" s="18">
        <v>12745.3</v>
      </c>
      <c r="H143" s="18">
        <v>745.3</v>
      </c>
      <c r="I143" s="18">
        <v>745.3</v>
      </c>
      <c r="J143" s="18"/>
    </row>
    <row r="144" spans="1:10" s="12" customFormat="1" ht="31.5" x14ac:dyDescent="0.25">
      <c r="A144" s="13" t="s">
        <v>120</v>
      </c>
      <c r="B144" s="13" t="s">
        <v>128</v>
      </c>
      <c r="C144" s="13" t="s">
        <v>128</v>
      </c>
      <c r="D144" s="13"/>
      <c r="E144" s="21"/>
      <c r="F144" s="14" t="s">
        <v>165</v>
      </c>
      <c r="G144" s="15">
        <f t="shared" si="40"/>
        <v>74664.600000000006</v>
      </c>
      <c r="H144" s="15">
        <f t="shared" si="41"/>
        <v>76669.899999999994</v>
      </c>
      <c r="I144" s="15">
        <f t="shared" si="42"/>
        <v>72420.3</v>
      </c>
      <c r="J144" s="15">
        <f t="shared" si="43"/>
        <v>0</v>
      </c>
    </row>
    <row r="145" spans="1:10" ht="31.5" x14ac:dyDescent="0.25">
      <c r="A145" s="16" t="s">
        <v>120</v>
      </c>
      <c r="B145" s="16" t="s">
        <v>128</v>
      </c>
      <c r="C145" s="16" t="s">
        <v>128</v>
      </c>
      <c r="D145" s="16" t="s">
        <v>130</v>
      </c>
      <c r="E145" s="19"/>
      <c r="F145" s="17" t="s">
        <v>131</v>
      </c>
      <c r="G145" s="18">
        <f t="shared" si="40"/>
        <v>74664.600000000006</v>
      </c>
      <c r="H145" s="18">
        <f t="shared" si="41"/>
        <v>76669.899999999994</v>
      </c>
      <c r="I145" s="18">
        <f t="shared" si="42"/>
        <v>72420.3</v>
      </c>
      <c r="J145" s="18">
        <f t="shared" si="43"/>
        <v>0</v>
      </c>
    </row>
    <row r="146" spans="1:10" x14ac:dyDescent="0.25">
      <c r="A146" s="16" t="s">
        <v>120</v>
      </c>
      <c r="B146" s="16" t="s">
        <v>128</v>
      </c>
      <c r="C146" s="16" t="s">
        <v>128</v>
      </c>
      <c r="D146" s="16" t="s">
        <v>132</v>
      </c>
      <c r="E146" s="19"/>
      <c r="F146" s="17" t="s">
        <v>25</v>
      </c>
      <c r="G146" s="18">
        <f t="shared" si="40"/>
        <v>74664.600000000006</v>
      </c>
      <c r="H146" s="18">
        <f t="shared" si="41"/>
        <v>76669.899999999994</v>
      </c>
      <c r="I146" s="18">
        <f t="shared" si="42"/>
        <v>72420.3</v>
      </c>
      <c r="J146" s="18">
        <f t="shared" si="43"/>
        <v>0</v>
      </c>
    </row>
    <row r="147" spans="1:10" ht="31.5" x14ac:dyDescent="0.25">
      <c r="A147" s="16" t="s">
        <v>120</v>
      </c>
      <c r="B147" s="16" t="s">
        <v>128</v>
      </c>
      <c r="C147" s="16" t="s">
        <v>128</v>
      </c>
      <c r="D147" s="16" t="s">
        <v>157</v>
      </c>
      <c r="E147" s="19"/>
      <c r="F147" s="17" t="s">
        <v>158</v>
      </c>
      <c r="G147" s="18">
        <f t="shared" si="40"/>
        <v>74664.600000000006</v>
      </c>
      <c r="H147" s="18">
        <f t="shared" si="41"/>
        <v>76669.899999999994</v>
      </c>
      <c r="I147" s="18">
        <f t="shared" si="42"/>
        <v>72420.3</v>
      </c>
      <c r="J147" s="18">
        <f t="shared" si="43"/>
        <v>0</v>
      </c>
    </row>
    <row r="148" spans="1:10" ht="47.25" x14ac:dyDescent="0.25">
      <c r="A148" s="16" t="s">
        <v>120</v>
      </c>
      <c r="B148" s="16" t="s">
        <v>128</v>
      </c>
      <c r="C148" s="16" t="s">
        <v>128</v>
      </c>
      <c r="D148" s="16" t="s">
        <v>166</v>
      </c>
      <c r="E148" s="19"/>
      <c r="F148" s="17" t="s">
        <v>45</v>
      </c>
      <c r="G148" s="18">
        <f>G149+G150+G151</f>
        <v>74664.600000000006</v>
      </c>
      <c r="H148" s="18">
        <f>H149+H150+H151</f>
        <v>76669.899999999994</v>
      </c>
      <c r="I148" s="18">
        <f>I149+I150+I151</f>
        <v>72420.3</v>
      </c>
      <c r="J148" s="18">
        <f>J149+J150+J151</f>
        <v>0</v>
      </c>
    </row>
    <row r="149" spans="1:10" ht="78.75" x14ac:dyDescent="0.25">
      <c r="A149" s="16" t="s">
        <v>120</v>
      </c>
      <c r="B149" s="16" t="s">
        <v>128</v>
      </c>
      <c r="C149" s="16" t="s">
        <v>128</v>
      </c>
      <c r="D149" s="16" t="s">
        <v>166</v>
      </c>
      <c r="E149" s="16" t="s">
        <v>42</v>
      </c>
      <c r="F149" s="17" t="s">
        <v>43</v>
      </c>
      <c r="G149" s="18">
        <v>65220.800000000003</v>
      </c>
      <c r="H149" s="18">
        <v>67226.2</v>
      </c>
      <c r="I149" s="18">
        <v>62976.6</v>
      </c>
      <c r="J149" s="18"/>
    </row>
    <row r="150" spans="1:10" ht="31.5" x14ac:dyDescent="0.25">
      <c r="A150" s="16" t="s">
        <v>120</v>
      </c>
      <c r="B150" s="16" t="s">
        <v>128</v>
      </c>
      <c r="C150" s="16" t="s">
        <v>128</v>
      </c>
      <c r="D150" s="16" t="s">
        <v>166</v>
      </c>
      <c r="E150" s="16" t="s">
        <v>30</v>
      </c>
      <c r="F150" s="17" t="s">
        <v>31</v>
      </c>
      <c r="G150" s="18">
        <v>9376.5</v>
      </c>
      <c r="H150" s="18">
        <v>9376.5</v>
      </c>
      <c r="I150" s="18">
        <v>9376.5999999999985</v>
      </c>
      <c r="J150" s="18"/>
    </row>
    <row r="151" spans="1:10" x14ac:dyDescent="0.25">
      <c r="A151" s="16" t="s">
        <v>120</v>
      </c>
      <c r="B151" s="16" t="s">
        <v>128</v>
      </c>
      <c r="C151" s="16" t="s">
        <v>128</v>
      </c>
      <c r="D151" s="16" t="s">
        <v>166</v>
      </c>
      <c r="E151" s="16" t="s">
        <v>32</v>
      </c>
      <c r="F151" s="17" t="s">
        <v>33</v>
      </c>
      <c r="G151" s="18">
        <v>67.3</v>
      </c>
      <c r="H151" s="18">
        <v>67.2</v>
      </c>
      <c r="I151" s="18">
        <v>67.099999999999994</v>
      </c>
      <c r="J151" s="18"/>
    </row>
    <row r="152" spans="1:10" s="8" customFormat="1" x14ac:dyDescent="0.25">
      <c r="A152" s="9" t="s">
        <v>120</v>
      </c>
      <c r="B152" s="9" t="s">
        <v>67</v>
      </c>
      <c r="C152" s="9"/>
      <c r="D152" s="9"/>
      <c r="E152" s="20"/>
      <c r="F152" s="10" t="s">
        <v>167</v>
      </c>
      <c r="G152" s="11">
        <f>G160+G153</f>
        <v>54173.7</v>
      </c>
      <c r="H152" s="11">
        <f>H160+H153</f>
        <v>55281.4</v>
      </c>
      <c r="I152" s="11">
        <f>I160+I153</f>
        <v>55281.4</v>
      </c>
      <c r="J152" s="11">
        <f>J160+J153</f>
        <v>0</v>
      </c>
    </row>
    <row r="153" spans="1:10" s="12" customFormat="1" ht="31.5" x14ac:dyDescent="0.25">
      <c r="A153" s="13" t="s">
        <v>120</v>
      </c>
      <c r="B153" s="13" t="s">
        <v>67</v>
      </c>
      <c r="C153" s="13" t="s">
        <v>122</v>
      </c>
      <c r="D153" s="13"/>
      <c r="E153" s="21"/>
      <c r="F153" s="14" t="s">
        <v>168</v>
      </c>
      <c r="G153" s="15">
        <f t="shared" ref="G153:G162" si="44">G154</f>
        <v>17787.8</v>
      </c>
      <c r="H153" s="15">
        <f t="shared" ref="H153:H162" si="45">H154</f>
        <v>17832.699999999997</v>
      </c>
      <c r="I153" s="15">
        <f t="shared" ref="I153:I162" si="46">I154</f>
        <v>17832.699999999997</v>
      </c>
      <c r="J153" s="15">
        <f t="shared" ref="J153:J156" si="47">J154</f>
        <v>0</v>
      </c>
    </row>
    <row r="154" spans="1:10" ht="31.5" x14ac:dyDescent="0.25">
      <c r="A154" s="16" t="s">
        <v>120</v>
      </c>
      <c r="B154" s="16" t="s">
        <v>67</v>
      </c>
      <c r="C154" s="16" t="s">
        <v>122</v>
      </c>
      <c r="D154" s="16" t="s">
        <v>130</v>
      </c>
      <c r="E154" s="19"/>
      <c r="F154" s="17" t="s">
        <v>131</v>
      </c>
      <c r="G154" s="18">
        <f t="shared" si="44"/>
        <v>17787.8</v>
      </c>
      <c r="H154" s="18">
        <f t="shared" si="45"/>
        <v>17832.699999999997</v>
      </c>
      <c r="I154" s="18">
        <f t="shared" si="46"/>
        <v>17832.699999999997</v>
      </c>
      <c r="J154" s="18">
        <f t="shared" si="47"/>
        <v>0</v>
      </c>
    </row>
    <row r="155" spans="1:10" x14ac:dyDescent="0.25">
      <c r="A155" s="16" t="s">
        <v>120</v>
      </c>
      <c r="B155" s="16" t="s">
        <v>67</v>
      </c>
      <c r="C155" s="16" t="s">
        <v>122</v>
      </c>
      <c r="D155" s="16" t="s">
        <v>132</v>
      </c>
      <c r="E155" s="19"/>
      <c r="F155" s="17" t="s">
        <v>25</v>
      </c>
      <c r="G155" s="18">
        <f t="shared" si="44"/>
        <v>17787.8</v>
      </c>
      <c r="H155" s="18">
        <f t="shared" si="45"/>
        <v>17832.699999999997</v>
      </c>
      <c r="I155" s="18">
        <f t="shared" si="46"/>
        <v>17832.699999999997</v>
      </c>
      <c r="J155" s="18">
        <f t="shared" si="47"/>
        <v>0</v>
      </c>
    </row>
    <row r="156" spans="1:10" ht="47.25" x14ac:dyDescent="0.25">
      <c r="A156" s="16" t="s">
        <v>120</v>
      </c>
      <c r="B156" s="16" t="s">
        <v>67</v>
      </c>
      <c r="C156" s="16" t="s">
        <v>122</v>
      </c>
      <c r="D156" s="16" t="s">
        <v>153</v>
      </c>
      <c r="E156" s="19"/>
      <c r="F156" s="17" t="s">
        <v>154</v>
      </c>
      <c r="G156" s="18">
        <f t="shared" si="44"/>
        <v>17787.8</v>
      </c>
      <c r="H156" s="18">
        <f t="shared" si="45"/>
        <v>17832.699999999997</v>
      </c>
      <c r="I156" s="18">
        <f t="shared" si="46"/>
        <v>17832.699999999997</v>
      </c>
      <c r="J156" s="18">
        <f t="shared" si="47"/>
        <v>0</v>
      </c>
    </row>
    <row r="157" spans="1:10" x14ac:dyDescent="0.25">
      <c r="A157" s="16" t="s">
        <v>120</v>
      </c>
      <c r="B157" s="16" t="s">
        <v>67</v>
      </c>
      <c r="C157" s="16" t="s">
        <v>122</v>
      </c>
      <c r="D157" s="16" t="s">
        <v>169</v>
      </c>
      <c r="E157" s="19"/>
      <c r="F157" s="17" t="s">
        <v>170</v>
      </c>
      <c r="G157" s="18">
        <f>G158+G159</f>
        <v>17787.8</v>
      </c>
      <c r="H157" s="18">
        <f>H158+H159</f>
        <v>17832.699999999997</v>
      </c>
      <c r="I157" s="18">
        <f>I158+I159</f>
        <v>17832.699999999997</v>
      </c>
      <c r="J157" s="18">
        <f>J158+J159</f>
        <v>0</v>
      </c>
    </row>
    <row r="158" spans="1:10" ht="31.5" x14ac:dyDescent="0.25">
      <c r="A158" s="16" t="s">
        <v>120</v>
      </c>
      <c r="B158" s="16" t="s">
        <v>67</v>
      </c>
      <c r="C158" s="16" t="s">
        <v>122</v>
      </c>
      <c r="D158" s="16" t="s">
        <v>169</v>
      </c>
      <c r="E158" s="16" t="s">
        <v>30</v>
      </c>
      <c r="F158" s="17" t="s">
        <v>31</v>
      </c>
      <c r="G158" s="18">
        <f>17084.2+703.6-0.2</f>
        <v>17787.599999999999</v>
      </c>
      <c r="H158" s="18">
        <f>17129.1+703.6-0.2</f>
        <v>17832.499999999996</v>
      </c>
      <c r="I158" s="18">
        <f>17129.1+703.6-0.2</f>
        <v>17832.499999999996</v>
      </c>
      <c r="J158" s="18"/>
    </row>
    <row r="159" spans="1:10" x14ac:dyDescent="0.25">
      <c r="A159" s="16" t="s">
        <v>120</v>
      </c>
      <c r="B159" s="16" t="s">
        <v>67</v>
      </c>
      <c r="C159" s="16" t="s">
        <v>122</v>
      </c>
      <c r="D159" s="16" t="s">
        <v>169</v>
      </c>
      <c r="E159" s="16" t="s">
        <v>32</v>
      </c>
      <c r="F159" s="17" t="s">
        <v>33</v>
      </c>
      <c r="G159" s="18">
        <v>0.2</v>
      </c>
      <c r="H159" s="18">
        <v>0.2</v>
      </c>
      <c r="I159" s="18">
        <v>0.2</v>
      </c>
      <c r="J159" s="18"/>
    </row>
    <row r="160" spans="1:10" s="12" customFormat="1" ht="31.5" x14ac:dyDescent="0.25">
      <c r="A160" s="13" t="s">
        <v>120</v>
      </c>
      <c r="B160" s="13" t="s">
        <v>67</v>
      </c>
      <c r="C160" s="13" t="s">
        <v>128</v>
      </c>
      <c r="D160" s="13"/>
      <c r="E160" s="21"/>
      <c r="F160" s="14" t="s">
        <v>171</v>
      </c>
      <c r="G160" s="15">
        <f t="shared" si="44"/>
        <v>36385.9</v>
      </c>
      <c r="H160" s="15">
        <f t="shared" si="45"/>
        <v>37448.700000000004</v>
      </c>
      <c r="I160" s="15">
        <f t="shared" si="46"/>
        <v>37448.700000000004</v>
      </c>
      <c r="J160" s="15">
        <f t="shared" ref="J160:J162" si="48">J161</f>
        <v>0</v>
      </c>
    </row>
    <row r="161" spans="1:10" ht="31.5" x14ac:dyDescent="0.25">
      <c r="A161" s="16" t="s">
        <v>120</v>
      </c>
      <c r="B161" s="16" t="s">
        <v>67</v>
      </c>
      <c r="C161" s="16" t="s">
        <v>128</v>
      </c>
      <c r="D161" s="6" t="s">
        <v>130</v>
      </c>
      <c r="E161" s="19"/>
      <c r="F161" s="17" t="s">
        <v>131</v>
      </c>
      <c r="G161" s="18">
        <f t="shared" si="44"/>
        <v>36385.9</v>
      </c>
      <c r="H161" s="18">
        <f t="shared" si="45"/>
        <v>37448.700000000004</v>
      </c>
      <c r="I161" s="18">
        <f t="shared" si="46"/>
        <v>37448.700000000004</v>
      </c>
      <c r="J161" s="18">
        <f t="shared" si="48"/>
        <v>0</v>
      </c>
    </row>
    <row r="162" spans="1:10" x14ac:dyDescent="0.25">
      <c r="A162" s="16" t="s">
        <v>120</v>
      </c>
      <c r="B162" s="16" t="s">
        <v>67</v>
      </c>
      <c r="C162" s="16" t="s">
        <v>128</v>
      </c>
      <c r="D162" s="6" t="s">
        <v>132</v>
      </c>
      <c r="E162" s="19"/>
      <c r="F162" s="17" t="s">
        <v>25</v>
      </c>
      <c r="G162" s="18">
        <f t="shared" si="44"/>
        <v>36385.9</v>
      </c>
      <c r="H162" s="18">
        <f t="shared" si="45"/>
        <v>37448.700000000004</v>
      </c>
      <c r="I162" s="18">
        <f t="shared" si="46"/>
        <v>37448.700000000004</v>
      </c>
      <c r="J162" s="18">
        <f t="shared" si="48"/>
        <v>0</v>
      </c>
    </row>
    <row r="163" spans="1:10" ht="47.25" x14ac:dyDescent="0.25">
      <c r="A163" s="16" t="s">
        <v>120</v>
      </c>
      <c r="B163" s="16" t="s">
        <v>67</v>
      </c>
      <c r="C163" s="16" t="s">
        <v>128</v>
      </c>
      <c r="D163" s="6" t="s">
        <v>172</v>
      </c>
      <c r="E163" s="19"/>
      <c r="F163" s="17" t="s">
        <v>173</v>
      </c>
      <c r="G163" s="18">
        <f>G167+G164</f>
        <v>36385.9</v>
      </c>
      <c r="H163" s="18">
        <f>H167+H164</f>
        <v>37448.700000000004</v>
      </c>
      <c r="I163" s="18">
        <f>I167+I164</f>
        <v>37448.700000000004</v>
      </c>
      <c r="J163" s="18">
        <f>J167+J164</f>
        <v>0</v>
      </c>
    </row>
    <row r="164" spans="1:10" x14ac:dyDescent="0.25">
      <c r="A164" s="16" t="s">
        <v>120</v>
      </c>
      <c r="B164" s="16" t="s">
        <v>67</v>
      </c>
      <c r="C164" s="16" t="s">
        <v>128</v>
      </c>
      <c r="D164" s="6" t="s">
        <v>174</v>
      </c>
      <c r="E164" s="19"/>
      <c r="F164" s="17" t="s">
        <v>41</v>
      </c>
      <c r="G164" s="18">
        <f>G165+G166</f>
        <v>34904.9</v>
      </c>
      <c r="H164" s="18">
        <f>H165+H166</f>
        <v>35922.9</v>
      </c>
      <c r="I164" s="18">
        <f>I165+I166</f>
        <v>35922.9</v>
      </c>
      <c r="J164" s="18">
        <f>J165+J166</f>
        <v>0</v>
      </c>
    </row>
    <row r="165" spans="1:10" ht="78.75" x14ac:dyDescent="0.25">
      <c r="A165" s="16" t="s">
        <v>120</v>
      </c>
      <c r="B165" s="16" t="s">
        <v>67</v>
      </c>
      <c r="C165" s="16" t="s">
        <v>128</v>
      </c>
      <c r="D165" s="6" t="s">
        <v>174</v>
      </c>
      <c r="E165" s="16" t="s">
        <v>42</v>
      </c>
      <c r="F165" s="17" t="s">
        <v>43</v>
      </c>
      <c r="G165" s="18">
        <v>33247.9</v>
      </c>
      <c r="H165" s="18">
        <v>34265.9</v>
      </c>
      <c r="I165" s="18">
        <v>34265.9</v>
      </c>
      <c r="J165" s="18"/>
    </row>
    <row r="166" spans="1:10" ht="31.5" x14ac:dyDescent="0.25">
      <c r="A166" s="16" t="s">
        <v>120</v>
      </c>
      <c r="B166" s="16" t="s">
        <v>67</v>
      </c>
      <c r="C166" s="16" t="s">
        <v>128</v>
      </c>
      <c r="D166" s="6" t="s">
        <v>174</v>
      </c>
      <c r="E166" s="16" t="s">
        <v>30</v>
      </c>
      <c r="F166" s="17" t="s">
        <v>31</v>
      </c>
      <c r="G166" s="18">
        <v>1657</v>
      </c>
      <c r="H166" s="18">
        <v>1657</v>
      </c>
      <c r="I166" s="18">
        <v>1657</v>
      </c>
      <c r="J166" s="18"/>
    </row>
    <row r="167" spans="1:10" ht="63" x14ac:dyDescent="0.25">
      <c r="A167" s="16" t="s">
        <v>120</v>
      </c>
      <c r="B167" s="16" t="s">
        <v>67</v>
      </c>
      <c r="C167" s="16" t="s">
        <v>128</v>
      </c>
      <c r="D167" s="6" t="s">
        <v>175</v>
      </c>
      <c r="E167" s="19"/>
      <c r="F167" s="17" t="s">
        <v>176</v>
      </c>
      <c r="G167" s="18">
        <f>G168+G169</f>
        <v>1481</v>
      </c>
      <c r="H167" s="18">
        <f>H168+H169</f>
        <v>1525.8</v>
      </c>
      <c r="I167" s="18">
        <f>I168+I169</f>
        <v>1525.8</v>
      </c>
      <c r="J167" s="18">
        <f>J168+J169</f>
        <v>0</v>
      </c>
    </row>
    <row r="168" spans="1:10" ht="78.75" x14ac:dyDescent="0.25">
      <c r="A168" s="16" t="s">
        <v>120</v>
      </c>
      <c r="B168" s="16" t="s">
        <v>67</v>
      </c>
      <c r="C168" s="16" t="s">
        <v>128</v>
      </c>
      <c r="D168" s="6" t="s">
        <v>175</v>
      </c>
      <c r="E168" s="16" t="s">
        <v>42</v>
      </c>
      <c r="F168" s="17" t="s">
        <v>43</v>
      </c>
      <c r="G168" s="18">
        <v>1231</v>
      </c>
      <c r="H168" s="18">
        <v>1275.8</v>
      </c>
      <c r="I168" s="18">
        <v>1275.8</v>
      </c>
      <c r="J168" s="18"/>
    </row>
    <row r="169" spans="1:10" ht="31.5" x14ac:dyDescent="0.25">
      <c r="A169" s="16" t="s">
        <v>120</v>
      </c>
      <c r="B169" s="16" t="s">
        <v>67</v>
      </c>
      <c r="C169" s="16" t="s">
        <v>128</v>
      </c>
      <c r="D169" s="6" t="s">
        <v>175</v>
      </c>
      <c r="E169" s="16" t="s">
        <v>30</v>
      </c>
      <c r="F169" s="17" t="s">
        <v>31</v>
      </c>
      <c r="G169" s="18">
        <v>250</v>
      </c>
      <c r="H169" s="18">
        <v>250</v>
      </c>
      <c r="I169" s="18">
        <v>250</v>
      </c>
      <c r="J169" s="18"/>
    </row>
    <row r="170" spans="1:10" s="8" customFormat="1" ht="31.5" x14ac:dyDescent="0.25">
      <c r="A170" s="9" t="s">
        <v>177</v>
      </c>
      <c r="B170" s="9"/>
      <c r="C170" s="9"/>
      <c r="D170" s="9"/>
      <c r="E170" s="9"/>
      <c r="F170" s="10" t="s">
        <v>178</v>
      </c>
      <c r="G170" s="11">
        <f>G171+G244+G303</f>
        <v>2586900.1999999993</v>
      </c>
      <c r="H170" s="11">
        <f>H171+H244+H303</f>
        <v>2676418.1999999997</v>
      </c>
      <c r="I170" s="11">
        <f>I171+I244+I303</f>
        <v>2772256.1999999997</v>
      </c>
      <c r="J170" s="11">
        <f>J171+J244+J303</f>
        <v>0</v>
      </c>
    </row>
    <row r="171" spans="1:10" s="8" customFormat="1" x14ac:dyDescent="0.25">
      <c r="A171" s="9" t="s">
        <v>177</v>
      </c>
      <c r="B171" s="9" t="s">
        <v>138</v>
      </c>
      <c r="C171" s="9"/>
      <c r="D171" s="9"/>
      <c r="E171" s="9"/>
      <c r="F171" s="10" t="s">
        <v>179</v>
      </c>
      <c r="G171" s="11">
        <f>G172+G194+G227</f>
        <v>923223.7</v>
      </c>
      <c r="H171" s="11">
        <f>H172+H194+H227</f>
        <v>927442.5</v>
      </c>
      <c r="I171" s="11">
        <f>I172+I194+I227</f>
        <v>902377.6</v>
      </c>
      <c r="J171" s="11">
        <f>J172+J194+J227</f>
        <v>0</v>
      </c>
    </row>
    <row r="172" spans="1:10" s="12" customFormat="1" x14ac:dyDescent="0.25">
      <c r="A172" s="13" t="s">
        <v>177</v>
      </c>
      <c r="B172" s="13" t="s">
        <v>138</v>
      </c>
      <c r="C172" s="13" t="s">
        <v>122</v>
      </c>
      <c r="D172" s="13"/>
      <c r="E172" s="13"/>
      <c r="F172" s="14" t="s">
        <v>180</v>
      </c>
      <c r="G172" s="15">
        <f>G173+G189</f>
        <v>862011.4</v>
      </c>
      <c r="H172" s="15">
        <f>H173+H189</f>
        <v>865583.8</v>
      </c>
      <c r="I172" s="15">
        <f>I173+I189</f>
        <v>840518.9</v>
      </c>
      <c r="J172" s="15">
        <f>J173+J189</f>
        <v>0</v>
      </c>
    </row>
    <row r="173" spans="1:10" ht="31.5" x14ac:dyDescent="0.25">
      <c r="A173" s="16" t="s">
        <v>177</v>
      </c>
      <c r="B173" s="16" t="s">
        <v>138</v>
      </c>
      <c r="C173" s="16" t="s">
        <v>122</v>
      </c>
      <c r="D173" s="16" t="s">
        <v>55</v>
      </c>
      <c r="E173" s="16"/>
      <c r="F173" s="17" t="s">
        <v>56</v>
      </c>
      <c r="G173" s="18">
        <f>G174</f>
        <v>858573.3</v>
      </c>
      <c r="H173" s="18">
        <f>H174</f>
        <v>865583.8</v>
      </c>
      <c r="I173" s="18">
        <f>I174</f>
        <v>840518.9</v>
      </c>
      <c r="J173" s="18">
        <f>J174</f>
        <v>0</v>
      </c>
    </row>
    <row r="174" spans="1:10" x14ac:dyDescent="0.25">
      <c r="A174" s="16" t="s">
        <v>177</v>
      </c>
      <c r="B174" s="16" t="s">
        <v>138</v>
      </c>
      <c r="C174" s="16" t="s">
        <v>122</v>
      </c>
      <c r="D174" s="16" t="s">
        <v>181</v>
      </c>
      <c r="E174" s="16"/>
      <c r="F174" s="17" t="s">
        <v>25</v>
      </c>
      <c r="G174" s="18">
        <f>G175+G180</f>
        <v>858573.3</v>
      </c>
      <c r="H174" s="18">
        <f>H175+H180</f>
        <v>865583.8</v>
      </c>
      <c r="I174" s="18">
        <f>I175+I180</f>
        <v>840518.9</v>
      </c>
      <c r="J174" s="18">
        <f>J175+J180</f>
        <v>0</v>
      </c>
    </row>
    <row r="175" spans="1:10" ht="31.5" x14ac:dyDescent="0.25">
      <c r="A175" s="16" t="s">
        <v>177</v>
      </c>
      <c r="B175" s="16" t="s">
        <v>138</v>
      </c>
      <c r="C175" s="16" t="s">
        <v>122</v>
      </c>
      <c r="D175" s="16" t="s">
        <v>182</v>
      </c>
      <c r="E175" s="16"/>
      <c r="F175" s="17" t="s">
        <v>183</v>
      </c>
      <c r="G175" s="18">
        <f>G178+G176</f>
        <v>117300.09999999999</v>
      </c>
      <c r="H175" s="18">
        <f>H178+H176</f>
        <v>118571.5</v>
      </c>
      <c r="I175" s="18">
        <f>I178+I176</f>
        <v>93506.599999999991</v>
      </c>
      <c r="J175" s="18">
        <f>J178+J176</f>
        <v>0</v>
      </c>
    </row>
    <row r="176" spans="1:10" ht="31.5" x14ac:dyDescent="0.25">
      <c r="A176" s="16" t="s">
        <v>177</v>
      </c>
      <c r="B176" s="16" t="s">
        <v>138</v>
      </c>
      <c r="C176" s="16" t="s">
        <v>122</v>
      </c>
      <c r="D176" s="16" t="s">
        <v>184</v>
      </c>
      <c r="E176" s="16"/>
      <c r="F176" s="17" t="s">
        <v>185</v>
      </c>
      <c r="G176" s="18">
        <f>G177</f>
        <v>474.4</v>
      </c>
      <c r="H176" s="18">
        <f>H177</f>
        <v>474.4</v>
      </c>
      <c r="I176" s="18">
        <f>I177</f>
        <v>474.4</v>
      </c>
      <c r="J176" s="18">
        <f>J177</f>
        <v>0</v>
      </c>
    </row>
    <row r="177" spans="1:10" ht="31.5" x14ac:dyDescent="0.25">
      <c r="A177" s="16" t="s">
        <v>177</v>
      </c>
      <c r="B177" s="16" t="s">
        <v>138</v>
      </c>
      <c r="C177" s="16" t="s">
        <v>122</v>
      </c>
      <c r="D177" s="16" t="s">
        <v>184</v>
      </c>
      <c r="E177" s="16" t="s">
        <v>111</v>
      </c>
      <c r="F177" s="17" t="s">
        <v>112</v>
      </c>
      <c r="G177" s="18">
        <v>474.4</v>
      </c>
      <c r="H177" s="18">
        <v>474.4</v>
      </c>
      <c r="I177" s="18">
        <v>474.4</v>
      </c>
      <c r="J177" s="18"/>
    </row>
    <row r="178" spans="1:10" ht="47.25" x14ac:dyDescent="0.25">
      <c r="A178" s="16" t="s">
        <v>177</v>
      </c>
      <c r="B178" s="16" t="s">
        <v>138</v>
      </c>
      <c r="C178" s="16" t="s">
        <v>122</v>
      </c>
      <c r="D178" s="16" t="s">
        <v>186</v>
      </c>
      <c r="E178" s="16"/>
      <c r="F178" s="17" t="s">
        <v>187</v>
      </c>
      <c r="G178" s="18">
        <f>G179</f>
        <v>116825.7</v>
      </c>
      <c r="H178" s="18">
        <f>H179</f>
        <v>118097.1</v>
      </c>
      <c r="I178" s="18">
        <f>I179</f>
        <v>93032.2</v>
      </c>
      <c r="J178" s="18">
        <f>J179</f>
        <v>0</v>
      </c>
    </row>
    <row r="179" spans="1:10" ht="31.5" x14ac:dyDescent="0.25">
      <c r="A179" s="16" t="s">
        <v>177</v>
      </c>
      <c r="B179" s="16" t="s">
        <v>138</v>
      </c>
      <c r="C179" s="16" t="s">
        <v>122</v>
      </c>
      <c r="D179" s="16" t="s">
        <v>186</v>
      </c>
      <c r="E179" s="16" t="s">
        <v>111</v>
      </c>
      <c r="F179" s="17" t="s">
        <v>112</v>
      </c>
      <c r="G179" s="18">
        <v>116825.7</v>
      </c>
      <c r="H179" s="18">
        <v>118097.1</v>
      </c>
      <c r="I179" s="18">
        <v>93032.2</v>
      </c>
      <c r="J179" s="18"/>
    </row>
    <row r="180" spans="1:10" ht="31.5" x14ac:dyDescent="0.25">
      <c r="A180" s="16" t="s">
        <v>177</v>
      </c>
      <c r="B180" s="16" t="s">
        <v>138</v>
      </c>
      <c r="C180" s="16" t="s">
        <v>122</v>
      </c>
      <c r="D180" s="16" t="s">
        <v>188</v>
      </c>
      <c r="E180" s="16"/>
      <c r="F180" s="17" t="s">
        <v>189</v>
      </c>
      <c r="G180" s="18">
        <f>G181+G185+G187+G183</f>
        <v>741273.20000000007</v>
      </c>
      <c r="H180" s="18">
        <f>H181+H185+H187+H183</f>
        <v>747012.3</v>
      </c>
      <c r="I180" s="18">
        <f>I181+I185+I187+I183</f>
        <v>747012.3</v>
      </c>
      <c r="J180" s="18">
        <f>J181+J185+J187+J183</f>
        <v>0</v>
      </c>
    </row>
    <row r="181" spans="1:10" ht="47.25" x14ac:dyDescent="0.25">
      <c r="A181" s="16" t="s">
        <v>177</v>
      </c>
      <c r="B181" s="16" t="s">
        <v>138</v>
      </c>
      <c r="C181" s="16" t="s">
        <v>122</v>
      </c>
      <c r="D181" s="16" t="s">
        <v>190</v>
      </c>
      <c r="E181" s="16"/>
      <c r="F181" s="17" t="s">
        <v>45</v>
      </c>
      <c r="G181" s="18">
        <f>G182</f>
        <v>710071.4</v>
      </c>
      <c r="H181" s="18">
        <f>H182</f>
        <v>723261.8</v>
      </c>
      <c r="I181" s="18">
        <f>I182</f>
        <v>723261.8</v>
      </c>
      <c r="J181" s="18">
        <f>J182</f>
        <v>0</v>
      </c>
    </row>
    <row r="182" spans="1:10" ht="31.5" x14ac:dyDescent="0.25">
      <c r="A182" s="16" t="s">
        <v>177</v>
      </c>
      <c r="B182" s="16" t="s">
        <v>138</v>
      </c>
      <c r="C182" s="16" t="s">
        <v>122</v>
      </c>
      <c r="D182" s="16" t="s">
        <v>190</v>
      </c>
      <c r="E182" s="16" t="s">
        <v>111</v>
      </c>
      <c r="F182" s="17" t="s">
        <v>112</v>
      </c>
      <c r="G182" s="18">
        <v>710071.4</v>
      </c>
      <c r="H182" s="18">
        <v>723261.8</v>
      </c>
      <c r="I182" s="18">
        <v>723261.8</v>
      </c>
      <c r="J182" s="18"/>
    </row>
    <row r="183" spans="1:10" ht="31.5" x14ac:dyDescent="0.25">
      <c r="A183" s="16" t="s">
        <v>177</v>
      </c>
      <c r="B183" s="16" t="s">
        <v>138</v>
      </c>
      <c r="C183" s="16" t="s">
        <v>122</v>
      </c>
      <c r="D183" s="16" t="s">
        <v>191</v>
      </c>
      <c r="E183" s="16"/>
      <c r="F183" s="17" t="s">
        <v>192</v>
      </c>
      <c r="G183" s="18">
        <f>G184</f>
        <v>2560</v>
      </c>
      <c r="H183" s="18">
        <f>H184</f>
        <v>2560</v>
      </c>
      <c r="I183" s="18">
        <f>I184</f>
        <v>2560</v>
      </c>
      <c r="J183" s="18">
        <f>J184</f>
        <v>0</v>
      </c>
    </row>
    <row r="184" spans="1:10" ht="31.5" x14ac:dyDescent="0.25">
      <c r="A184" s="16" t="s">
        <v>177</v>
      </c>
      <c r="B184" s="16" t="s">
        <v>138</v>
      </c>
      <c r="C184" s="16" t="s">
        <v>122</v>
      </c>
      <c r="D184" s="16" t="s">
        <v>191</v>
      </c>
      <c r="E184" s="16" t="s">
        <v>111</v>
      </c>
      <c r="F184" s="17" t="s">
        <v>112</v>
      </c>
      <c r="G184" s="18">
        <v>2560</v>
      </c>
      <c r="H184" s="18">
        <v>2560</v>
      </c>
      <c r="I184" s="18">
        <v>2560</v>
      </c>
      <c r="J184" s="18"/>
    </row>
    <row r="185" spans="1:10" x14ac:dyDescent="0.25">
      <c r="A185" s="16" t="s">
        <v>177</v>
      </c>
      <c r="B185" s="16" t="s">
        <v>138</v>
      </c>
      <c r="C185" s="16" t="s">
        <v>122</v>
      </c>
      <c r="D185" s="16" t="s">
        <v>193</v>
      </c>
      <c r="E185" s="16"/>
      <c r="F185" s="17" t="s">
        <v>194</v>
      </c>
      <c r="G185" s="18">
        <f>G186</f>
        <v>7451.3</v>
      </c>
      <c r="H185" s="18">
        <f>H186</f>
        <v>0</v>
      </c>
      <c r="I185" s="18">
        <f>I186</f>
        <v>0</v>
      </c>
      <c r="J185" s="18">
        <f>J186</f>
        <v>0</v>
      </c>
    </row>
    <row r="186" spans="1:10" ht="31.5" x14ac:dyDescent="0.25">
      <c r="A186" s="16" t="s">
        <v>177</v>
      </c>
      <c r="B186" s="16" t="s">
        <v>138</v>
      </c>
      <c r="C186" s="16" t="s">
        <v>122</v>
      </c>
      <c r="D186" s="16" t="s">
        <v>193</v>
      </c>
      <c r="E186" s="16" t="s">
        <v>111</v>
      </c>
      <c r="F186" s="17" t="s">
        <v>112</v>
      </c>
      <c r="G186" s="18">
        <v>7451.3</v>
      </c>
      <c r="H186" s="18">
        <v>0</v>
      </c>
      <c r="I186" s="18">
        <v>0</v>
      </c>
      <c r="J186" s="18"/>
    </row>
    <row r="187" spans="1:10" ht="63" x14ac:dyDescent="0.25">
      <c r="A187" s="16" t="s">
        <v>177</v>
      </c>
      <c r="B187" s="16" t="s">
        <v>138</v>
      </c>
      <c r="C187" s="16" t="s">
        <v>122</v>
      </c>
      <c r="D187" s="16" t="s">
        <v>195</v>
      </c>
      <c r="E187" s="16"/>
      <c r="F187" s="17" t="s">
        <v>196</v>
      </c>
      <c r="G187" s="18">
        <f>G188</f>
        <v>21190.5</v>
      </c>
      <c r="H187" s="18">
        <f>H188</f>
        <v>21190.5</v>
      </c>
      <c r="I187" s="18">
        <f>I188</f>
        <v>21190.5</v>
      </c>
      <c r="J187" s="18">
        <f>J188</f>
        <v>0</v>
      </c>
    </row>
    <row r="188" spans="1:10" ht="31.5" x14ac:dyDescent="0.25">
      <c r="A188" s="16" t="s">
        <v>177</v>
      </c>
      <c r="B188" s="16" t="s">
        <v>138</v>
      </c>
      <c r="C188" s="16" t="s">
        <v>122</v>
      </c>
      <c r="D188" s="16" t="s">
        <v>195</v>
      </c>
      <c r="E188" s="16" t="s">
        <v>111</v>
      </c>
      <c r="F188" s="17" t="s">
        <v>112</v>
      </c>
      <c r="G188" s="18">
        <v>21190.5</v>
      </c>
      <c r="H188" s="18">
        <v>21190.5</v>
      </c>
      <c r="I188" s="18">
        <v>21190.5</v>
      </c>
      <c r="J188" s="18"/>
    </row>
    <row r="189" spans="1:10" ht="47.25" x14ac:dyDescent="0.25">
      <c r="A189" s="16" t="s">
        <v>177</v>
      </c>
      <c r="B189" s="16" t="s">
        <v>138</v>
      </c>
      <c r="C189" s="16" t="s">
        <v>122</v>
      </c>
      <c r="D189" s="16" t="s">
        <v>197</v>
      </c>
      <c r="E189" s="16"/>
      <c r="F189" s="17" t="s">
        <v>198</v>
      </c>
      <c r="G189" s="18">
        <f t="shared" ref="G189:G192" si="49">G190</f>
        <v>3438.1</v>
      </c>
      <c r="H189" s="18">
        <f t="shared" ref="H189:H192" si="50">H190</f>
        <v>0</v>
      </c>
      <c r="I189" s="18">
        <f t="shared" ref="I189:I192" si="51">I190</f>
        <v>0</v>
      </c>
      <c r="J189" s="18">
        <f t="shared" ref="J189:J192" si="52">J190</f>
        <v>0</v>
      </c>
    </row>
    <row r="190" spans="1:10" x14ac:dyDescent="0.25">
      <c r="A190" s="16" t="s">
        <v>177</v>
      </c>
      <c r="B190" s="16" t="s">
        <v>138</v>
      </c>
      <c r="C190" s="16" t="s">
        <v>122</v>
      </c>
      <c r="D190" s="16" t="s">
        <v>199</v>
      </c>
      <c r="E190" s="16"/>
      <c r="F190" s="17" t="s">
        <v>25</v>
      </c>
      <c r="G190" s="18">
        <f t="shared" si="49"/>
        <v>3438.1</v>
      </c>
      <c r="H190" s="18">
        <f t="shared" si="50"/>
        <v>0</v>
      </c>
      <c r="I190" s="18">
        <f t="shared" si="51"/>
        <v>0</v>
      </c>
      <c r="J190" s="18">
        <f t="shared" si="52"/>
        <v>0</v>
      </c>
    </row>
    <row r="191" spans="1:10" ht="47.25" x14ac:dyDescent="0.25">
      <c r="A191" s="16" t="s">
        <v>177</v>
      </c>
      <c r="B191" s="16" t="s">
        <v>138</v>
      </c>
      <c r="C191" s="16" t="s">
        <v>122</v>
      </c>
      <c r="D191" s="16" t="s">
        <v>200</v>
      </c>
      <c r="E191" s="16"/>
      <c r="F191" s="17" t="s">
        <v>201</v>
      </c>
      <c r="G191" s="18">
        <f t="shared" si="49"/>
        <v>3438.1</v>
      </c>
      <c r="H191" s="18">
        <f t="shared" si="50"/>
        <v>0</v>
      </c>
      <c r="I191" s="18">
        <f t="shared" si="51"/>
        <v>0</v>
      </c>
      <c r="J191" s="18">
        <f t="shared" si="52"/>
        <v>0</v>
      </c>
    </row>
    <row r="192" spans="1:10" ht="31.5" x14ac:dyDescent="0.25">
      <c r="A192" s="16" t="s">
        <v>177</v>
      </c>
      <c r="B192" s="16" t="s">
        <v>138</v>
      </c>
      <c r="C192" s="16" t="s">
        <v>122</v>
      </c>
      <c r="D192" s="16" t="s">
        <v>202</v>
      </c>
      <c r="E192" s="16"/>
      <c r="F192" s="17" t="s">
        <v>203</v>
      </c>
      <c r="G192" s="18">
        <f t="shared" si="49"/>
        <v>3438.1</v>
      </c>
      <c r="H192" s="18">
        <f t="shared" si="50"/>
        <v>0</v>
      </c>
      <c r="I192" s="18">
        <f t="shared" si="51"/>
        <v>0</v>
      </c>
      <c r="J192" s="18">
        <f t="shared" si="52"/>
        <v>0</v>
      </c>
    </row>
    <row r="193" spans="1:10" ht="31.5" x14ac:dyDescent="0.25">
      <c r="A193" s="16" t="s">
        <v>177</v>
      </c>
      <c r="B193" s="16" t="s">
        <v>138</v>
      </c>
      <c r="C193" s="16" t="s">
        <v>122</v>
      </c>
      <c r="D193" s="16" t="s">
        <v>202</v>
      </c>
      <c r="E193" s="16" t="s">
        <v>111</v>
      </c>
      <c r="F193" s="17" t="s">
        <v>112</v>
      </c>
      <c r="G193" s="18">
        <v>3438.1</v>
      </c>
      <c r="H193" s="18">
        <v>0</v>
      </c>
      <c r="I193" s="18">
        <v>0</v>
      </c>
      <c r="J193" s="18"/>
    </row>
    <row r="194" spans="1:10" s="12" customFormat="1" x14ac:dyDescent="0.25">
      <c r="A194" s="13" t="s">
        <v>177</v>
      </c>
      <c r="B194" s="13" t="s">
        <v>138</v>
      </c>
      <c r="C194" s="13" t="s">
        <v>138</v>
      </c>
      <c r="D194" s="13"/>
      <c r="E194" s="13"/>
      <c r="F194" s="14" t="s">
        <v>204</v>
      </c>
      <c r="G194" s="15">
        <f>G195+G207+G202+G222</f>
        <v>57002.7</v>
      </c>
      <c r="H194" s="15">
        <f>H195+H207+H202+H222</f>
        <v>57633.100000000006</v>
      </c>
      <c r="I194" s="15">
        <f>I195+I207+I202+I222</f>
        <v>57633.100000000006</v>
      </c>
      <c r="J194" s="15">
        <f>J195+J207+J202+J222</f>
        <v>0</v>
      </c>
    </row>
    <row r="195" spans="1:10" x14ac:dyDescent="0.25">
      <c r="A195" s="16" t="s">
        <v>177</v>
      </c>
      <c r="B195" s="16" t="s">
        <v>138</v>
      </c>
      <c r="C195" s="16" t="s">
        <v>138</v>
      </c>
      <c r="D195" s="16" t="s">
        <v>205</v>
      </c>
      <c r="E195" s="16"/>
      <c r="F195" s="17" t="s">
        <v>206</v>
      </c>
      <c r="G195" s="18">
        <f t="shared" ref="G195:G196" si="53">G196</f>
        <v>4360</v>
      </c>
      <c r="H195" s="18">
        <f t="shared" ref="H195:H196" si="54">H196</f>
        <v>4360</v>
      </c>
      <c r="I195" s="18">
        <f t="shared" ref="I195:I196" si="55">I196</f>
        <v>4360</v>
      </c>
      <c r="J195" s="18">
        <f t="shared" ref="J195:J196" si="56">J196</f>
        <v>0</v>
      </c>
    </row>
    <row r="196" spans="1:10" x14ac:dyDescent="0.25">
      <c r="A196" s="16" t="s">
        <v>177</v>
      </c>
      <c r="B196" s="16" t="s">
        <v>138</v>
      </c>
      <c r="C196" s="16" t="s">
        <v>138</v>
      </c>
      <c r="D196" s="16" t="s">
        <v>207</v>
      </c>
      <c r="E196" s="16"/>
      <c r="F196" s="17" t="s">
        <v>25</v>
      </c>
      <c r="G196" s="18">
        <f t="shared" si="53"/>
        <v>4360</v>
      </c>
      <c r="H196" s="18">
        <f t="shared" si="54"/>
        <v>4360</v>
      </c>
      <c r="I196" s="18">
        <f t="shared" si="55"/>
        <v>4360</v>
      </c>
      <c r="J196" s="18">
        <f t="shared" si="56"/>
        <v>0</v>
      </c>
    </row>
    <row r="197" spans="1:10" ht="47.25" x14ac:dyDescent="0.25">
      <c r="A197" s="16" t="s">
        <v>177</v>
      </c>
      <c r="B197" s="16" t="s">
        <v>138</v>
      </c>
      <c r="C197" s="16" t="s">
        <v>138</v>
      </c>
      <c r="D197" s="16" t="s">
        <v>208</v>
      </c>
      <c r="E197" s="16"/>
      <c r="F197" s="17" t="s">
        <v>209</v>
      </c>
      <c r="G197" s="18">
        <f>G200+G198</f>
        <v>4360</v>
      </c>
      <c r="H197" s="18">
        <f>H200+H198</f>
        <v>4360</v>
      </c>
      <c r="I197" s="18">
        <f>I200+I198</f>
        <v>4360</v>
      </c>
      <c r="J197" s="18">
        <f>J200+J198</f>
        <v>0</v>
      </c>
    </row>
    <row r="198" spans="1:10" ht="31.5" x14ac:dyDescent="0.25">
      <c r="A198" s="16" t="s">
        <v>177</v>
      </c>
      <c r="B198" s="16" t="s">
        <v>138</v>
      </c>
      <c r="C198" s="16" t="s">
        <v>138</v>
      </c>
      <c r="D198" s="16" t="s">
        <v>210</v>
      </c>
      <c r="E198" s="16"/>
      <c r="F198" s="17" t="s">
        <v>211</v>
      </c>
      <c r="G198" s="18">
        <f>G199</f>
        <v>3350</v>
      </c>
      <c r="H198" s="18">
        <f>H199</f>
        <v>3350</v>
      </c>
      <c r="I198" s="18">
        <f>I199</f>
        <v>3350</v>
      </c>
      <c r="J198" s="18">
        <f>J199</f>
        <v>0</v>
      </c>
    </row>
    <row r="199" spans="1:10" ht="31.5" x14ac:dyDescent="0.25">
      <c r="A199" s="16" t="s">
        <v>177</v>
      </c>
      <c r="B199" s="16" t="s">
        <v>138</v>
      </c>
      <c r="C199" s="16" t="s">
        <v>138</v>
      </c>
      <c r="D199" s="16" t="s">
        <v>210</v>
      </c>
      <c r="E199" s="16" t="s">
        <v>111</v>
      </c>
      <c r="F199" s="17" t="s">
        <v>112</v>
      </c>
      <c r="G199" s="18">
        <v>3350</v>
      </c>
      <c r="H199" s="18">
        <v>3350</v>
      </c>
      <c r="I199" s="18">
        <v>3350</v>
      </c>
      <c r="J199" s="18"/>
    </row>
    <row r="200" spans="1:10" ht="63" x14ac:dyDescent="0.25">
      <c r="A200" s="16" t="s">
        <v>177</v>
      </c>
      <c r="B200" s="16" t="s">
        <v>138</v>
      </c>
      <c r="C200" s="16" t="s">
        <v>138</v>
      </c>
      <c r="D200" s="16" t="s">
        <v>212</v>
      </c>
      <c r="E200" s="16"/>
      <c r="F200" s="17" t="s">
        <v>213</v>
      </c>
      <c r="G200" s="18">
        <f>G201</f>
        <v>1010</v>
      </c>
      <c r="H200" s="18">
        <f>H201</f>
        <v>1010</v>
      </c>
      <c r="I200" s="18">
        <f>I201</f>
        <v>1010</v>
      </c>
      <c r="J200" s="18">
        <f>J201</f>
        <v>0</v>
      </c>
    </row>
    <row r="201" spans="1:10" ht="31.5" x14ac:dyDescent="0.25">
      <c r="A201" s="16" t="s">
        <v>177</v>
      </c>
      <c r="B201" s="16" t="s">
        <v>138</v>
      </c>
      <c r="C201" s="16" t="s">
        <v>138</v>
      </c>
      <c r="D201" s="16" t="s">
        <v>212</v>
      </c>
      <c r="E201" s="16" t="s">
        <v>111</v>
      </c>
      <c r="F201" s="17" t="s">
        <v>112</v>
      </c>
      <c r="G201" s="18">
        <v>1010</v>
      </c>
      <c r="H201" s="18">
        <v>1010</v>
      </c>
      <c r="I201" s="18">
        <v>1010</v>
      </c>
      <c r="J201" s="18"/>
    </row>
    <row r="202" spans="1:10" x14ac:dyDescent="0.25">
      <c r="A202" s="16" t="s">
        <v>177</v>
      </c>
      <c r="B202" s="16" t="s">
        <v>138</v>
      </c>
      <c r="C202" s="16" t="s">
        <v>138</v>
      </c>
      <c r="D202" s="16" t="s">
        <v>214</v>
      </c>
      <c r="E202" s="19"/>
      <c r="F202" s="17" t="s">
        <v>215</v>
      </c>
      <c r="G202" s="18">
        <f t="shared" ref="G202:G208" si="57">G203</f>
        <v>5434.3</v>
      </c>
      <c r="H202" s="18">
        <f t="shared" ref="H202:H208" si="58">H203</f>
        <v>5434.3</v>
      </c>
      <c r="I202" s="18">
        <f t="shared" ref="I202:I208" si="59">I203</f>
        <v>5434.3</v>
      </c>
      <c r="J202" s="18">
        <f t="shared" ref="J202:J208" si="60">J203</f>
        <v>0</v>
      </c>
    </row>
    <row r="203" spans="1:10" x14ac:dyDescent="0.25">
      <c r="A203" s="16" t="s">
        <v>177</v>
      </c>
      <c r="B203" s="16" t="s">
        <v>138</v>
      </c>
      <c r="C203" s="16" t="s">
        <v>138</v>
      </c>
      <c r="D203" s="16" t="s">
        <v>216</v>
      </c>
      <c r="E203" s="19"/>
      <c r="F203" s="17" t="s">
        <v>25</v>
      </c>
      <c r="G203" s="18">
        <f t="shared" si="57"/>
        <v>5434.3</v>
      </c>
      <c r="H203" s="18">
        <f t="shared" si="58"/>
        <v>5434.3</v>
      </c>
      <c r="I203" s="18">
        <f t="shared" si="59"/>
        <v>5434.3</v>
      </c>
      <c r="J203" s="18">
        <f t="shared" si="60"/>
        <v>0</v>
      </c>
    </row>
    <row r="204" spans="1:10" ht="47.25" x14ac:dyDescent="0.25">
      <c r="A204" s="16" t="s">
        <v>177</v>
      </c>
      <c r="B204" s="16" t="s">
        <v>138</v>
      </c>
      <c r="C204" s="16" t="s">
        <v>138</v>
      </c>
      <c r="D204" s="16" t="s">
        <v>217</v>
      </c>
      <c r="E204" s="19"/>
      <c r="F204" s="17" t="s">
        <v>218</v>
      </c>
      <c r="G204" s="18">
        <f t="shared" si="57"/>
        <v>5434.3</v>
      </c>
      <c r="H204" s="18">
        <f t="shared" si="58"/>
        <v>5434.3</v>
      </c>
      <c r="I204" s="18">
        <f t="shared" si="59"/>
        <v>5434.3</v>
      </c>
      <c r="J204" s="18">
        <f t="shared" si="60"/>
        <v>0</v>
      </c>
    </row>
    <row r="205" spans="1:10" ht="31.5" x14ac:dyDescent="0.25">
      <c r="A205" s="16" t="s">
        <v>177</v>
      </c>
      <c r="B205" s="16" t="s">
        <v>138</v>
      </c>
      <c r="C205" s="16" t="s">
        <v>138</v>
      </c>
      <c r="D205" s="16" t="s">
        <v>219</v>
      </c>
      <c r="E205" s="19"/>
      <c r="F205" s="17" t="s">
        <v>220</v>
      </c>
      <c r="G205" s="18">
        <f t="shared" si="57"/>
        <v>5434.3</v>
      </c>
      <c r="H205" s="18">
        <f t="shared" si="58"/>
        <v>5434.3</v>
      </c>
      <c r="I205" s="18">
        <f t="shared" si="59"/>
        <v>5434.3</v>
      </c>
      <c r="J205" s="18">
        <f t="shared" si="60"/>
        <v>0</v>
      </c>
    </row>
    <row r="206" spans="1:10" ht="31.5" x14ac:dyDescent="0.25">
      <c r="A206" s="16" t="s">
        <v>177</v>
      </c>
      <c r="B206" s="16" t="s">
        <v>138</v>
      </c>
      <c r="C206" s="16" t="s">
        <v>138</v>
      </c>
      <c r="D206" s="16" t="s">
        <v>219</v>
      </c>
      <c r="E206" s="16" t="s">
        <v>111</v>
      </c>
      <c r="F206" s="17" t="s">
        <v>112</v>
      </c>
      <c r="G206" s="18">
        <v>5434.3</v>
      </c>
      <c r="H206" s="18">
        <v>5434.3</v>
      </c>
      <c r="I206" s="18">
        <v>5434.3</v>
      </c>
      <c r="J206" s="18"/>
    </row>
    <row r="207" spans="1:10" ht="31.5" x14ac:dyDescent="0.25">
      <c r="A207" s="16" t="s">
        <v>177</v>
      </c>
      <c r="B207" s="16" t="s">
        <v>138</v>
      </c>
      <c r="C207" s="16" t="s">
        <v>138</v>
      </c>
      <c r="D207" s="16" t="s">
        <v>55</v>
      </c>
      <c r="E207" s="16"/>
      <c r="F207" s="17" t="s">
        <v>56</v>
      </c>
      <c r="G207" s="18">
        <f t="shared" si="57"/>
        <v>44708.399999999994</v>
      </c>
      <c r="H207" s="18">
        <f t="shared" si="58"/>
        <v>45338.8</v>
      </c>
      <c r="I207" s="18">
        <f t="shared" si="59"/>
        <v>45338.8</v>
      </c>
      <c r="J207" s="18">
        <f t="shared" si="60"/>
        <v>0</v>
      </c>
    </row>
    <row r="208" spans="1:10" x14ac:dyDescent="0.25">
      <c r="A208" s="16" t="s">
        <v>177</v>
      </c>
      <c r="B208" s="16" t="s">
        <v>138</v>
      </c>
      <c r="C208" s="16" t="s">
        <v>138</v>
      </c>
      <c r="D208" s="16" t="s">
        <v>181</v>
      </c>
      <c r="E208" s="16"/>
      <c r="F208" s="17" t="s">
        <v>25</v>
      </c>
      <c r="G208" s="18">
        <f t="shared" si="57"/>
        <v>44708.399999999994</v>
      </c>
      <c r="H208" s="18">
        <f t="shared" si="58"/>
        <v>45338.8</v>
      </c>
      <c r="I208" s="18">
        <f t="shared" si="59"/>
        <v>45338.8</v>
      </c>
      <c r="J208" s="18">
        <f t="shared" si="60"/>
        <v>0</v>
      </c>
    </row>
    <row r="209" spans="1:10" ht="47.25" x14ac:dyDescent="0.25">
      <c r="A209" s="16" t="s">
        <v>177</v>
      </c>
      <c r="B209" s="16" t="s">
        <v>138</v>
      </c>
      <c r="C209" s="16" t="s">
        <v>138</v>
      </c>
      <c r="D209" s="16" t="s">
        <v>221</v>
      </c>
      <c r="E209" s="16"/>
      <c r="F209" s="17" t="s">
        <v>222</v>
      </c>
      <c r="G209" s="18">
        <f>G210+G212+G214+G216+G220</f>
        <v>44708.399999999994</v>
      </c>
      <c r="H209" s="18">
        <f>H210+H212+H214+H216+H220</f>
        <v>45338.8</v>
      </c>
      <c r="I209" s="18">
        <f>I210+I212+I214+I216+I220</f>
        <v>45338.8</v>
      </c>
      <c r="J209" s="18">
        <f>J210+J212+J214+J216+J220</f>
        <v>0</v>
      </c>
    </row>
    <row r="210" spans="1:10" ht="47.25" x14ac:dyDescent="0.25">
      <c r="A210" s="16" t="s">
        <v>177</v>
      </c>
      <c r="B210" s="16" t="s">
        <v>138</v>
      </c>
      <c r="C210" s="16" t="s">
        <v>138</v>
      </c>
      <c r="D210" s="16" t="s">
        <v>223</v>
      </c>
      <c r="E210" s="16"/>
      <c r="F210" s="17" t="s">
        <v>45</v>
      </c>
      <c r="G210" s="18">
        <f>G211</f>
        <v>32699.3</v>
      </c>
      <c r="H210" s="18">
        <f>H211</f>
        <v>33956.5</v>
      </c>
      <c r="I210" s="18">
        <f>I211</f>
        <v>33956.5</v>
      </c>
      <c r="J210" s="18">
        <f>J211</f>
        <v>0</v>
      </c>
    </row>
    <row r="211" spans="1:10" ht="31.5" x14ac:dyDescent="0.25">
      <c r="A211" s="16" t="s">
        <v>177</v>
      </c>
      <c r="B211" s="16" t="s">
        <v>138</v>
      </c>
      <c r="C211" s="16" t="s">
        <v>138</v>
      </c>
      <c r="D211" s="16" t="s">
        <v>223</v>
      </c>
      <c r="E211" s="16" t="s">
        <v>111</v>
      </c>
      <c r="F211" s="17" t="s">
        <v>112</v>
      </c>
      <c r="G211" s="18">
        <v>32699.3</v>
      </c>
      <c r="H211" s="18">
        <v>33956.5</v>
      </c>
      <c r="I211" s="18">
        <v>33956.5</v>
      </c>
      <c r="J211" s="18"/>
    </row>
    <row r="212" spans="1:10" x14ac:dyDescent="0.25">
      <c r="A212" s="16" t="s">
        <v>177</v>
      </c>
      <c r="B212" s="16" t="s">
        <v>138</v>
      </c>
      <c r="C212" s="16" t="s">
        <v>138</v>
      </c>
      <c r="D212" s="16" t="s">
        <v>224</v>
      </c>
      <c r="E212" s="16"/>
      <c r="F212" s="17" t="s">
        <v>225</v>
      </c>
      <c r="G212" s="18">
        <f>G213</f>
        <v>6705.9</v>
      </c>
      <c r="H212" s="18">
        <f>H213</f>
        <v>6705.9</v>
      </c>
      <c r="I212" s="18">
        <f>I213</f>
        <v>6705.9</v>
      </c>
      <c r="J212" s="18">
        <f>J213</f>
        <v>0</v>
      </c>
    </row>
    <row r="213" spans="1:10" ht="31.5" x14ac:dyDescent="0.25">
      <c r="A213" s="16" t="s">
        <v>177</v>
      </c>
      <c r="B213" s="16" t="s">
        <v>138</v>
      </c>
      <c r="C213" s="16" t="s">
        <v>138</v>
      </c>
      <c r="D213" s="16" t="s">
        <v>224</v>
      </c>
      <c r="E213" s="16" t="s">
        <v>111</v>
      </c>
      <c r="F213" s="17" t="s">
        <v>112</v>
      </c>
      <c r="G213" s="18">
        <v>6705.9</v>
      </c>
      <c r="H213" s="18">
        <v>6705.9</v>
      </c>
      <c r="I213" s="18">
        <v>6705.9</v>
      </c>
      <c r="J213" s="18"/>
    </row>
    <row r="214" spans="1:10" x14ac:dyDescent="0.25">
      <c r="A214" s="16" t="s">
        <v>177</v>
      </c>
      <c r="B214" s="16" t="s">
        <v>138</v>
      </c>
      <c r="C214" s="16" t="s">
        <v>138</v>
      </c>
      <c r="D214" s="16" t="s">
        <v>226</v>
      </c>
      <c r="E214" s="16"/>
      <c r="F214" s="17" t="s">
        <v>194</v>
      </c>
      <c r="G214" s="18">
        <f>G215</f>
        <v>720.5</v>
      </c>
      <c r="H214" s="18">
        <f>H215</f>
        <v>0</v>
      </c>
      <c r="I214" s="18">
        <f>I215</f>
        <v>0</v>
      </c>
      <c r="J214" s="18">
        <f>J215</f>
        <v>0</v>
      </c>
    </row>
    <row r="215" spans="1:10" ht="31.5" x14ac:dyDescent="0.25">
      <c r="A215" s="16" t="s">
        <v>177</v>
      </c>
      <c r="B215" s="16" t="s">
        <v>138</v>
      </c>
      <c r="C215" s="16" t="s">
        <v>138</v>
      </c>
      <c r="D215" s="16" t="s">
        <v>226</v>
      </c>
      <c r="E215" s="16" t="s">
        <v>111</v>
      </c>
      <c r="F215" s="17" t="s">
        <v>112</v>
      </c>
      <c r="G215" s="18">
        <v>720.5</v>
      </c>
      <c r="H215" s="18">
        <v>0</v>
      </c>
      <c r="I215" s="18">
        <v>0</v>
      </c>
      <c r="J215" s="18"/>
    </row>
    <row r="216" spans="1:10" x14ac:dyDescent="0.25">
      <c r="A216" s="16" t="s">
        <v>177</v>
      </c>
      <c r="B216" s="16" t="s">
        <v>138</v>
      </c>
      <c r="C216" s="16" t="s">
        <v>138</v>
      </c>
      <c r="D216" s="16" t="s">
        <v>227</v>
      </c>
      <c r="E216" s="16"/>
      <c r="F216" s="17" t="s">
        <v>228</v>
      </c>
      <c r="G216" s="18">
        <f>G219+G217+G218</f>
        <v>2249.6</v>
      </c>
      <c r="H216" s="18">
        <f>H219+H217+H218</f>
        <v>2249.6</v>
      </c>
      <c r="I216" s="18">
        <f>I219+I217+I218</f>
        <v>2249.6</v>
      </c>
      <c r="J216" s="18">
        <f>J219+J217+J218</f>
        <v>0</v>
      </c>
    </row>
    <row r="217" spans="1:10" ht="31.5" x14ac:dyDescent="0.25">
      <c r="A217" s="16" t="s">
        <v>177</v>
      </c>
      <c r="B217" s="16" t="s">
        <v>138</v>
      </c>
      <c r="C217" s="16" t="s">
        <v>138</v>
      </c>
      <c r="D217" s="16" t="s">
        <v>227</v>
      </c>
      <c r="E217" s="16" t="s">
        <v>30</v>
      </c>
      <c r="F217" s="17" t="s">
        <v>31</v>
      </c>
      <c r="G217" s="18">
        <v>767.6</v>
      </c>
      <c r="H217" s="18">
        <v>767.6</v>
      </c>
      <c r="I217" s="18">
        <v>767.6</v>
      </c>
      <c r="J217" s="18"/>
    </row>
    <row r="218" spans="1:10" x14ac:dyDescent="0.25">
      <c r="A218" s="16" t="s">
        <v>177</v>
      </c>
      <c r="B218" s="16" t="s">
        <v>138</v>
      </c>
      <c r="C218" s="16" t="s">
        <v>138</v>
      </c>
      <c r="D218" s="16" t="s">
        <v>227</v>
      </c>
      <c r="E218" s="16" t="s">
        <v>229</v>
      </c>
      <c r="F218" s="17" t="s">
        <v>230</v>
      </c>
      <c r="G218" s="18">
        <v>400</v>
      </c>
      <c r="H218" s="18">
        <v>400</v>
      </c>
      <c r="I218" s="18">
        <v>400</v>
      </c>
      <c r="J218" s="18"/>
    </row>
    <row r="219" spans="1:10" ht="31.5" x14ac:dyDescent="0.25">
      <c r="A219" s="16" t="s">
        <v>177</v>
      </c>
      <c r="B219" s="16" t="s">
        <v>138</v>
      </c>
      <c r="C219" s="16" t="s">
        <v>138</v>
      </c>
      <c r="D219" s="16" t="s">
        <v>227</v>
      </c>
      <c r="E219" s="16" t="s">
        <v>111</v>
      </c>
      <c r="F219" s="17" t="s">
        <v>112</v>
      </c>
      <c r="G219" s="18">
        <v>1082</v>
      </c>
      <c r="H219" s="18">
        <v>1082</v>
      </c>
      <c r="I219" s="18">
        <v>1082</v>
      </c>
      <c r="J219" s="18"/>
    </row>
    <row r="220" spans="1:10" ht="63" x14ac:dyDescent="0.25">
      <c r="A220" s="16" t="s">
        <v>177</v>
      </c>
      <c r="B220" s="16" t="s">
        <v>138</v>
      </c>
      <c r="C220" s="16" t="s">
        <v>138</v>
      </c>
      <c r="D220" s="16" t="s">
        <v>231</v>
      </c>
      <c r="E220" s="16"/>
      <c r="F220" s="17" t="s">
        <v>232</v>
      </c>
      <c r="G220" s="18">
        <f>G221</f>
        <v>2333.1</v>
      </c>
      <c r="H220" s="18">
        <f>H221</f>
        <v>2426.8000000000002</v>
      </c>
      <c r="I220" s="18">
        <f>I221</f>
        <v>2426.8000000000002</v>
      </c>
      <c r="J220" s="18">
        <f>J221</f>
        <v>0</v>
      </c>
    </row>
    <row r="221" spans="1:10" ht="31.5" x14ac:dyDescent="0.25">
      <c r="A221" s="16" t="s">
        <v>177</v>
      </c>
      <c r="B221" s="16" t="s">
        <v>138</v>
      </c>
      <c r="C221" s="16" t="s">
        <v>138</v>
      </c>
      <c r="D221" s="16" t="s">
        <v>231</v>
      </c>
      <c r="E221" s="16" t="s">
        <v>111</v>
      </c>
      <c r="F221" s="17" t="s">
        <v>112</v>
      </c>
      <c r="G221" s="18">
        <v>2333.1</v>
      </c>
      <c r="H221" s="18">
        <v>2426.8000000000002</v>
      </c>
      <c r="I221" s="18">
        <v>2426.8000000000002</v>
      </c>
      <c r="J221" s="18"/>
    </row>
    <row r="222" spans="1:10" ht="47.25" x14ac:dyDescent="0.25">
      <c r="A222" s="16" t="s">
        <v>177</v>
      </c>
      <c r="B222" s="16" t="s">
        <v>138</v>
      </c>
      <c r="C222" s="16" t="s">
        <v>138</v>
      </c>
      <c r="D222" s="16" t="s">
        <v>197</v>
      </c>
      <c r="E222" s="16"/>
      <c r="F222" s="17" t="s">
        <v>198</v>
      </c>
      <c r="G222" s="18">
        <f t="shared" ref="G222:G225" si="61">G223</f>
        <v>2500</v>
      </c>
      <c r="H222" s="18">
        <f t="shared" ref="H222:H225" si="62">H223</f>
        <v>2500</v>
      </c>
      <c r="I222" s="18">
        <f t="shared" ref="I222:I225" si="63">I223</f>
        <v>2500</v>
      </c>
      <c r="J222" s="18">
        <f t="shared" ref="J222:J225" si="64">J223</f>
        <v>0</v>
      </c>
    </row>
    <row r="223" spans="1:10" x14ac:dyDescent="0.25">
      <c r="A223" s="16" t="s">
        <v>177</v>
      </c>
      <c r="B223" s="16" t="s">
        <v>138</v>
      </c>
      <c r="C223" s="16" t="s">
        <v>138</v>
      </c>
      <c r="D223" s="16" t="s">
        <v>199</v>
      </c>
      <c r="E223" s="16"/>
      <c r="F223" s="17" t="s">
        <v>25</v>
      </c>
      <c r="G223" s="18">
        <f t="shared" si="61"/>
        <v>2500</v>
      </c>
      <c r="H223" s="18">
        <f t="shared" si="62"/>
        <v>2500</v>
      </c>
      <c r="I223" s="18">
        <f t="shared" si="63"/>
        <v>2500</v>
      </c>
      <c r="J223" s="18">
        <f t="shared" si="64"/>
        <v>0</v>
      </c>
    </row>
    <row r="224" spans="1:10" ht="47.25" x14ac:dyDescent="0.25">
      <c r="A224" s="16" t="s">
        <v>177</v>
      </c>
      <c r="B224" s="16" t="s">
        <v>138</v>
      </c>
      <c r="C224" s="16" t="s">
        <v>138</v>
      </c>
      <c r="D224" s="16" t="s">
        <v>200</v>
      </c>
      <c r="E224" s="16"/>
      <c r="F224" s="17" t="s">
        <v>201</v>
      </c>
      <c r="G224" s="18">
        <f t="shared" si="61"/>
        <v>2500</v>
      </c>
      <c r="H224" s="18">
        <f t="shared" si="62"/>
        <v>2500</v>
      </c>
      <c r="I224" s="18">
        <f t="shared" si="63"/>
        <v>2500</v>
      </c>
      <c r="J224" s="18">
        <f t="shared" si="64"/>
        <v>0</v>
      </c>
    </row>
    <row r="225" spans="1:10" ht="31.5" x14ac:dyDescent="0.25">
      <c r="A225" s="16" t="s">
        <v>177</v>
      </c>
      <c r="B225" s="16" t="s">
        <v>138</v>
      </c>
      <c r="C225" s="16" t="s">
        <v>138</v>
      </c>
      <c r="D225" s="16" t="s">
        <v>233</v>
      </c>
      <c r="E225" s="16"/>
      <c r="F225" s="17" t="s">
        <v>234</v>
      </c>
      <c r="G225" s="18">
        <f t="shared" si="61"/>
        <v>2500</v>
      </c>
      <c r="H225" s="18">
        <f t="shared" si="62"/>
        <v>2500</v>
      </c>
      <c r="I225" s="18">
        <f t="shared" si="63"/>
        <v>2500</v>
      </c>
      <c r="J225" s="18">
        <f t="shared" si="64"/>
        <v>0</v>
      </c>
    </row>
    <row r="226" spans="1:10" ht="31.5" x14ac:dyDescent="0.25">
      <c r="A226" s="16" t="s">
        <v>177</v>
      </c>
      <c r="B226" s="16" t="s">
        <v>138</v>
      </c>
      <c r="C226" s="16" t="s">
        <v>138</v>
      </c>
      <c r="D226" s="16" t="s">
        <v>233</v>
      </c>
      <c r="E226" s="16" t="s">
        <v>111</v>
      </c>
      <c r="F226" s="17" t="s">
        <v>112</v>
      </c>
      <c r="G226" s="18">
        <v>2500</v>
      </c>
      <c r="H226" s="18">
        <v>2500</v>
      </c>
      <c r="I226" s="18">
        <v>2500</v>
      </c>
      <c r="J226" s="18"/>
    </row>
    <row r="227" spans="1:10" s="12" customFormat="1" x14ac:dyDescent="0.25">
      <c r="A227" s="13" t="s">
        <v>177</v>
      </c>
      <c r="B227" s="13" t="s">
        <v>138</v>
      </c>
      <c r="C227" s="13" t="s">
        <v>235</v>
      </c>
      <c r="D227" s="13"/>
      <c r="E227" s="13"/>
      <c r="F227" s="14" t="s">
        <v>236</v>
      </c>
      <c r="G227" s="15">
        <f>G228+G237</f>
        <v>4209.6000000000004</v>
      </c>
      <c r="H227" s="15">
        <f>H228+H237</f>
        <v>4225.6000000000004</v>
      </c>
      <c r="I227" s="15">
        <f>I228+I237</f>
        <v>4225.6000000000004</v>
      </c>
      <c r="J227" s="15">
        <f>J228+J237</f>
        <v>0</v>
      </c>
    </row>
    <row r="228" spans="1:10" ht="31.5" x14ac:dyDescent="0.25">
      <c r="A228" s="16" t="s">
        <v>177</v>
      </c>
      <c r="B228" s="16" t="s">
        <v>138</v>
      </c>
      <c r="C228" s="16" t="s">
        <v>235</v>
      </c>
      <c r="D228" s="16" t="s">
        <v>55</v>
      </c>
      <c r="E228" s="16"/>
      <c r="F228" s="17" t="s">
        <v>56</v>
      </c>
      <c r="G228" s="18">
        <f t="shared" ref="G228:G229" si="65">G229</f>
        <v>2905</v>
      </c>
      <c r="H228" s="18">
        <f t="shared" ref="H228:H229" si="66">H229</f>
        <v>2905</v>
      </c>
      <c r="I228" s="18">
        <f t="shared" ref="I228:I229" si="67">I229</f>
        <v>2905</v>
      </c>
      <c r="J228" s="18">
        <f t="shared" ref="J228:J229" si="68">J229</f>
        <v>0</v>
      </c>
    </row>
    <row r="229" spans="1:10" x14ac:dyDescent="0.25">
      <c r="A229" s="16" t="s">
        <v>177</v>
      </c>
      <c r="B229" s="16" t="s">
        <v>138</v>
      </c>
      <c r="C229" s="16" t="s">
        <v>235</v>
      </c>
      <c r="D229" s="16" t="s">
        <v>181</v>
      </c>
      <c r="E229" s="16"/>
      <c r="F229" s="17" t="s">
        <v>25</v>
      </c>
      <c r="G229" s="18">
        <f t="shared" si="65"/>
        <v>2905</v>
      </c>
      <c r="H229" s="18">
        <f t="shared" si="66"/>
        <v>2905</v>
      </c>
      <c r="I229" s="18">
        <f t="shared" si="67"/>
        <v>2905</v>
      </c>
      <c r="J229" s="18">
        <f t="shared" si="68"/>
        <v>0</v>
      </c>
    </row>
    <row r="230" spans="1:10" ht="31.5" x14ac:dyDescent="0.25">
      <c r="A230" s="16" t="s">
        <v>177</v>
      </c>
      <c r="B230" s="16" t="s">
        <v>138</v>
      </c>
      <c r="C230" s="16" t="s">
        <v>235</v>
      </c>
      <c r="D230" s="16" t="s">
        <v>188</v>
      </c>
      <c r="E230" s="16"/>
      <c r="F230" s="17" t="s">
        <v>189</v>
      </c>
      <c r="G230" s="18">
        <f>G231+G235</f>
        <v>2905</v>
      </c>
      <c r="H230" s="18">
        <f>H231+H235</f>
        <v>2905</v>
      </c>
      <c r="I230" s="18">
        <f>I231+I235</f>
        <v>2905</v>
      </c>
      <c r="J230" s="18">
        <f>J231+J235</f>
        <v>0</v>
      </c>
    </row>
    <row r="231" spans="1:10" ht="31.5" x14ac:dyDescent="0.25">
      <c r="A231" s="16" t="s">
        <v>177</v>
      </c>
      <c r="B231" s="16" t="s">
        <v>138</v>
      </c>
      <c r="C231" s="16" t="s">
        <v>235</v>
      </c>
      <c r="D231" s="16" t="s">
        <v>191</v>
      </c>
      <c r="E231" s="16"/>
      <c r="F231" s="17" t="s">
        <v>192</v>
      </c>
      <c r="G231" s="18">
        <f>G232+G233+G234</f>
        <v>2425</v>
      </c>
      <c r="H231" s="18">
        <f>H232+H233+H234</f>
        <v>2425</v>
      </c>
      <c r="I231" s="18">
        <f>I232+I233+I234</f>
        <v>2425</v>
      </c>
      <c r="J231" s="18">
        <f>J232+J233+J234</f>
        <v>0</v>
      </c>
    </row>
    <row r="232" spans="1:10" ht="31.5" x14ac:dyDescent="0.25">
      <c r="A232" s="16" t="s">
        <v>177</v>
      </c>
      <c r="B232" s="16" t="s">
        <v>138</v>
      </c>
      <c r="C232" s="16" t="s">
        <v>235</v>
      </c>
      <c r="D232" s="16" t="s">
        <v>191</v>
      </c>
      <c r="E232" s="16" t="s">
        <v>30</v>
      </c>
      <c r="F232" s="17" t="s">
        <v>31</v>
      </c>
      <c r="G232" s="18">
        <v>5.3</v>
      </c>
      <c r="H232" s="18">
        <v>5.3</v>
      </c>
      <c r="I232" s="18">
        <v>5.3</v>
      </c>
      <c r="J232" s="18"/>
    </row>
    <row r="233" spans="1:10" x14ac:dyDescent="0.25">
      <c r="A233" s="16" t="s">
        <v>177</v>
      </c>
      <c r="B233" s="16" t="s">
        <v>138</v>
      </c>
      <c r="C233" s="16" t="s">
        <v>235</v>
      </c>
      <c r="D233" s="16" t="s">
        <v>191</v>
      </c>
      <c r="E233" s="16" t="s">
        <v>229</v>
      </c>
      <c r="F233" s="17" t="s">
        <v>230</v>
      </c>
      <c r="G233" s="18">
        <v>220</v>
      </c>
      <c r="H233" s="18">
        <v>220</v>
      </c>
      <c r="I233" s="18">
        <v>220</v>
      </c>
      <c r="J233" s="18"/>
    </row>
    <row r="234" spans="1:10" ht="31.5" x14ac:dyDescent="0.25">
      <c r="A234" s="16" t="s">
        <v>177</v>
      </c>
      <c r="B234" s="16" t="s">
        <v>138</v>
      </c>
      <c r="C234" s="16" t="s">
        <v>235</v>
      </c>
      <c r="D234" s="16" t="s">
        <v>191</v>
      </c>
      <c r="E234" s="16" t="s">
        <v>111</v>
      </c>
      <c r="F234" s="17" t="s">
        <v>112</v>
      </c>
      <c r="G234" s="18">
        <v>2199.6999999999998</v>
      </c>
      <c r="H234" s="18">
        <v>2199.6999999999998</v>
      </c>
      <c r="I234" s="18">
        <v>2199.6999999999998</v>
      </c>
      <c r="J234" s="18"/>
    </row>
    <row r="235" spans="1:10" ht="47.25" x14ac:dyDescent="0.25">
      <c r="A235" s="16" t="s">
        <v>177</v>
      </c>
      <c r="B235" s="16" t="s">
        <v>138</v>
      </c>
      <c r="C235" s="16" t="s">
        <v>235</v>
      </c>
      <c r="D235" s="16" t="s">
        <v>237</v>
      </c>
      <c r="E235" s="16"/>
      <c r="F235" s="17" t="s">
        <v>238</v>
      </c>
      <c r="G235" s="18">
        <f>G236</f>
        <v>480</v>
      </c>
      <c r="H235" s="18">
        <f>H236</f>
        <v>480</v>
      </c>
      <c r="I235" s="18">
        <f>I236</f>
        <v>480</v>
      </c>
      <c r="J235" s="18">
        <f>J236</f>
        <v>0</v>
      </c>
    </row>
    <row r="236" spans="1:10" x14ac:dyDescent="0.25">
      <c r="A236" s="16" t="s">
        <v>177</v>
      </c>
      <c r="B236" s="16" t="s">
        <v>138</v>
      </c>
      <c r="C236" s="16" t="s">
        <v>235</v>
      </c>
      <c r="D236" s="16" t="s">
        <v>237</v>
      </c>
      <c r="E236" s="16" t="s">
        <v>229</v>
      </c>
      <c r="F236" s="17" t="s">
        <v>230</v>
      </c>
      <c r="G236" s="18">
        <v>480</v>
      </c>
      <c r="H236" s="18">
        <v>480</v>
      </c>
      <c r="I236" s="18">
        <v>480</v>
      </c>
      <c r="J236" s="18"/>
    </row>
    <row r="237" spans="1:10" ht="47.25" x14ac:dyDescent="0.25">
      <c r="A237" s="16" t="s">
        <v>177</v>
      </c>
      <c r="B237" s="16" t="s">
        <v>138</v>
      </c>
      <c r="C237" s="16" t="s">
        <v>235</v>
      </c>
      <c r="D237" s="16" t="s">
        <v>197</v>
      </c>
      <c r="E237" s="16"/>
      <c r="F237" s="17" t="s">
        <v>198</v>
      </c>
      <c r="G237" s="18">
        <f t="shared" ref="G237:G238" si="69">G238</f>
        <v>1304.5999999999999</v>
      </c>
      <c r="H237" s="18">
        <f t="shared" ref="H237:H238" si="70">H238</f>
        <v>1320.6</v>
      </c>
      <c r="I237" s="18">
        <f t="shared" ref="I237:I238" si="71">I238</f>
        <v>1320.6</v>
      </c>
      <c r="J237" s="18">
        <f t="shared" ref="J237:J238" si="72">J238</f>
        <v>0</v>
      </c>
    </row>
    <row r="238" spans="1:10" x14ac:dyDescent="0.25">
      <c r="A238" s="16" t="s">
        <v>177</v>
      </c>
      <c r="B238" s="16" t="s">
        <v>138</v>
      </c>
      <c r="C238" s="16" t="s">
        <v>235</v>
      </c>
      <c r="D238" s="16" t="s">
        <v>199</v>
      </c>
      <c r="E238" s="16"/>
      <c r="F238" s="17" t="s">
        <v>25</v>
      </c>
      <c r="G238" s="18">
        <f t="shared" si="69"/>
        <v>1304.5999999999999</v>
      </c>
      <c r="H238" s="18">
        <f t="shared" si="70"/>
        <v>1320.6</v>
      </c>
      <c r="I238" s="18">
        <f t="shared" si="71"/>
        <v>1320.6</v>
      </c>
      <c r="J238" s="18">
        <f t="shared" si="72"/>
        <v>0</v>
      </c>
    </row>
    <row r="239" spans="1:10" ht="31.5" x14ac:dyDescent="0.25">
      <c r="A239" s="16" t="s">
        <v>177</v>
      </c>
      <c r="B239" s="16" t="s">
        <v>138</v>
      </c>
      <c r="C239" s="16" t="s">
        <v>235</v>
      </c>
      <c r="D239" s="16" t="s">
        <v>239</v>
      </c>
      <c r="E239" s="16"/>
      <c r="F239" s="17" t="s">
        <v>240</v>
      </c>
      <c r="G239" s="18">
        <f>G240+G242</f>
        <v>1304.5999999999999</v>
      </c>
      <c r="H239" s="18">
        <f>H240+H242</f>
        <v>1320.6</v>
      </c>
      <c r="I239" s="18">
        <f>I240+I242</f>
        <v>1320.6</v>
      </c>
      <c r="J239" s="18">
        <f>J240+J242</f>
        <v>0</v>
      </c>
    </row>
    <row r="240" spans="1:10" ht="47.25" x14ac:dyDescent="0.25">
      <c r="A240" s="16" t="s">
        <v>177</v>
      </c>
      <c r="B240" s="16" t="s">
        <v>138</v>
      </c>
      <c r="C240" s="16" t="s">
        <v>235</v>
      </c>
      <c r="D240" s="16" t="s">
        <v>241</v>
      </c>
      <c r="E240" s="16"/>
      <c r="F240" s="17" t="s">
        <v>45</v>
      </c>
      <c r="G240" s="18">
        <f>G241</f>
        <v>1298</v>
      </c>
      <c r="H240" s="18">
        <f>H241</f>
        <v>1320.6</v>
      </c>
      <c r="I240" s="18">
        <f>I241</f>
        <v>1320.6</v>
      </c>
      <c r="J240" s="18">
        <f>J241</f>
        <v>0</v>
      </c>
    </row>
    <row r="241" spans="1:10" ht="31.5" x14ac:dyDescent="0.25">
      <c r="A241" s="16" t="s">
        <v>177</v>
      </c>
      <c r="B241" s="16" t="s">
        <v>138</v>
      </c>
      <c r="C241" s="16" t="s">
        <v>235</v>
      </c>
      <c r="D241" s="16" t="s">
        <v>241</v>
      </c>
      <c r="E241" s="16" t="s">
        <v>111</v>
      </c>
      <c r="F241" s="17" t="s">
        <v>112</v>
      </c>
      <c r="G241" s="18">
        <v>1298</v>
      </c>
      <c r="H241" s="18">
        <v>1320.6</v>
      </c>
      <c r="I241" s="18">
        <v>1320.6</v>
      </c>
      <c r="J241" s="18"/>
    </row>
    <row r="242" spans="1:10" x14ac:dyDescent="0.25">
      <c r="A242" s="16" t="s">
        <v>177</v>
      </c>
      <c r="B242" s="16" t="s">
        <v>138</v>
      </c>
      <c r="C242" s="16" t="s">
        <v>235</v>
      </c>
      <c r="D242" s="16" t="s">
        <v>242</v>
      </c>
      <c r="E242" s="16"/>
      <c r="F242" s="17" t="s">
        <v>194</v>
      </c>
      <c r="G242" s="18">
        <f>G243</f>
        <v>6.6</v>
      </c>
      <c r="H242" s="18">
        <f>H243</f>
        <v>0</v>
      </c>
      <c r="I242" s="18">
        <f>I243</f>
        <v>0</v>
      </c>
      <c r="J242" s="18">
        <f>J243</f>
        <v>0</v>
      </c>
    </row>
    <row r="243" spans="1:10" ht="31.5" x14ac:dyDescent="0.25">
      <c r="A243" s="16" t="s">
        <v>177</v>
      </c>
      <c r="B243" s="16" t="s">
        <v>138</v>
      </c>
      <c r="C243" s="16" t="s">
        <v>235</v>
      </c>
      <c r="D243" s="16" t="s">
        <v>242</v>
      </c>
      <c r="E243" s="16" t="s">
        <v>111</v>
      </c>
      <c r="F243" s="17" t="s">
        <v>112</v>
      </c>
      <c r="G243" s="18">
        <v>6.6</v>
      </c>
      <c r="H243" s="18">
        <v>0</v>
      </c>
      <c r="I243" s="18">
        <v>0</v>
      </c>
      <c r="J243" s="18"/>
    </row>
    <row r="244" spans="1:10" s="8" customFormat="1" x14ac:dyDescent="0.25">
      <c r="A244" s="9" t="s">
        <v>177</v>
      </c>
      <c r="B244" s="9" t="s">
        <v>52</v>
      </c>
      <c r="C244" s="9"/>
      <c r="D244" s="9"/>
      <c r="E244" s="9"/>
      <c r="F244" s="10" t="s">
        <v>53</v>
      </c>
      <c r="G244" s="11">
        <f>G245+G293</f>
        <v>1663476.4999999995</v>
      </c>
      <c r="H244" s="11">
        <f>H245+H293</f>
        <v>1748775.6999999997</v>
      </c>
      <c r="I244" s="11">
        <f>I245+I293</f>
        <v>1869678.5999999999</v>
      </c>
      <c r="J244" s="11">
        <f>J245+J293</f>
        <v>0</v>
      </c>
    </row>
    <row r="245" spans="1:10" s="12" customFormat="1" x14ac:dyDescent="0.25">
      <c r="A245" s="13" t="s">
        <v>177</v>
      </c>
      <c r="B245" s="13" t="s">
        <v>52</v>
      </c>
      <c r="C245" s="13" t="s">
        <v>18</v>
      </c>
      <c r="D245" s="13"/>
      <c r="E245" s="13"/>
      <c r="F245" s="14" t="s">
        <v>54</v>
      </c>
      <c r="G245" s="15">
        <f>G246+G254+G281+G288</f>
        <v>1514970.0999999996</v>
      </c>
      <c r="H245" s="15">
        <f>H246+H254+H281+H288</f>
        <v>1596160.4999999998</v>
      </c>
      <c r="I245" s="15">
        <f>I246+I254+I281+I288</f>
        <v>1717063.4</v>
      </c>
      <c r="J245" s="15">
        <f>J246+J254+J281+J288</f>
        <v>0</v>
      </c>
    </row>
    <row r="246" spans="1:10" x14ac:dyDescent="0.25">
      <c r="A246" s="16" t="s">
        <v>177</v>
      </c>
      <c r="B246" s="16" t="s">
        <v>52</v>
      </c>
      <c r="C246" s="16" t="s">
        <v>18</v>
      </c>
      <c r="D246" s="16" t="s">
        <v>205</v>
      </c>
      <c r="E246" s="16"/>
      <c r="F246" s="17" t="s">
        <v>206</v>
      </c>
      <c r="G246" s="18">
        <f t="shared" ref="G246:G247" si="73">G247</f>
        <v>2693</v>
      </c>
      <c r="H246" s="18">
        <f t="shared" ref="H246:H247" si="74">H247</f>
        <v>2693</v>
      </c>
      <c r="I246" s="18">
        <f t="shared" ref="I246:I247" si="75">I247</f>
        <v>2693</v>
      </c>
      <c r="J246" s="18">
        <f t="shared" ref="J246:J247" si="76">J247</f>
        <v>0</v>
      </c>
    </row>
    <row r="247" spans="1:10" x14ac:dyDescent="0.25">
      <c r="A247" s="16" t="s">
        <v>177</v>
      </c>
      <c r="B247" s="16" t="s">
        <v>52</v>
      </c>
      <c r="C247" s="16" t="s">
        <v>18</v>
      </c>
      <c r="D247" s="16" t="s">
        <v>207</v>
      </c>
      <c r="E247" s="16"/>
      <c r="F247" s="17" t="s">
        <v>25</v>
      </c>
      <c r="G247" s="18">
        <f t="shared" si="73"/>
        <v>2693</v>
      </c>
      <c r="H247" s="18">
        <f t="shared" si="74"/>
        <v>2693</v>
      </c>
      <c r="I247" s="18">
        <f t="shared" si="75"/>
        <v>2693</v>
      </c>
      <c r="J247" s="18">
        <f t="shared" si="76"/>
        <v>0</v>
      </c>
    </row>
    <row r="248" spans="1:10" ht="47.25" x14ac:dyDescent="0.25">
      <c r="A248" s="16" t="s">
        <v>177</v>
      </c>
      <c r="B248" s="16" t="s">
        <v>52</v>
      </c>
      <c r="C248" s="16" t="s">
        <v>18</v>
      </c>
      <c r="D248" s="16" t="s">
        <v>208</v>
      </c>
      <c r="E248" s="16"/>
      <c r="F248" s="17" t="s">
        <v>209</v>
      </c>
      <c r="G248" s="18">
        <f>G249+G252</f>
        <v>2693</v>
      </c>
      <c r="H248" s="18">
        <f>H249+H252</f>
        <v>2693</v>
      </c>
      <c r="I248" s="18">
        <f>I249+I252</f>
        <v>2693</v>
      </c>
      <c r="J248" s="18">
        <f>J249+J252</f>
        <v>0</v>
      </c>
    </row>
    <row r="249" spans="1:10" ht="31.5" x14ac:dyDescent="0.25">
      <c r="A249" s="16" t="s">
        <v>177</v>
      </c>
      <c r="B249" s="16" t="s">
        <v>52</v>
      </c>
      <c r="C249" s="16" t="s">
        <v>18</v>
      </c>
      <c r="D249" s="16" t="s">
        <v>210</v>
      </c>
      <c r="E249" s="16"/>
      <c r="F249" s="17" t="s">
        <v>211</v>
      </c>
      <c r="G249" s="18">
        <f>G250+G251</f>
        <v>2133</v>
      </c>
      <c r="H249" s="18">
        <f>H250+H251</f>
        <v>2133</v>
      </c>
      <c r="I249" s="18">
        <f>I250+I251</f>
        <v>2133</v>
      </c>
      <c r="J249" s="18">
        <f>J250+J251</f>
        <v>0</v>
      </c>
    </row>
    <row r="250" spans="1:10" ht="31.5" x14ac:dyDescent="0.25">
      <c r="A250" s="16" t="s">
        <v>177</v>
      </c>
      <c r="B250" s="16" t="s">
        <v>52</v>
      </c>
      <c r="C250" s="16" t="s">
        <v>18</v>
      </c>
      <c r="D250" s="16" t="s">
        <v>210</v>
      </c>
      <c r="E250" s="16" t="s">
        <v>30</v>
      </c>
      <c r="F250" s="17" t="s">
        <v>31</v>
      </c>
      <c r="G250" s="18">
        <v>250</v>
      </c>
      <c r="H250" s="18">
        <v>250</v>
      </c>
      <c r="I250" s="18">
        <v>250</v>
      </c>
      <c r="J250" s="18"/>
    </row>
    <row r="251" spans="1:10" ht="31.5" x14ac:dyDescent="0.25">
      <c r="A251" s="16" t="s">
        <v>177</v>
      </c>
      <c r="B251" s="16" t="s">
        <v>52</v>
      </c>
      <c r="C251" s="16" t="s">
        <v>18</v>
      </c>
      <c r="D251" s="16" t="s">
        <v>210</v>
      </c>
      <c r="E251" s="16" t="s">
        <v>111</v>
      </c>
      <c r="F251" s="17" t="s">
        <v>112</v>
      </c>
      <c r="G251" s="18">
        <v>1883</v>
      </c>
      <c r="H251" s="18">
        <v>1883</v>
      </c>
      <c r="I251" s="18">
        <v>1883</v>
      </c>
      <c r="J251" s="18"/>
    </row>
    <row r="252" spans="1:10" ht="63" x14ac:dyDescent="0.25">
      <c r="A252" s="16" t="s">
        <v>177</v>
      </c>
      <c r="B252" s="16" t="s">
        <v>52</v>
      </c>
      <c r="C252" s="16" t="s">
        <v>18</v>
      </c>
      <c r="D252" s="16" t="s">
        <v>212</v>
      </c>
      <c r="E252" s="16"/>
      <c r="F252" s="17" t="s">
        <v>213</v>
      </c>
      <c r="G252" s="18">
        <f>G253</f>
        <v>560</v>
      </c>
      <c r="H252" s="18">
        <f>H253</f>
        <v>560</v>
      </c>
      <c r="I252" s="18">
        <f>I253</f>
        <v>560</v>
      </c>
      <c r="J252" s="18">
        <f>J253</f>
        <v>0</v>
      </c>
    </row>
    <row r="253" spans="1:10" ht="31.5" x14ac:dyDescent="0.25">
      <c r="A253" s="16" t="s">
        <v>177</v>
      </c>
      <c r="B253" s="16" t="s">
        <v>52</v>
      </c>
      <c r="C253" s="16" t="s">
        <v>18</v>
      </c>
      <c r="D253" s="16" t="s">
        <v>212</v>
      </c>
      <c r="E253" s="16" t="s">
        <v>111</v>
      </c>
      <c r="F253" s="17" t="s">
        <v>112</v>
      </c>
      <c r="G253" s="18">
        <v>560</v>
      </c>
      <c r="H253" s="18">
        <v>560</v>
      </c>
      <c r="I253" s="18">
        <v>560</v>
      </c>
      <c r="J253" s="18"/>
    </row>
    <row r="254" spans="1:10" ht="31.5" x14ac:dyDescent="0.25">
      <c r="A254" s="16" t="s">
        <v>177</v>
      </c>
      <c r="B254" s="16" t="s">
        <v>52</v>
      </c>
      <c r="C254" s="16" t="s">
        <v>18</v>
      </c>
      <c r="D254" s="16" t="s">
        <v>55</v>
      </c>
      <c r="E254" s="16"/>
      <c r="F254" s="17" t="s">
        <v>56</v>
      </c>
      <c r="G254" s="18">
        <f>G255</f>
        <v>1505030.5999999996</v>
      </c>
      <c r="H254" s="18">
        <f>H255</f>
        <v>1587997.2999999998</v>
      </c>
      <c r="I254" s="18">
        <f>I255</f>
        <v>1707879.7</v>
      </c>
      <c r="J254" s="18">
        <f>J255</f>
        <v>0</v>
      </c>
    </row>
    <row r="255" spans="1:10" x14ac:dyDescent="0.25">
      <c r="A255" s="16" t="s">
        <v>177</v>
      </c>
      <c r="B255" s="16" t="s">
        <v>52</v>
      </c>
      <c r="C255" s="16" t="s">
        <v>18</v>
      </c>
      <c r="D255" s="16" t="s">
        <v>181</v>
      </c>
      <c r="E255" s="16"/>
      <c r="F255" s="17" t="s">
        <v>25</v>
      </c>
      <c r="G255" s="18">
        <f>G256+G265+G274</f>
        <v>1505030.5999999996</v>
      </c>
      <c r="H255" s="18">
        <f>H256+H265+H274</f>
        <v>1587997.2999999998</v>
      </c>
      <c r="I255" s="18">
        <f>I256+I265+I274</f>
        <v>1707879.7</v>
      </c>
      <c r="J255" s="18">
        <f>J256+J265+J274</f>
        <v>0</v>
      </c>
    </row>
    <row r="256" spans="1:10" ht="31.5" x14ac:dyDescent="0.25">
      <c r="A256" s="16" t="s">
        <v>177</v>
      </c>
      <c r="B256" s="16" t="s">
        <v>52</v>
      </c>
      <c r="C256" s="16" t="s">
        <v>18</v>
      </c>
      <c r="D256" s="16" t="s">
        <v>243</v>
      </c>
      <c r="E256" s="16"/>
      <c r="F256" s="17" t="s">
        <v>244</v>
      </c>
      <c r="G256" s="18">
        <f>G257+G259+G263</f>
        <v>377781.9</v>
      </c>
      <c r="H256" s="18">
        <f>H257+H259+H263</f>
        <v>304342.3</v>
      </c>
      <c r="I256" s="18">
        <f>I257+I259+I263</f>
        <v>332903.90000000002</v>
      </c>
      <c r="J256" s="18">
        <f>J257+J259+J263</f>
        <v>0</v>
      </c>
    </row>
    <row r="257" spans="1:10" ht="47.25" x14ac:dyDescent="0.25">
      <c r="A257" s="16" t="s">
        <v>177</v>
      </c>
      <c r="B257" s="16" t="s">
        <v>52</v>
      </c>
      <c r="C257" s="16" t="s">
        <v>18</v>
      </c>
      <c r="D257" s="16" t="s">
        <v>245</v>
      </c>
      <c r="E257" s="16"/>
      <c r="F257" s="17" t="s">
        <v>45</v>
      </c>
      <c r="G257" s="18">
        <f>G258</f>
        <v>126440</v>
      </c>
      <c r="H257" s="18">
        <f>H258</f>
        <v>126440</v>
      </c>
      <c r="I257" s="18">
        <f>I258</f>
        <v>126440</v>
      </c>
      <c r="J257" s="18">
        <f>J258</f>
        <v>0</v>
      </c>
    </row>
    <row r="258" spans="1:10" ht="31.5" x14ac:dyDescent="0.25">
      <c r="A258" s="16" t="s">
        <v>177</v>
      </c>
      <c r="B258" s="16" t="s">
        <v>52</v>
      </c>
      <c r="C258" s="16" t="s">
        <v>18</v>
      </c>
      <c r="D258" s="16" t="s">
        <v>245</v>
      </c>
      <c r="E258" s="16" t="s">
        <v>111</v>
      </c>
      <c r="F258" s="17" t="s">
        <v>112</v>
      </c>
      <c r="G258" s="18">
        <v>126440</v>
      </c>
      <c r="H258" s="18">
        <v>126440</v>
      </c>
      <c r="I258" s="18">
        <v>126440</v>
      </c>
      <c r="J258" s="18"/>
    </row>
    <row r="259" spans="1:10" ht="47.25" x14ac:dyDescent="0.25">
      <c r="A259" s="16" t="s">
        <v>177</v>
      </c>
      <c r="B259" s="16" t="s">
        <v>52</v>
      </c>
      <c r="C259" s="16" t="s">
        <v>18</v>
      </c>
      <c r="D259" s="16" t="s">
        <v>246</v>
      </c>
      <c r="E259" s="16"/>
      <c r="F259" s="17" t="s">
        <v>247</v>
      </c>
      <c r="G259" s="18">
        <f>G260+G261+G262</f>
        <v>234684.7</v>
      </c>
      <c r="H259" s="18">
        <f>H260+H261+H262</f>
        <v>154738.6</v>
      </c>
      <c r="I259" s="18">
        <f>I260+I261+I262</f>
        <v>189806.7</v>
      </c>
      <c r="J259" s="18">
        <f>J260+J261+J262</f>
        <v>0</v>
      </c>
    </row>
    <row r="260" spans="1:10" ht="31.5" x14ac:dyDescent="0.25">
      <c r="A260" s="16" t="s">
        <v>177</v>
      </c>
      <c r="B260" s="16" t="s">
        <v>52</v>
      </c>
      <c r="C260" s="16" t="s">
        <v>18</v>
      </c>
      <c r="D260" s="16" t="s">
        <v>246</v>
      </c>
      <c r="E260" s="16" t="s">
        <v>30</v>
      </c>
      <c r="F260" s="17" t="s">
        <v>31</v>
      </c>
      <c r="G260" s="18">
        <v>861</v>
      </c>
      <c r="H260" s="18">
        <v>914.9</v>
      </c>
      <c r="I260" s="18">
        <v>983</v>
      </c>
      <c r="J260" s="18"/>
    </row>
    <row r="261" spans="1:10" x14ac:dyDescent="0.25">
      <c r="A261" s="16" t="s">
        <v>177</v>
      </c>
      <c r="B261" s="16" t="s">
        <v>52</v>
      </c>
      <c r="C261" s="16" t="s">
        <v>18</v>
      </c>
      <c r="D261" s="16" t="s">
        <v>246</v>
      </c>
      <c r="E261" s="16" t="s">
        <v>229</v>
      </c>
      <c r="F261" s="17" t="s">
        <v>230</v>
      </c>
      <c r="G261" s="18">
        <v>1034.5</v>
      </c>
      <c r="H261" s="18">
        <v>1034.5</v>
      </c>
      <c r="I261" s="18">
        <v>1034.5</v>
      </c>
      <c r="J261" s="18"/>
    </row>
    <row r="262" spans="1:10" ht="31.5" x14ac:dyDescent="0.25">
      <c r="A262" s="16" t="s">
        <v>177</v>
      </c>
      <c r="B262" s="16" t="s">
        <v>52</v>
      </c>
      <c r="C262" s="16" t="s">
        <v>18</v>
      </c>
      <c r="D262" s="16" t="s">
        <v>246</v>
      </c>
      <c r="E262" s="16" t="s">
        <v>111</v>
      </c>
      <c r="F262" s="17" t="s">
        <v>112</v>
      </c>
      <c r="G262" s="18">
        <v>232789.2</v>
      </c>
      <c r="H262" s="18">
        <v>152789.20000000001</v>
      </c>
      <c r="I262" s="18">
        <v>187789.2</v>
      </c>
      <c r="J262" s="18"/>
    </row>
    <row r="263" spans="1:10" ht="31.5" x14ac:dyDescent="0.25">
      <c r="A263" s="16" t="s">
        <v>177</v>
      </c>
      <c r="B263" s="16" t="s">
        <v>52</v>
      </c>
      <c r="C263" s="16" t="s">
        <v>18</v>
      </c>
      <c r="D263" s="16" t="s">
        <v>248</v>
      </c>
      <c r="E263" s="16"/>
      <c r="F263" s="17" t="s">
        <v>249</v>
      </c>
      <c r="G263" s="18">
        <f>G264</f>
        <v>16657.2</v>
      </c>
      <c r="H263" s="18">
        <f>H264</f>
        <v>23163.7</v>
      </c>
      <c r="I263" s="18">
        <f>I264</f>
        <v>16657.2</v>
      </c>
      <c r="J263" s="18">
        <f>J264</f>
        <v>0</v>
      </c>
    </row>
    <row r="264" spans="1:10" ht="31.5" x14ac:dyDescent="0.25">
      <c r="A264" s="16" t="s">
        <v>177</v>
      </c>
      <c r="B264" s="16" t="s">
        <v>52</v>
      </c>
      <c r="C264" s="16" t="s">
        <v>18</v>
      </c>
      <c r="D264" s="16" t="s">
        <v>248</v>
      </c>
      <c r="E264" s="16" t="s">
        <v>111</v>
      </c>
      <c r="F264" s="17" t="s">
        <v>112</v>
      </c>
      <c r="G264" s="18">
        <v>16657.2</v>
      </c>
      <c r="H264" s="18">
        <v>23163.7</v>
      </c>
      <c r="I264" s="18">
        <v>16657.2</v>
      </c>
      <c r="J264" s="18"/>
    </row>
    <row r="265" spans="1:10" ht="47.25" x14ac:dyDescent="0.25">
      <c r="A265" s="16" t="s">
        <v>177</v>
      </c>
      <c r="B265" s="16" t="s">
        <v>52</v>
      </c>
      <c r="C265" s="16" t="s">
        <v>18</v>
      </c>
      <c r="D265" s="16" t="s">
        <v>250</v>
      </c>
      <c r="E265" s="16"/>
      <c r="F265" s="17" t="s">
        <v>251</v>
      </c>
      <c r="G265" s="18">
        <f>G266+G268+G270+G272</f>
        <v>1017117.7999999998</v>
      </c>
      <c r="H265" s="18">
        <f>H266+H268+H270+H272</f>
        <v>1017111.2999999998</v>
      </c>
      <c r="I265" s="18">
        <f>I266+I268+I270+I272</f>
        <v>1027153.5</v>
      </c>
      <c r="J265" s="18">
        <f>J266+J268+J270+J272</f>
        <v>0</v>
      </c>
    </row>
    <row r="266" spans="1:10" ht="47.25" x14ac:dyDescent="0.25">
      <c r="A266" s="16" t="s">
        <v>177</v>
      </c>
      <c r="B266" s="16" t="s">
        <v>52</v>
      </c>
      <c r="C266" s="16" t="s">
        <v>18</v>
      </c>
      <c r="D266" s="16" t="s">
        <v>252</v>
      </c>
      <c r="E266" s="16"/>
      <c r="F266" s="17" t="s">
        <v>45</v>
      </c>
      <c r="G266" s="18">
        <f>G267</f>
        <v>690001.39999999991</v>
      </c>
      <c r="H266" s="18">
        <f>H267</f>
        <v>690001.39999999991</v>
      </c>
      <c r="I266" s="18">
        <f>I267</f>
        <v>699944.5</v>
      </c>
      <c r="J266" s="18">
        <f>J267</f>
        <v>0</v>
      </c>
    </row>
    <row r="267" spans="1:10" ht="31.5" x14ac:dyDescent="0.25">
      <c r="A267" s="16" t="s">
        <v>177</v>
      </c>
      <c r="B267" s="16" t="s">
        <v>52</v>
      </c>
      <c r="C267" s="16" t="s">
        <v>18</v>
      </c>
      <c r="D267" s="16" t="s">
        <v>252</v>
      </c>
      <c r="E267" s="16" t="s">
        <v>111</v>
      </c>
      <c r="F267" s="17" t="s">
        <v>112</v>
      </c>
      <c r="G267" s="18">
        <v>690001.39999999991</v>
      </c>
      <c r="H267" s="18">
        <v>690001.39999999991</v>
      </c>
      <c r="I267" s="18">
        <v>699944.5</v>
      </c>
      <c r="J267" s="18"/>
    </row>
    <row r="268" spans="1:10" ht="47.25" x14ac:dyDescent="0.25">
      <c r="A268" s="16" t="s">
        <v>177</v>
      </c>
      <c r="B268" s="16" t="s">
        <v>52</v>
      </c>
      <c r="C268" s="16" t="s">
        <v>18</v>
      </c>
      <c r="D268" s="16" t="s">
        <v>253</v>
      </c>
      <c r="E268" s="16"/>
      <c r="F268" s="17" t="s">
        <v>254</v>
      </c>
      <c r="G268" s="18">
        <f>G269</f>
        <v>16003</v>
      </c>
      <c r="H268" s="18">
        <f>H269</f>
        <v>15996.5</v>
      </c>
      <c r="I268" s="18">
        <f>I269</f>
        <v>16095.599999999999</v>
      </c>
      <c r="J268" s="18">
        <f>J269</f>
        <v>0</v>
      </c>
    </row>
    <row r="269" spans="1:10" ht="31.5" x14ac:dyDescent="0.25">
      <c r="A269" s="16" t="s">
        <v>177</v>
      </c>
      <c r="B269" s="16" t="s">
        <v>52</v>
      </c>
      <c r="C269" s="16" t="s">
        <v>18</v>
      </c>
      <c r="D269" s="16" t="s">
        <v>253</v>
      </c>
      <c r="E269" s="16" t="s">
        <v>111</v>
      </c>
      <c r="F269" s="17" t="s">
        <v>112</v>
      </c>
      <c r="G269" s="18">
        <v>16003</v>
      </c>
      <c r="H269" s="18">
        <v>15996.5</v>
      </c>
      <c r="I269" s="18">
        <v>16095.599999999999</v>
      </c>
      <c r="J269" s="18"/>
    </row>
    <row r="270" spans="1:10" x14ac:dyDescent="0.25">
      <c r="A270" s="16" t="s">
        <v>177</v>
      </c>
      <c r="B270" s="16" t="s">
        <v>52</v>
      </c>
      <c r="C270" s="16" t="s">
        <v>18</v>
      </c>
      <c r="D270" s="16" t="s">
        <v>255</v>
      </c>
      <c r="E270" s="16"/>
      <c r="F270" s="17" t="s">
        <v>256</v>
      </c>
      <c r="G270" s="18">
        <f>G271</f>
        <v>294521.7</v>
      </c>
      <c r="H270" s="18">
        <f>H271</f>
        <v>294521.7</v>
      </c>
      <c r="I270" s="18">
        <f>I271</f>
        <v>294521.7</v>
      </c>
      <c r="J270" s="18">
        <f>J271</f>
        <v>0</v>
      </c>
    </row>
    <row r="271" spans="1:10" ht="31.5" x14ac:dyDescent="0.25">
      <c r="A271" s="16" t="s">
        <v>177</v>
      </c>
      <c r="B271" s="16" t="s">
        <v>52</v>
      </c>
      <c r="C271" s="16" t="s">
        <v>18</v>
      </c>
      <c r="D271" s="16" t="s">
        <v>255</v>
      </c>
      <c r="E271" s="16" t="s">
        <v>111</v>
      </c>
      <c r="F271" s="17" t="s">
        <v>112</v>
      </c>
      <c r="G271" s="18">
        <v>294521.7</v>
      </c>
      <c r="H271" s="18">
        <v>294521.7</v>
      </c>
      <c r="I271" s="18">
        <v>294521.7</v>
      </c>
      <c r="J271" s="18"/>
    </row>
    <row r="272" spans="1:10" ht="63" x14ac:dyDescent="0.25">
      <c r="A272" s="16" t="s">
        <v>177</v>
      </c>
      <c r="B272" s="16" t="s">
        <v>52</v>
      </c>
      <c r="C272" s="16" t="s">
        <v>18</v>
      </c>
      <c r="D272" s="16" t="s">
        <v>257</v>
      </c>
      <c r="E272" s="16"/>
      <c r="F272" s="17" t="s">
        <v>258</v>
      </c>
      <c r="G272" s="18">
        <f>G273</f>
        <v>16591.7</v>
      </c>
      <c r="H272" s="18">
        <f>H273</f>
        <v>16591.7</v>
      </c>
      <c r="I272" s="18">
        <f>I273</f>
        <v>16591.7</v>
      </c>
      <c r="J272" s="18">
        <f>J273</f>
        <v>0</v>
      </c>
    </row>
    <row r="273" spans="1:10" ht="31.5" x14ac:dyDescent="0.25">
      <c r="A273" s="16" t="s">
        <v>177</v>
      </c>
      <c r="B273" s="16" t="s">
        <v>52</v>
      </c>
      <c r="C273" s="16" t="s">
        <v>18</v>
      </c>
      <c r="D273" s="16" t="s">
        <v>257</v>
      </c>
      <c r="E273" s="16" t="s">
        <v>111</v>
      </c>
      <c r="F273" s="17" t="s">
        <v>112</v>
      </c>
      <c r="G273" s="18">
        <v>16591.7</v>
      </c>
      <c r="H273" s="18">
        <v>16591.7</v>
      </c>
      <c r="I273" s="18">
        <v>16591.7</v>
      </c>
      <c r="J273" s="18"/>
    </row>
    <row r="274" spans="1:10" ht="31.5" x14ac:dyDescent="0.25">
      <c r="A274" s="16" t="s">
        <v>177</v>
      </c>
      <c r="B274" s="16" t="s">
        <v>52</v>
      </c>
      <c r="C274" s="16" t="s">
        <v>18</v>
      </c>
      <c r="D274" s="16" t="s">
        <v>182</v>
      </c>
      <c r="E274" s="16"/>
      <c r="F274" s="17" t="s">
        <v>183</v>
      </c>
      <c r="G274" s="18">
        <f>G275+G277+G279</f>
        <v>110130.9</v>
      </c>
      <c r="H274" s="18">
        <f>H275+H277+H279</f>
        <v>266543.7</v>
      </c>
      <c r="I274" s="18">
        <f>I275+I277+I279</f>
        <v>347822.3</v>
      </c>
      <c r="J274" s="18">
        <f>J275+J277+J279</f>
        <v>0</v>
      </c>
    </row>
    <row r="275" spans="1:10" x14ac:dyDescent="0.25">
      <c r="A275" s="16" t="s">
        <v>177</v>
      </c>
      <c r="B275" s="16" t="s">
        <v>52</v>
      </c>
      <c r="C275" s="16" t="s">
        <v>18</v>
      </c>
      <c r="D275" s="16" t="s">
        <v>259</v>
      </c>
      <c r="E275" s="16"/>
      <c r="F275" s="17" t="s">
        <v>260</v>
      </c>
      <c r="G275" s="18">
        <f>G276</f>
        <v>23378.799999999999</v>
      </c>
      <c r="H275" s="18">
        <f>H276</f>
        <v>2317</v>
      </c>
      <c r="I275" s="18">
        <f>I276</f>
        <v>2317</v>
      </c>
      <c r="J275" s="18">
        <f>J276</f>
        <v>0</v>
      </c>
    </row>
    <row r="276" spans="1:10" ht="31.5" x14ac:dyDescent="0.25">
      <c r="A276" s="16" t="s">
        <v>177</v>
      </c>
      <c r="B276" s="16" t="s">
        <v>52</v>
      </c>
      <c r="C276" s="16" t="s">
        <v>18</v>
      </c>
      <c r="D276" s="16" t="s">
        <v>259</v>
      </c>
      <c r="E276" s="16" t="s">
        <v>111</v>
      </c>
      <c r="F276" s="17" t="s">
        <v>112</v>
      </c>
      <c r="G276" s="18">
        <v>23378.799999999999</v>
      </c>
      <c r="H276" s="18">
        <v>2317</v>
      </c>
      <c r="I276" s="18">
        <v>2317</v>
      </c>
      <c r="J276" s="18"/>
    </row>
    <row r="277" spans="1:10" ht="31.5" x14ac:dyDescent="0.25">
      <c r="A277" s="16" t="s">
        <v>177</v>
      </c>
      <c r="B277" s="16" t="s">
        <v>52</v>
      </c>
      <c r="C277" s="16" t="s">
        <v>18</v>
      </c>
      <c r="D277" s="16" t="s">
        <v>184</v>
      </c>
      <c r="E277" s="16"/>
      <c r="F277" s="17" t="s">
        <v>185</v>
      </c>
      <c r="G277" s="18">
        <f>G278</f>
        <v>1304.8</v>
      </c>
      <c r="H277" s="18">
        <f>H278</f>
        <v>1304.8</v>
      </c>
      <c r="I277" s="18">
        <f>I278</f>
        <v>1304.8</v>
      </c>
      <c r="J277" s="18">
        <f>J278</f>
        <v>0</v>
      </c>
    </row>
    <row r="278" spans="1:10" ht="31.5" x14ac:dyDescent="0.25">
      <c r="A278" s="16" t="s">
        <v>177</v>
      </c>
      <c r="B278" s="16" t="s">
        <v>52</v>
      </c>
      <c r="C278" s="16" t="s">
        <v>18</v>
      </c>
      <c r="D278" s="16" t="s">
        <v>184</v>
      </c>
      <c r="E278" s="16" t="s">
        <v>111</v>
      </c>
      <c r="F278" s="17" t="s">
        <v>112</v>
      </c>
      <c r="G278" s="18">
        <v>1304.8</v>
      </c>
      <c r="H278" s="18">
        <v>1304.8</v>
      </c>
      <c r="I278" s="18">
        <v>1304.8</v>
      </c>
      <c r="J278" s="18"/>
    </row>
    <row r="279" spans="1:10" ht="47.25" x14ac:dyDescent="0.25">
      <c r="A279" s="16" t="s">
        <v>177</v>
      </c>
      <c r="B279" s="16" t="s">
        <v>52</v>
      </c>
      <c r="C279" s="16" t="s">
        <v>18</v>
      </c>
      <c r="D279" s="16" t="s">
        <v>186</v>
      </c>
      <c r="E279" s="16"/>
      <c r="F279" s="17" t="s">
        <v>187</v>
      </c>
      <c r="G279" s="18">
        <f>G280</f>
        <v>85447.3</v>
      </c>
      <c r="H279" s="18">
        <f>H280</f>
        <v>262921.90000000002</v>
      </c>
      <c r="I279" s="18">
        <f>I280</f>
        <v>344200.5</v>
      </c>
      <c r="J279" s="18">
        <f>J280</f>
        <v>0</v>
      </c>
    </row>
    <row r="280" spans="1:10" ht="31.5" x14ac:dyDescent="0.25">
      <c r="A280" s="16" t="s">
        <v>177</v>
      </c>
      <c r="B280" s="16" t="s">
        <v>52</v>
      </c>
      <c r="C280" s="16" t="s">
        <v>18</v>
      </c>
      <c r="D280" s="16" t="s">
        <v>186</v>
      </c>
      <c r="E280" s="16" t="s">
        <v>111</v>
      </c>
      <c r="F280" s="17" t="s">
        <v>112</v>
      </c>
      <c r="G280" s="18">
        <v>85447.3</v>
      </c>
      <c r="H280" s="18">
        <v>262921.90000000002</v>
      </c>
      <c r="I280" s="18">
        <v>344200.5</v>
      </c>
      <c r="J280" s="18"/>
    </row>
    <row r="281" spans="1:10" ht="47.25" x14ac:dyDescent="0.25">
      <c r="A281" s="16" t="s">
        <v>177</v>
      </c>
      <c r="B281" s="16" t="s">
        <v>52</v>
      </c>
      <c r="C281" s="16" t="s">
        <v>18</v>
      </c>
      <c r="D281" s="16" t="s">
        <v>197</v>
      </c>
      <c r="E281" s="16"/>
      <c r="F281" s="17" t="s">
        <v>198</v>
      </c>
      <c r="G281" s="18">
        <f t="shared" ref="G281:G282" si="77">G282</f>
        <v>3564.5</v>
      </c>
      <c r="H281" s="18">
        <f t="shared" ref="H281:H282" si="78">H282</f>
        <v>1788.2</v>
      </c>
      <c r="I281" s="18">
        <f t="shared" ref="I281:I282" si="79">I282</f>
        <v>2808.7</v>
      </c>
      <c r="J281" s="18">
        <f t="shared" ref="J281:J282" si="80">J282</f>
        <v>0</v>
      </c>
    </row>
    <row r="282" spans="1:10" x14ac:dyDescent="0.25">
      <c r="A282" s="16" t="s">
        <v>177</v>
      </c>
      <c r="B282" s="16" t="s">
        <v>52</v>
      </c>
      <c r="C282" s="16" t="s">
        <v>18</v>
      </c>
      <c r="D282" s="16" t="s">
        <v>199</v>
      </c>
      <c r="E282" s="16"/>
      <c r="F282" s="17" t="s">
        <v>25</v>
      </c>
      <c r="G282" s="18">
        <f t="shared" si="77"/>
        <v>3564.5</v>
      </c>
      <c r="H282" s="18">
        <f t="shared" si="78"/>
        <v>1788.2</v>
      </c>
      <c r="I282" s="18">
        <f t="shared" si="79"/>
        <v>2808.7</v>
      </c>
      <c r="J282" s="18">
        <f t="shared" si="80"/>
        <v>0</v>
      </c>
    </row>
    <row r="283" spans="1:10" ht="47.25" x14ac:dyDescent="0.25">
      <c r="A283" s="16" t="s">
        <v>177</v>
      </c>
      <c r="B283" s="16" t="s">
        <v>52</v>
      </c>
      <c r="C283" s="16" t="s">
        <v>18</v>
      </c>
      <c r="D283" s="16" t="s">
        <v>200</v>
      </c>
      <c r="E283" s="16"/>
      <c r="F283" s="17" t="s">
        <v>201</v>
      </c>
      <c r="G283" s="18">
        <f>G284+G286</f>
        <v>3564.5</v>
      </c>
      <c r="H283" s="18">
        <f>H284+H286</f>
        <v>1788.2</v>
      </c>
      <c r="I283" s="18">
        <f>I284+I286</f>
        <v>2808.7</v>
      </c>
      <c r="J283" s="18">
        <f>J284+J286</f>
        <v>0</v>
      </c>
    </row>
    <row r="284" spans="1:10" ht="31.5" x14ac:dyDescent="0.25">
      <c r="A284" s="16" t="s">
        <v>177</v>
      </c>
      <c r="B284" s="16" t="s">
        <v>52</v>
      </c>
      <c r="C284" s="16" t="s">
        <v>18</v>
      </c>
      <c r="D284" s="16" t="s">
        <v>261</v>
      </c>
      <c r="E284" s="16"/>
      <c r="F284" s="17" t="s">
        <v>262</v>
      </c>
      <c r="G284" s="18">
        <f>G285</f>
        <v>1260.5</v>
      </c>
      <c r="H284" s="18">
        <f>H285</f>
        <v>1260.5</v>
      </c>
      <c r="I284" s="18">
        <f>I285</f>
        <v>1260.5</v>
      </c>
      <c r="J284" s="18">
        <f>J285</f>
        <v>0</v>
      </c>
    </row>
    <row r="285" spans="1:10" ht="31.5" x14ac:dyDescent="0.25">
      <c r="A285" s="16" t="s">
        <v>177</v>
      </c>
      <c r="B285" s="16" t="s">
        <v>52</v>
      </c>
      <c r="C285" s="16" t="s">
        <v>18</v>
      </c>
      <c r="D285" s="16" t="s">
        <v>261</v>
      </c>
      <c r="E285" s="16" t="s">
        <v>111</v>
      </c>
      <c r="F285" s="17" t="s">
        <v>112</v>
      </c>
      <c r="G285" s="18">
        <v>1260.5</v>
      </c>
      <c r="H285" s="18">
        <v>1260.5</v>
      </c>
      <c r="I285" s="18">
        <v>1260.5</v>
      </c>
      <c r="J285" s="18"/>
    </row>
    <row r="286" spans="1:10" ht="31.5" x14ac:dyDescent="0.25">
      <c r="A286" s="16" t="s">
        <v>177</v>
      </c>
      <c r="B286" s="16" t="s">
        <v>52</v>
      </c>
      <c r="C286" s="16" t="s">
        <v>18</v>
      </c>
      <c r="D286" s="16" t="s">
        <v>202</v>
      </c>
      <c r="E286" s="16"/>
      <c r="F286" s="17" t="s">
        <v>203</v>
      </c>
      <c r="G286" s="18">
        <f>G287</f>
        <v>2304</v>
      </c>
      <c r="H286" s="18">
        <f>H287</f>
        <v>527.70000000000005</v>
      </c>
      <c r="I286" s="18">
        <f>I287</f>
        <v>1548.2</v>
      </c>
      <c r="J286" s="18">
        <f>J287</f>
        <v>0</v>
      </c>
    </row>
    <row r="287" spans="1:10" ht="31.5" x14ac:dyDescent="0.25">
      <c r="A287" s="16" t="s">
        <v>177</v>
      </c>
      <c r="B287" s="16" t="s">
        <v>52</v>
      </c>
      <c r="C287" s="16" t="s">
        <v>18</v>
      </c>
      <c r="D287" s="16" t="s">
        <v>202</v>
      </c>
      <c r="E287" s="16" t="s">
        <v>111</v>
      </c>
      <c r="F287" s="17" t="s">
        <v>112</v>
      </c>
      <c r="G287" s="18">
        <v>2304</v>
      </c>
      <c r="H287" s="18">
        <v>527.70000000000005</v>
      </c>
      <c r="I287" s="18">
        <v>1548.2</v>
      </c>
      <c r="J287" s="18"/>
    </row>
    <row r="288" spans="1:10" ht="31.5" x14ac:dyDescent="0.25">
      <c r="A288" s="16" t="s">
        <v>177</v>
      </c>
      <c r="B288" s="16" t="s">
        <v>52</v>
      </c>
      <c r="C288" s="16" t="s">
        <v>18</v>
      </c>
      <c r="D288" s="16" t="s">
        <v>130</v>
      </c>
      <c r="E288" s="16"/>
      <c r="F288" s="17" t="s">
        <v>131</v>
      </c>
      <c r="G288" s="18">
        <f t="shared" ref="G288:G295" si="81">G289</f>
        <v>3682</v>
      </c>
      <c r="H288" s="18">
        <f t="shared" ref="H288:H295" si="82">H289</f>
        <v>3682</v>
      </c>
      <c r="I288" s="18">
        <f t="shared" ref="I288:I295" si="83">I289</f>
        <v>3682</v>
      </c>
      <c r="J288" s="18">
        <f t="shared" ref="J288:J295" si="84">J289</f>
        <v>0</v>
      </c>
    </row>
    <row r="289" spans="1:10" x14ac:dyDescent="0.25">
      <c r="A289" s="16" t="s">
        <v>177</v>
      </c>
      <c r="B289" s="16" t="s">
        <v>52</v>
      </c>
      <c r="C289" s="16" t="s">
        <v>18</v>
      </c>
      <c r="D289" s="16" t="s">
        <v>132</v>
      </c>
      <c r="E289" s="16"/>
      <c r="F289" s="17" t="s">
        <v>25</v>
      </c>
      <c r="G289" s="18">
        <f t="shared" si="81"/>
        <v>3682</v>
      </c>
      <c r="H289" s="18">
        <f t="shared" si="82"/>
        <v>3682</v>
      </c>
      <c r="I289" s="18">
        <f t="shared" si="83"/>
        <v>3682</v>
      </c>
      <c r="J289" s="18">
        <f t="shared" si="84"/>
        <v>0</v>
      </c>
    </row>
    <row r="290" spans="1:10" ht="47.25" x14ac:dyDescent="0.25">
      <c r="A290" s="16" t="s">
        <v>177</v>
      </c>
      <c r="B290" s="16" t="s">
        <v>52</v>
      </c>
      <c r="C290" s="16" t="s">
        <v>18</v>
      </c>
      <c r="D290" s="16" t="s">
        <v>153</v>
      </c>
      <c r="E290" s="16"/>
      <c r="F290" s="17" t="s">
        <v>154</v>
      </c>
      <c r="G290" s="18">
        <f t="shared" si="81"/>
        <v>3682</v>
      </c>
      <c r="H290" s="18">
        <f t="shared" si="82"/>
        <v>3682</v>
      </c>
      <c r="I290" s="18">
        <f t="shared" si="83"/>
        <v>3682</v>
      </c>
      <c r="J290" s="18">
        <f t="shared" si="84"/>
        <v>0</v>
      </c>
    </row>
    <row r="291" spans="1:10" x14ac:dyDescent="0.25">
      <c r="A291" s="16" t="s">
        <v>177</v>
      </c>
      <c r="B291" s="16" t="s">
        <v>52</v>
      </c>
      <c r="C291" s="16" t="s">
        <v>18</v>
      </c>
      <c r="D291" s="16" t="s">
        <v>169</v>
      </c>
      <c r="E291" s="16"/>
      <c r="F291" s="17" t="s">
        <v>170</v>
      </c>
      <c r="G291" s="18">
        <f t="shared" si="81"/>
        <v>3682</v>
      </c>
      <c r="H291" s="18">
        <f t="shared" si="82"/>
        <v>3682</v>
      </c>
      <c r="I291" s="18">
        <f t="shared" si="83"/>
        <v>3682</v>
      </c>
      <c r="J291" s="18">
        <f t="shared" si="84"/>
        <v>0</v>
      </c>
    </row>
    <row r="292" spans="1:10" ht="31.5" x14ac:dyDescent="0.25">
      <c r="A292" s="16" t="s">
        <v>177</v>
      </c>
      <c r="B292" s="16" t="s">
        <v>52</v>
      </c>
      <c r="C292" s="16" t="s">
        <v>18</v>
      </c>
      <c r="D292" s="16" t="s">
        <v>169</v>
      </c>
      <c r="E292" s="16" t="s">
        <v>111</v>
      </c>
      <c r="F292" s="17" t="s">
        <v>112</v>
      </c>
      <c r="G292" s="18">
        <v>3682</v>
      </c>
      <c r="H292" s="18">
        <v>3682</v>
      </c>
      <c r="I292" s="18">
        <v>3682</v>
      </c>
      <c r="J292" s="18"/>
    </row>
    <row r="293" spans="1:10" s="12" customFormat="1" ht="31.5" x14ac:dyDescent="0.25">
      <c r="A293" s="13" t="s">
        <v>177</v>
      </c>
      <c r="B293" s="13" t="s">
        <v>52</v>
      </c>
      <c r="C293" s="13" t="s">
        <v>98</v>
      </c>
      <c r="D293" s="13"/>
      <c r="E293" s="13"/>
      <c r="F293" s="14" t="s">
        <v>263</v>
      </c>
      <c r="G293" s="15">
        <f t="shared" si="81"/>
        <v>148506.40000000002</v>
      </c>
      <c r="H293" s="15">
        <f t="shared" si="82"/>
        <v>152615.20000000001</v>
      </c>
      <c r="I293" s="15">
        <f t="shared" si="83"/>
        <v>152615.20000000001</v>
      </c>
      <c r="J293" s="15">
        <f t="shared" si="84"/>
        <v>0</v>
      </c>
    </row>
    <row r="294" spans="1:10" ht="31.5" x14ac:dyDescent="0.25">
      <c r="A294" s="16" t="s">
        <v>177</v>
      </c>
      <c r="B294" s="16" t="s">
        <v>52</v>
      </c>
      <c r="C294" s="16" t="s">
        <v>98</v>
      </c>
      <c r="D294" s="16" t="s">
        <v>55</v>
      </c>
      <c r="E294" s="16"/>
      <c r="F294" s="17" t="s">
        <v>56</v>
      </c>
      <c r="G294" s="18">
        <f t="shared" si="81"/>
        <v>148506.40000000002</v>
      </c>
      <c r="H294" s="18">
        <f t="shared" si="82"/>
        <v>152615.20000000001</v>
      </c>
      <c r="I294" s="18">
        <f t="shared" si="83"/>
        <v>152615.20000000001</v>
      </c>
      <c r="J294" s="18">
        <f t="shared" si="84"/>
        <v>0</v>
      </c>
    </row>
    <row r="295" spans="1:10" x14ac:dyDescent="0.25">
      <c r="A295" s="16" t="s">
        <v>177</v>
      </c>
      <c r="B295" s="16" t="s">
        <v>52</v>
      </c>
      <c r="C295" s="16" t="s">
        <v>98</v>
      </c>
      <c r="D295" s="16" t="s">
        <v>181</v>
      </c>
      <c r="E295" s="16"/>
      <c r="F295" s="17" t="s">
        <v>25</v>
      </c>
      <c r="G295" s="18">
        <f t="shared" si="81"/>
        <v>148506.40000000002</v>
      </c>
      <c r="H295" s="18">
        <f t="shared" si="82"/>
        <v>152615.20000000001</v>
      </c>
      <c r="I295" s="18">
        <f t="shared" si="83"/>
        <v>152615.20000000001</v>
      </c>
      <c r="J295" s="18">
        <f t="shared" si="84"/>
        <v>0</v>
      </c>
    </row>
    <row r="296" spans="1:10" ht="47.25" x14ac:dyDescent="0.25">
      <c r="A296" s="16" t="s">
        <v>177</v>
      </c>
      <c r="B296" s="16" t="s">
        <v>52</v>
      </c>
      <c r="C296" s="16" t="s">
        <v>98</v>
      </c>
      <c r="D296" s="16" t="s">
        <v>264</v>
      </c>
      <c r="E296" s="16"/>
      <c r="F296" s="17" t="s">
        <v>265</v>
      </c>
      <c r="G296" s="18">
        <f>G300+G297</f>
        <v>148506.40000000002</v>
      </c>
      <c r="H296" s="18">
        <f>H300+H297</f>
        <v>152615.20000000001</v>
      </c>
      <c r="I296" s="18">
        <f>I300+I297</f>
        <v>152615.20000000001</v>
      </c>
      <c r="J296" s="18">
        <f>J300+J297</f>
        <v>0</v>
      </c>
    </row>
    <row r="297" spans="1:10" ht="21.75" customHeight="1" x14ac:dyDescent="0.25">
      <c r="A297" s="16" t="s">
        <v>177</v>
      </c>
      <c r="B297" s="16" t="s">
        <v>52</v>
      </c>
      <c r="C297" s="16" t="s">
        <v>98</v>
      </c>
      <c r="D297" s="16" t="s">
        <v>266</v>
      </c>
      <c r="E297" s="16"/>
      <c r="F297" s="17" t="s">
        <v>41</v>
      </c>
      <c r="G297" s="18">
        <f>G298+G299</f>
        <v>35257.5</v>
      </c>
      <c r="H297" s="18">
        <f>H298+H299</f>
        <v>36274.300000000003</v>
      </c>
      <c r="I297" s="18">
        <f>I298+I299</f>
        <v>36274.300000000003</v>
      </c>
      <c r="J297" s="18">
        <f>J298+J299</f>
        <v>0</v>
      </c>
    </row>
    <row r="298" spans="1:10" ht="78.75" x14ac:dyDescent="0.25">
      <c r="A298" s="16" t="s">
        <v>177</v>
      </c>
      <c r="B298" s="16" t="s">
        <v>52</v>
      </c>
      <c r="C298" s="16" t="s">
        <v>98</v>
      </c>
      <c r="D298" s="16" t="s">
        <v>266</v>
      </c>
      <c r="E298" s="16" t="s">
        <v>42</v>
      </c>
      <c r="F298" s="17" t="s">
        <v>43</v>
      </c>
      <c r="G298" s="18">
        <v>33348.5</v>
      </c>
      <c r="H298" s="18">
        <v>34365.300000000003</v>
      </c>
      <c r="I298" s="18">
        <v>34365.300000000003</v>
      </c>
      <c r="J298" s="18"/>
    </row>
    <row r="299" spans="1:10" ht="31.5" x14ac:dyDescent="0.25">
      <c r="A299" s="16" t="s">
        <v>177</v>
      </c>
      <c r="B299" s="16" t="s">
        <v>52</v>
      </c>
      <c r="C299" s="16" t="s">
        <v>98</v>
      </c>
      <c r="D299" s="16" t="s">
        <v>266</v>
      </c>
      <c r="E299" s="16" t="s">
        <v>30</v>
      </c>
      <c r="F299" s="17" t="s">
        <v>31</v>
      </c>
      <c r="G299" s="18">
        <v>1909</v>
      </c>
      <c r="H299" s="18">
        <v>1909</v>
      </c>
      <c r="I299" s="18">
        <v>1909</v>
      </c>
      <c r="J299" s="18"/>
    </row>
    <row r="300" spans="1:10" ht="47.25" x14ac:dyDescent="0.25">
      <c r="A300" s="16" t="s">
        <v>177</v>
      </c>
      <c r="B300" s="16" t="s">
        <v>52</v>
      </c>
      <c r="C300" s="16" t="s">
        <v>98</v>
      </c>
      <c r="D300" s="16" t="s">
        <v>267</v>
      </c>
      <c r="E300" s="16"/>
      <c r="F300" s="17" t="s">
        <v>45</v>
      </c>
      <c r="G300" s="18">
        <f>G301+G302</f>
        <v>113248.90000000001</v>
      </c>
      <c r="H300" s="18">
        <f>H301+H302</f>
        <v>116340.90000000001</v>
      </c>
      <c r="I300" s="18">
        <f>I301+I302</f>
        <v>116340.90000000001</v>
      </c>
      <c r="J300" s="18">
        <f>J301+J302</f>
        <v>0</v>
      </c>
    </row>
    <row r="301" spans="1:10" ht="78.75" x14ac:dyDescent="0.25">
      <c r="A301" s="16" t="s">
        <v>177</v>
      </c>
      <c r="B301" s="16" t="s">
        <v>52</v>
      </c>
      <c r="C301" s="16" t="s">
        <v>98</v>
      </c>
      <c r="D301" s="16" t="s">
        <v>267</v>
      </c>
      <c r="E301" s="16" t="s">
        <v>42</v>
      </c>
      <c r="F301" s="17" t="s">
        <v>43</v>
      </c>
      <c r="G301" s="18">
        <v>100552.8</v>
      </c>
      <c r="H301" s="18">
        <v>103644.8</v>
      </c>
      <c r="I301" s="18">
        <v>103644.8</v>
      </c>
      <c r="J301" s="18"/>
    </row>
    <row r="302" spans="1:10" ht="31.5" x14ac:dyDescent="0.25">
      <c r="A302" s="16" t="s">
        <v>177</v>
      </c>
      <c r="B302" s="16" t="s">
        <v>52</v>
      </c>
      <c r="C302" s="16" t="s">
        <v>98</v>
      </c>
      <c r="D302" s="16" t="s">
        <v>267</v>
      </c>
      <c r="E302" s="16" t="s">
        <v>30</v>
      </c>
      <c r="F302" s="17" t="s">
        <v>31</v>
      </c>
      <c r="G302" s="18">
        <v>12696.1</v>
      </c>
      <c r="H302" s="18">
        <v>12696.1</v>
      </c>
      <c r="I302" s="18">
        <v>12696.1</v>
      </c>
      <c r="J302" s="18"/>
    </row>
    <row r="303" spans="1:10" s="8" customFormat="1" x14ac:dyDescent="0.25">
      <c r="A303" s="9" t="s">
        <v>177</v>
      </c>
      <c r="B303" s="9" t="s">
        <v>268</v>
      </c>
      <c r="C303" s="9"/>
      <c r="D303" s="9"/>
      <c r="E303" s="9"/>
      <c r="F303" s="10" t="s">
        <v>269</v>
      </c>
      <c r="G303" s="11">
        <f t="shared" ref="G303:G308" si="85">G304</f>
        <v>200</v>
      </c>
      <c r="H303" s="11">
        <f t="shared" ref="H303:H308" si="86">H304</f>
        <v>200</v>
      </c>
      <c r="I303" s="11">
        <f t="shared" ref="I303:I308" si="87">I304</f>
        <v>200</v>
      </c>
      <c r="J303" s="11">
        <f t="shared" ref="J303:J308" si="88">J304</f>
        <v>0</v>
      </c>
    </row>
    <row r="304" spans="1:10" s="12" customFormat="1" x14ac:dyDescent="0.25">
      <c r="A304" s="13" t="s">
        <v>177</v>
      </c>
      <c r="B304" s="13" t="s">
        <v>268</v>
      </c>
      <c r="C304" s="13" t="s">
        <v>122</v>
      </c>
      <c r="D304" s="13"/>
      <c r="E304" s="13"/>
      <c r="F304" s="14" t="s">
        <v>270</v>
      </c>
      <c r="G304" s="15">
        <f t="shared" si="85"/>
        <v>200</v>
      </c>
      <c r="H304" s="15">
        <f t="shared" si="86"/>
        <v>200</v>
      </c>
      <c r="I304" s="15">
        <f t="shared" si="87"/>
        <v>200</v>
      </c>
      <c r="J304" s="15">
        <f t="shared" si="88"/>
        <v>0</v>
      </c>
    </row>
    <row r="305" spans="1:10" ht="31.5" x14ac:dyDescent="0.25">
      <c r="A305" s="16" t="s">
        <v>177</v>
      </c>
      <c r="B305" s="16" t="s">
        <v>268</v>
      </c>
      <c r="C305" s="16" t="s">
        <v>122</v>
      </c>
      <c r="D305" s="16" t="s">
        <v>55</v>
      </c>
      <c r="E305" s="7"/>
      <c r="F305" s="17" t="s">
        <v>56</v>
      </c>
      <c r="G305" s="18">
        <f t="shared" si="85"/>
        <v>200</v>
      </c>
      <c r="H305" s="18">
        <f t="shared" si="86"/>
        <v>200</v>
      </c>
      <c r="I305" s="18">
        <f t="shared" si="87"/>
        <v>200</v>
      </c>
      <c r="J305" s="18">
        <f t="shared" si="88"/>
        <v>0</v>
      </c>
    </row>
    <row r="306" spans="1:10" x14ac:dyDescent="0.25">
      <c r="A306" s="16" t="s">
        <v>177</v>
      </c>
      <c r="B306" s="16" t="s">
        <v>268</v>
      </c>
      <c r="C306" s="16" t="s">
        <v>122</v>
      </c>
      <c r="D306" s="16" t="s">
        <v>181</v>
      </c>
      <c r="E306" s="7"/>
      <c r="F306" s="17" t="s">
        <v>25</v>
      </c>
      <c r="G306" s="18">
        <f t="shared" si="85"/>
        <v>200</v>
      </c>
      <c r="H306" s="18">
        <f t="shared" si="86"/>
        <v>200</v>
      </c>
      <c r="I306" s="18">
        <f t="shared" si="87"/>
        <v>200</v>
      </c>
      <c r="J306" s="18">
        <f t="shared" si="88"/>
        <v>0</v>
      </c>
    </row>
    <row r="307" spans="1:10" ht="31.5" x14ac:dyDescent="0.25">
      <c r="A307" s="16" t="s">
        <v>177</v>
      </c>
      <c r="B307" s="16" t="s">
        <v>268</v>
      </c>
      <c r="C307" s="16" t="s">
        <v>122</v>
      </c>
      <c r="D307" s="16" t="s">
        <v>188</v>
      </c>
      <c r="E307" s="7"/>
      <c r="F307" s="17" t="s">
        <v>189</v>
      </c>
      <c r="G307" s="18">
        <f t="shared" si="85"/>
        <v>200</v>
      </c>
      <c r="H307" s="18">
        <f t="shared" si="86"/>
        <v>200</v>
      </c>
      <c r="I307" s="18">
        <f t="shared" si="87"/>
        <v>200</v>
      </c>
      <c r="J307" s="18">
        <f t="shared" si="88"/>
        <v>0</v>
      </c>
    </row>
    <row r="308" spans="1:10" ht="63" x14ac:dyDescent="0.25">
      <c r="A308" s="16" t="s">
        <v>177</v>
      </c>
      <c r="B308" s="16" t="s">
        <v>268</v>
      </c>
      <c r="C308" s="16" t="s">
        <v>122</v>
      </c>
      <c r="D308" s="16" t="s">
        <v>195</v>
      </c>
      <c r="E308" s="7"/>
      <c r="F308" s="17" t="s">
        <v>196</v>
      </c>
      <c r="G308" s="18">
        <f t="shared" si="85"/>
        <v>200</v>
      </c>
      <c r="H308" s="18">
        <f t="shared" si="86"/>
        <v>200</v>
      </c>
      <c r="I308" s="18">
        <f t="shared" si="87"/>
        <v>200</v>
      </c>
      <c r="J308" s="18">
        <f t="shared" si="88"/>
        <v>0</v>
      </c>
    </row>
    <row r="309" spans="1:10" ht="31.5" x14ac:dyDescent="0.25">
      <c r="A309" s="16" t="s">
        <v>177</v>
      </c>
      <c r="B309" s="16" t="s">
        <v>268</v>
      </c>
      <c r="C309" s="16" t="s">
        <v>122</v>
      </c>
      <c r="D309" s="16" t="s">
        <v>195</v>
      </c>
      <c r="E309" s="6" t="s">
        <v>111</v>
      </c>
      <c r="F309" s="17" t="s">
        <v>112</v>
      </c>
      <c r="G309" s="18">
        <v>200</v>
      </c>
      <c r="H309" s="18">
        <v>200</v>
      </c>
      <c r="I309" s="18">
        <v>200</v>
      </c>
      <c r="J309" s="18"/>
    </row>
    <row r="310" spans="1:10" s="8" customFormat="1" ht="31.5" x14ac:dyDescent="0.25">
      <c r="A310" s="9" t="s">
        <v>271</v>
      </c>
      <c r="B310" s="9"/>
      <c r="C310" s="9"/>
      <c r="D310" s="9"/>
      <c r="E310" s="9"/>
      <c r="F310" s="10" t="s">
        <v>272</v>
      </c>
      <c r="G310" s="11">
        <f>G311+G529+G491</f>
        <v>22706335.5</v>
      </c>
      <c r="H310" s="11">
        <f>H311+H529+H491</f>
        <v>25210522.899999999</v>
      </c>
      <c r="I310" s="11">
        <f>I311+I529+I491</f>
        <v>22590536.699999996</v>
      </c>
      <c r="J310" s="11">
        <f>J311+J529+J491</f>
        <v>0</v>
      </c>
    </row>
    <row r="311" spans="1:10" s="8" customFormat="1" x14ac:dyDescent="0.25">
      <c r="A311" s="9" t="s">
        <v>271</v>
      </c>
      <c r="B311" s="9" t="s">
        <v>138</v>
      </c>
      <c r="C311" s="9"/>
      <c r="D311" s="9"/>
      <c r="E311" s="9"/>
      <c r="F311" s="10" t="s">
        <v>179</v>
      </c>
      <c r="G311" s="11">
        <f>G426+G336+G312+G390+G416</f>
        <v>22230244.399999999</v>
      </c>
      <c r="H311" s="11">
        <f>H426+H336+H312+H390+H416</f>
        <v>24728142.199999999</v>
      </c>
      <c r="I311" s="11">
        <f>I426+I336+I312+I390+I416</f>
        <v>22120203.699999996</v>
      </c>
      <c r="J311" s="11">
        <f>J426+J336+J312+J390+J416</f>
        <v>0</v>
      </c>
    </row>
    <row r="312" spans="1:10" s="12" customFormat="1" x14ac:dyDescent="0.25">
      <c r="A312" s="13" t="s">
        <v>271</v>
      </c>
      <c r="B312" s="13" t="s">
        <v>138</v>
      </c>
      <c r="C312" s="13" t="s">
        <v>18</v>
      </c>
      <c r="D312" s="13"/>
      <c r="E312" s="13"/>
      <c r="F312" s="14" t="s">
        <v>273</v>
      </c>
      <c r="G312" s="15">
        <f t="shared" ref="G312:G313" si="89">G313</f>
        <v>8368300.2000000002</v>
      </c>
      <c r="H312" s="15">
        <f t="shared" ref="H312:H313" si="90">H313</f>
        <v>8094277.5</v>
      </c>
      <c r="I312" s="15">
        <f t="shared" ref="I312:I313" si="91">I313</f>
        <v>8203658</v>
      </c>
      <c r="J312" s="15">
        <f t="shared" ref="J312:J313" si="92">J313</f>
        <v>0</v>
      </c>
    </row>
    <row r="313" spans="1:10" ht="31.5" x14ac:dyDescent="0.25">
      <c r="A313" s="16" t="s">
        <v>271</v>
      </c>
      <c r="B313" s="16" t="s">
        <v>138</v>
      </c>
      <c r="C313" s="16" t="s">
        <v>18</v>
      </c>
      <c r="D313" s="16" t="s">
        <v>274</v>
      </c>
      <c r="E313" s="16"/>
      <c r="F313" s="17" t="s">
        <v>275</v>
      </c>
      <c r="G313" s="18">
        <f t="shared" si="89"/>
        <v>8368300.2000000002</v>
      </c>
      <c r="H313" s="18">
        <f t="shared" si="90"/>
        <v>8094277.5</v>
      </c>
      <c r="I313" s="18">
        <f t="shared" si="91"/>
        <v>8203658</v>
      </c>
      <c r="J313" s="18">
        <f t="shared" si="92"/>
        <v>0</v>
      </c>
    </row>
    <row r="314" spans="1:10" x14ac:dyDescent="0.25">
      <c r="A314" s="16" t="s">
        <v>271</v>
      </c>
      <c r="B314" s="16" t="s">
        <v>138</v>
      </c>
      <c r="C314" s="16" t="s">
        <v>18</v>
      </c>
      <c r="D314" s="16" t="s">
        <v>276</v>
      </c>
      <c r="E314" s="16"/>
      <c r="F314" s="17" t="s">
        <v>25</v>
      </c>
      <c r="G314" s="18">
        <f>G315+G322+G329</f>
        <v>8368300.2000000002</v>
      </c>
      <c r="H314" s="18">
        <f>H315+H322+H329</f>
        <v>8094277.5</v>
      </c>
      <c r="I314" s="18">
        <f>I315+I322+I329</f>
        <v>8203658</v>
      </c>
      <c r="J314" s="18">
        <f>J315+J322+J329</f>
        <v>0</v>
      </c>
    </row>
    <row r="315" spans="1:10" ht="47.25" x14ac:dyDescent="0.25">
      <c r="A315" s="16" t="s">
        <v>271</v>
      </c>
      <c r="B315" s="16" t="s">
        <v>138</v>
      </c>
      <c r="C315" s="16" t="s">
        <v>18</v>
      </c>
      <c r="D315" s="16" t="s">
        <v>277</v>
      </c>
      <c r="E315" s="16"/>
      <c r="F315" s="17" t="s">
        <v>278</v>
      </c>
      <c r="G315" s="18">
        <f>G316+G320+G318</f>
        <v>7536411</v>
      </c>
      <c r="H315" s="18">
        <f>H316+H320+H318</f>
        <v>7567748.5999999996</v>
      </c>
      <c r="I315" s="18">
        <f>I316+I320+I318</f>
        <v>7494190.7000000002</v>
      </c>
      <c r="J315" s="18">
        <f>J316+J320+J318</f>
        <v>0</v>
      </c>
    </row>
    <row r="316" spans="1:10" ht="47.25" x14ac:dyDescent="0.25">
      <c r="A316" s="16" t="s">
        <v>271</v>
      </c>
      <c r="B316" s="16" t="s">
        <v>138</v>
      </c>
      <c r="C316" s="16" t="s">
        <v>18</v>
      </c>
      <c r="D316" s="16" t="s">
        <v>279</v>
      </c>
      <c r="E316" s="16"/>
      <c r="F316" s="17" t="s">
        <v>45</v>
      </c>
      <c r="G316" s="18">
        <f>G317</f>
        <v>1402869.4</v>
      </c>
      <c r="H316" s="18">
        <f>H317</f>
        <v>1395811.2</v>
      </c>
      <c r="I316" s="18">
        <f>I317</f>
        <v>1395811.2</v>
      </c>
      <c r="J316" s="18">
        <f>J317</f>
        <v>0</v>
      </c>
    </row>
    <row r="317" spans="1:10" ht="31.5" x14ac:dyDescent="0.25">
      <c r="A317" s="16" t="s">
        <v>271</v>
      </c>
      <c r="B317" s="16" t="s">
        <v>138</v>
      </c>
      <c r="C317" s="16" t="s">
        <v>18</v>
      </c>
      <c r="D317" s="16" t="s">
        <v>279</v>
      </c>
      <c r="E317" s="16" t="s">
        <v>111</v>
      </c>
      <c r="F317" s="17" t="s">
        <v>112</v>
      </c>
      <c r="G317" s="18">
        <v>1402869.4</v>
      </c>
      <c r="H317" s="18">
        <f>1400210.7-4399.5</f>
        <v>1395811.2</v>
      </c>
      <c r="I317" s="18">
        <f>1400210.7-4399.5</f>
        <v>1395811.2</v>
      </c>
      <c r="J317" s="18"/>
    </row>
    <row r="318" spans="1:10" ht="31.5" x14ac:dyDescent="0.25">
      <c r="A318" s="16" t="s">
        <v>271</v>
      </c>
      <c r="B318" s="16" t="s">
        <v>138</v>
      </c>
      <c r="C318" s="16" t="s">
        <v>18</v>
      </c>
      <c r="D318" s="16" t="s">
        <v>280</v>
      </c>
      <c r="E318" s="16"/>
      <c r="F318" s="17" t="s">
        <v>281</v>
      </c>
      <c r="G318" s="18">
        <f>G319</f>
        <v>6131246.7999999998</v>
      </c>
      <c r="H318" s="18">
        <f>H319</f>
        <v>6169642.5999999996</v>
      </c>
      <c r="I318" s="18">
        <f>I319</f>
        <v>6096084.7000000002</v>
      </c>
      <c r="J318" s="18">
        <f>J319</f>
        <v>0</v>
      </c>
    </row>
    <row r="319" spans="1:10" ht="31.5" x14ac:dyDescent="0.25">
      <c r="A319" s="16" t="s">
        <v>271</v>
      </c>
      <c r="B319" s="16" t="s">
        <v>138</v>
      </c>
      <c r="C319" s="16" t="s">
        <v>18</v>
      </c>
      <c r="D319" s="16" t="s">
        <v>280</v>
      </c>
      <c r="E319" s="16" t="s">
        <v>111</v>
      </c>
      <c r="F319" s="17" t="s">
        <v>112</v>
      </c>
      <c r="G319" s="18">
        <v>6131246.7999999998</v>
      </c>
      <c r="H319" s="18">
        <v>6169642.5999999996</v>
      </c>
      <c r="I319" s="18">
        <v>6096084.7000000002</v>
      </c>
      <c r="J319" s="18"/>
    </row>
    <row r="320" spans="1:10" ht="189" x14ac:dyDescent="0.25">
      <c r="A320" s="16" t="s">
        <v>271</v>
      </c>
      <c r="B320" s="16" t="s">
        <v>138</v>
      </c>
      <c r="C320" s="16" t="s">
        <v>18</v>
      </c>
      <c r="D320" s="16" t="s">
        <v>282</v>
      </c>
      <c r="E320" s="16"/>
      <c r="F320" s="17" t="s">
        <v>283</v>
      </c>
      <c r="G320" s="18">
        <f>G321</f>
        <v>2294.7999999999997</v>
      </c>
      <c r="H320" s="18">
        <f>H321</f>
        <v>2294.7999999999997</v>
      </c>
      <c r="I320" s="18">
        <f>I321</f>
        <v>2294.7999999999997</v>
      </c>
      <c r="J320" s="18">
        <f>J321</f>
        <v>0</v>
      </c>
    </row>
    <row r="321" spans="1:10" ht="31.5" x14ac:dyDescent="0.25">
      <c r="A321" s="16" t="s">
        <v>271</v>
      </c>
      <c r="B321" s="16" t="s">
        <v>138</v>
      </c>
      <c r="C321" s="16" t="s">
        <v>18</v>
      </c>
      <c r="D321" s="16" t="s">
        <v>282</v>
      </c>
      <c r="E321" s="16" t="s">
        <v>111</v>
      </c>
      <c r="F321" s="17" t="s">
        <v>112</v>
      </c>
      <c r="G321" s="18">
        <f>240.6+2054.2</f>
        <v>2294.7999999999997</v>
      </c>
      <c r="H321" s="18">
        <f>240.6+2054.2</f>
        <v>2294.7999999999997</v>
      </c>
      <c r="I321" s="18">
        <f>240.6+2054.2</f>
        <v>2294.7999999999997</v>
      </c>
      <c r="J321" s="18"/>
    </row>
    <row r="322" spans="1:10" ht="47.25" x14ac:dyDescent="0.25">
      <c r="A322" s="16" t="s">
        <v>271</v>
      </c>
      <c r="B322" s="16" t="s">
        <v>138</v>
      </c>
      <c r="C322" s="16" t="s">
        <v>18</v>
      </c>
      <c r="D322" s="16" t="s">
        <v>284</v>
      </c>
      <c r="E322" s="16"/>
      <c r="F322" s="17" t="s">
        <v>285</v>
      </c>
      <c r="G322" s="18">
        <f>G326+G323</f>
        <v>248526.19999999998</v>
      </c>
      <c r="H322" s="18">
        <f>H326+H323</f>
        <v>252667.49999999997</v>
      </c>
      <c r="I322" s="18">
        <f>I326+I323</f>
        <v>252667.49999999997</v>
      </c>
      <c r="J322" s="18">
        <f>J326+J323</f>
        <v>0</v>
      </c>
    </row>
    <row r="323" spans="1:10" ht="31.5" x14ac:dyDescent="0.25">
      <c r="A323" s="16" t="s">
        <v>271</v>
      </c>
      <c r="B323" s="16" t="s">
        <v>138</v>
      </c>
      <c r="C323" s="16" t="s">
        <v>18</v>
      </c>
      <c r="D323" s="16" t="s">
        <v>286</v>
      </c>
      <c r="E323" s="16"/>
      <c r="F323" s="17" t="s">
        <v>281</v>
      </c>
      <c r="G323" s="18">
        <f>G324+G325</f>
        <v>214380.79999999999</v>
      </c>
      <c r="H323" s="18">
        <f>H324+H325</f>
        <v>218522.09999999998</v>
      </c>
      <c r="I323" s="18">
        <f>I324+I325</f>
        <v>218522.09999999998</v>
      </c>
      <c r="J323" s="18">
        <f>J324+J325</f>
        <v>0</v>
      </c>
    </row>
    <row r="324" spans="1:10" ht="31.5" x14ac:dyDescent="0.25">
      <c r="A324" s="16" t="s">
        <v>271</v>
      </c>
      <c r="B324" s="16" t="s">
        <v>138</v>
      </c>
      <c r="C324" s="16" t="s">
        <v>18</v>
      </c>
      <c r="D324" s="16" t="s">
        <v>286</v>
      </c>
      <c r="E324" s="16" t="s">
        <v>111</v>
      </c>
      <c r="F324" s="17" t="s">
        <v>112</v>
      </c>
      <c r="G324" s="18">
        <v>99106</v>
      </c>
      <c r="H324" s="18">
        <v>101020.2</v>
      </c>
      <c r="I324" s="18">
        <v>101020.2</v>
      </c>
      <c r="J324" s="18"/>
    </row>
    <row r="325" spans="1:10" x14ac:dyDescent="0.25">
      <c r="A325" s="16" t="s">
        <v>271</v>
      </c>
      <c r="B325" s="16" t="s">
        <v>138</v>
      </c>
      <c r="C325" s="16" t="s">
        <v>18</v>
      </c>
      <c r="D325" s="16" t="s">
        <v>286</v>
      </c>
      <c r="E325" s="16" t="s">
        <v>32</v>
      </c>
      <c r="F325" s="17" t="s">
        <v>33</v>
      </c>
      <c r="G325" s="18">
        <v>115274.8</v>
      </c>
      <c r="H325" s="18">
        <v>117501.9</v>
      </c>
      <c r="I325" s="18">
        <v>117501.9</v>
      </c>
      <c r="J325" s="18"/>
    </row>
    <row r="326" spans="1:10" ht="63" x14ac:dyDescent="0.25">
      <c r="A326" s="16" t="s">
        <v>271</v>
      </c>
      <c r="B326" s="16" t="s">
        <v>138</v>
      </c>
      <c r="C326" s="16" t="s">
        <v>18</v>
      </c>
      <c r="D326" s="16" t="s">
        <v>287</v>
      </c>
      <c r="E326" s="16"/>
      <c r="F326" s="17" t="s">
        <v>288</v>
      </c>
      <c r="G326" s="18">
        <f>G327+G328</f>
        <v>34145.4</v>
      </c>
      <c r="H326" s="18">
        <f>H327+H328</f>
        <v>34145.4</v>
      </c>
      <c r="I326" s="18">
        <f>I327+I328</f>
        <v>34145.4</v>
      </c>
      <c r="J326" s="18">
        <f>J327+J328</f>
        <v>0</v>
      </c>
    </row>
    <row r="327" spans="1:10" ht="31.5" x14ac:dyDescent="0.25">
      <c r="A327" s="16" t="s">
        <v>271</v>
      </c>
      <c r="B327" s="16" t="s">
        <v>138</v>
      </c>
      <c r="C327" s="16" t="s">
        <v>18</v>
      </c>
      <c r="D327" s="16" t="s">
        <v>287</v>
      </c>
      <c r="E327" s="16" t="s">
        <v>111</v>
      </c>
      <c r="F327" s="17" t="s">
        <v>112</v>
      </c>
      <c r="G327" s="18">
        <v>18012.400000000001</v>
      </c>
      <c r="H327" s="18">
        <v>18012.400000000001</v>
      </c>
      <c r="I327" s="18">
        <v>18012.400000000001</v>
      </c>
      <c r="J327" s="18"/>
    </row>
    <row r="328" spans="1:10" x14ac:dyDescent="0.25">
      <c r="A328" s="16" t="s">
        <v>271</v>
      </c>
      <c r="B328" s="16" t="s">
        <v>138</v>
      </c>
      <c r="C328" s="16" t="s">
        <v>18</v>
      </c>
      <c r="D328" s="16" t="s">
        <v>287</v>
      </c>
      <c r="E328" s="16" t="s">
        <v>32</v>
      </c>
      <c r="F328" s="17" t="s">
        <v>33</v>
      </c>
      <c r="G328" s="18">
        <v>16133</v>
      </c>
      <c r="H328" s="18">
        <v>16133</v>
      </c>
      <c r="I328" s="18">
        <v>16133</v>
      </c>
      <c r="J328" s="18"/>
    </row>
    <row r="329" spans="1:10" ht="63" x14ac:dyDescent="0.25">
      <c r="A329" s="16" t="s">
        <v>271</v>
      </c>
      <c r="B329" s="16" t="s">
        <v>138</v>
      </c>
      <c r="C329" s="16" t="s">
        <v>18</v>
      </c>
      <c r="D329" s="16" t="s">
        <v>289</v>
      </c>
      <c r="E329" s="16"/>
      <c r="F329" s="17" t="s">
        <v>290</v>
      </c>
      <c r="G329" s="18">
        <f>G330+G332+G334</f>
        <v>583363</v>
      </c>
      <c r="H329" s="18">
        <f>H330+H332+H334</f>
        <v>273861.39999999997</v>
      </c>
      <c r="I329" s="18">
        <f>I330+I332+I334</f>
        <v>456799.8</v>
      </c>
      <c r="J329" s="18">
        <f>J330+J332+J334</f>
        <v>0</v>
      </c>
    </row>
    <row r="330" spans="1:10" ht="31.5" x14ac:dyDescent="0.25">
      <c r="A330" s="16" t="s">
        <v>271</v>
      </c>
      <c r="B330" s="16" t="s">
        <v>138</v>
      </c>
      <c r="C330" s="16" t="s">
        <v>18</v>
      </c>
      <c r="D330" s="16" t="s">
        <v>291</v>
      </c>
      <c r="E330" s="16"/>
      <c r="F330" s="17" t="s">
        <v>185</v>
      </c>
      <c r="G330" s="18">
        <f>G331</f>
        <v>552.1</v>
      </c>
      <c r="H330" s="18">
        <f>H331</f>
        <v>552.1</v>
      </c>
      <c r="I330" s="18">
        <f>I331</f>
        <v>552.1</v>
      </c>
      <c r="J330" s="18">
        <f>J331</f>
        <v>0</v>
      </c>
    </row>
    <row r="331" spans="1:10" ht="31.5" x14ac:dyDescent="0.25">
      <c r="A331" s="16" t="s">
        <v>271</v>
      </c>
      <c r="B331" s="16" t="s">
        <v>138</v>
      </c>
      <c r="C331" s="16" t="s">
        <v>18</v>
      </c>
      <c r="D331" s="16" t="s">
        <v>291</v>
      </c>
      <c r="E331" s="16" t="s">
        <v>111</v>
      </c>
      <c r="F331" s="17" t="s">
        <v>112</v>
      </c>
      <c r="G331" s="18">
        <v>552.1</v>
      </c>
      <c r="H331" s="18">
        <v>552.1</v>
      </c>
      <c r="I331" s="18">
        <v>552.1</v>
      </c>
      <c r="J331" s="18"/>
    </row>
    <row r="332" spans="1:10" ht="47.25" x14ac:dyDescent="0.25">
      <c r="A332" s="16" t="s">
        <v>271</v>
      </c>
      <c r="B332" s="16" t="s">
        <v>138</v>
      </c>
      <c r="C332" s="16" t="s">
        <v>18</v>
      </c>
      <c r="D332" s="16" t="s">
        <v>292</v>
      </c>
      <c r="E332" s="16"/>
      <c r="F332" s="17" t="s">
        <v>293</v>
      </c>
      <c r="G332" s="18">
        <f>G333</f>
        <v>576960.9</v>
      </c>
      <c r="H332" s="18">
        <f>H333</f>
        <v>273309.3</v>
      </c>
      <c r="I332" s="18">
        <f>I333</f>
        <v>456247.7</v>
      </c>
      <c r="J332" s="18">
        <f>J333</f>
        <v>0</v>
      </c>
    </row>
    <row r="333" spans="1:10" ht="31.5" x14ac:dyDescent="0.25">
      <c r="A333" s="16" t="s">
        <v>271</v>
      </c>
      <c r="B333" s="16" t="s">
        <v>138</v>
      </c>
      <c r="C333" s="16" t="s">
        <v>18</v>
      </c>
      <c r="D333" s="16" t="s">
        <v>292</v>
      </c>
      <c r="E333" s="16" t="s">
        <v>111</v>
      </c>
      <c r="F333" s="17" t="s">
        <v>112</v>
      </c>
      <c r="G333" s="18">
        <v>576960.9</v>
      </c>
      <c r="H333" s="18">
        <v>273309.3</v>
      </c>
      <c r="I333" s="18">
        <v>456247.7</v>
      </c>
      <c r="J333" s="18"/>
    </row>
    <row r="334" spans="1:10" ht="47.25" x14ac:dyDescent="0.25">
      <c r="A334" s="16" t="s">
        <v>271</v>
      </c>
      <c r="B334" s="16" t="s">
        <v>138</v>
      </c>
      <c r="C334" s="16" t="s">
        <v>18</v>
      </c>
      <c r="D334" s="16" t="s">
        <v>294</v>
      </c>
      <c r="E334" s="16"/>
      <c r="F334" s="17" t="s">
        <v>295</v>
      </c>
      <c r="G334" s="18">
        <f>G335</f>
        <v>5850</v>
      </c>
      <c r="H334" s="18">
        <f>H335</f>
        <v>0</v>
      </c>
      <c r="I334" s="18">
        <f>I335</f>
        <v>0</v>
      </c>
      <c r="J334" s="18">
        <f>J335</f>
        <v>0</v>
      </c>
    </row>
    <row r="335" spans="1:10" ht="31.5" x14ac:dyDescent="0.25">
      <c r="A335" s="16" t="s">
        <v>271</v>
      </c>
      <c r="B335" s="16" t="s">
        <v>138</v>
      </c>
      <c r="C335" s="16" t="s">
        <v>18</v>
      </c>
      <c r="D335" s="16" t="s">
        <v>294</v>
      </c>
      <c r="E335" s="16" t="s">
        <v>111</v>
      </c>
      <c r="F335" s="17" t="s">
        <v>112</v>
      </c>
      <c r="G335" s="18">
        <v>5850</v>
      </c>
      <c r="H335" s="18">
        <v>0</v>
      </c>
      <c r="I335" s="18">
        <v>0</v>
      </c>
      <c r="J335" s="18"/>
    </row>
    <row r="336" spans="1:10" s="12" customFormat="1" x14ac:dyDescent="0.25">
      <c r="A336" s="13" t="s">
        <v>271</v>
      </c>
      <c r="B336" s="13" t="s">
        <v>138</v>
      </c>
      <c r="C336" s="13" t="s">
        <v>296</v>
      </c>
      <c r="D336" s="13"/>
      <c r="E336" s="13"/>
      <c r="F336" s="14" t="s">
        <v>297</v>
      </c>
      <c r="G336" s="15">
        <f>G337+G342</f>
        <v>11917085.699999999</v>
      </c>
      <c r="H336" s="15">
        <f>H337+H342</f>
        <v>14529853.799999999</v>
      </c>
      <c r="I336" s="15">
        <f>I337+I342</f>
        <v>11987206.699999997</v>
      </c>
      <c r="J336" s="15">
        <f>J337+J342</f>
        <v>0</v>
      </c>
    </row>
    <row r="337" spans="1:10" ht="47.25" x14ac:dyDescent="0.25">
      <c r="A337" s="16" t="s">
        <v>271</v>
      </c>
      <c r="B337" s="16" t="s">
        <v>138</v>
      </c>
      <c r="C337" s="16" t="s">
        <v>296</v>
      </c>
      <c r="D337" s="16" t="s">
        <v>197</v>
      </c>
      <c r="E337" s="16"/>
      <c r="F337" s="17" t="s">
        <v>198</v>
      </c>
      <c r="G337" s="18">
        <f t="shared" ref="G337:G340" si="93">G338</f>
        <v>15359.8</v>
      </c>
      <c r="H337" s="18">
        <f t="shared" ref="H337:H340" si="94">H338</f>
        <v>20575</v>
      </c>
      <c r="I337" s="18">
        <f t="shared" ref="I337:I340" si="95">I338</f>
        <v>19554.5</v>
      </c>
      <c r="J337" s="18">
        <f t="shared" ref="J337:J340" si="96">J338</f>
        <v>0</v>
      </c>
    </row>
    <row r="338" spans="1:10" x14ac:dyDescent="0.25">
      <c r="A338" s="16" t="s">
        <v>271</v>
      </c>
      <c r="B338" s="16" t="s">
        <v>138</v>
      </c>
      <c r="C338" s="16" t="s">
        <v>296</v>
      </c>
      <c r="D338" s="16" t="s">
        <v>199</v>
      </c>
      <c r="E338" s="16"/>
      <c r="F338" s="17" t="s">
        <v>25</v>
      </c>
      <c r="G338" s="18">
        <f t="shared" si="93"/>
        <v>15359.8</v>
      </c>
      <c r="H338" s="18">
        <f t="shared" si="94"/>
        <v>20575</v>
      </c>
      <c r="I338" s="18">
        <f t="shared" si="95"/>
        <v>19554.5</v>
      </c>
      <c r="J338" s="18">
        <f t="shared" si="96"/>
        <v>0</v>
      </c>
    </row>
    <row r="339" spans="1:10" ht="47.25" x14ac:dyDescent="0.25">
      <c r="A339" s="16" t="s">
        <v>271</v>
      </c>
      <c r="B339" s="16" t="s">
        <v>138</v>
      </c>
      <c r="C339" s="16" t="s">
        <v>296</v>
      </c>
      <c r="D339" s="16" t="s">
        <v>200</v>
      </c>
      <c r="E339" s="16"/>
      <c r="F339" s="17" t="s">
        <v>201</v>
      </c>
      <c r="G339" s="18">
        <f t="shared" si="93"/>
        <v>15359.8</v>
      </c>
      <c r="H339" s="18">
        <f t="shared" si="94"/>
        <v>20575</v>
      </c>
      <c r="I339" s="18">
        <f t="shared" si="95"/>
        <v>19554.5</v>
      </c>
      <c r="J339" s="18">
        <f t="shared" si="96"/>
        <v>0</v>
      </c>
    </row>
    <row r="340" spans="1:10" ht="31.5" x14ac:dyDescent="0.25">
      <c r="A340" s="16" t="s">
        <v>271</v>
      </c>
      <c r="B340" s="16" t="s">
        <v>138</v>
      </c>
      <c r="C340" s="16" t="s">
        <v>296</v>
      </c>
      <c r="D340" s="16" t="s">
        <v>202</v>
      </c>
      <c r="E340" s="16"/>
      <c r="F340" s="17" t="s">
        <v>203</v>
      </c>
      <c r="G340" s="18">
        <f t="shared" si="93"/>
        <v>15359.8</v>
      </c>
      <c r="H340" s="18">
        <f t="shared" si="94"/>
        <v>20575</v>
      </c>
      <c r="I340" s="18">
        <f t="shared" si="95"/>
        <v>19554.5</v>
      </c>
      <c r="J340" s="18">
        <f t="shared" si="96"/>
        <v>0</v>
      </c>
    </row>
    <row r="341" spans="1:10" ht="31.5" x14ac:dyDescent="0.25">
      <c r="A341" s="16" t="s">
        <v>271</v>
      </c>
      <c r="B341" s="16" t="s">
        <v>138</v>
      </c>
      <c r="C341" s="16" t="s">
        <v>296</v>
      </c>
      <c r="D341" s="16" t="s">
        <v>202</v>
      </c>
      <c r="E341" s="16" t="s">
        <v>111</v>
      </c>
      <c r="F341" s="17" t="s">
        <v>112</v>
      </c>
      <c r="G341" s="18">
        <v>15359.8</v>
      </c>
      <c r="H341" s="18">
        <v>20575</v>
      </c>
      <c r="I341" s="18">
        <v>19554.5</v>
      </c>
      <c r="J341" s="18"/>
    </row>
    <row r="342" spans="1:10" ht="31.5" x14ac:dyDescent="0.25">
      <c r="A342" s="16" t="s">
        <v>271</v>
      </c>
      <c r="B342" s="16" t="s">
        <v>138</v>
      </c>
      <c r="C342" s="16" t="s">
        <v>296</v>
      </c>
      <c r="D342" s="16" t="s">
        <v>274</v>
      </c>
      <c r="E342" s="16"/>
      <c r="F342" s="17" t="s">
        <v>275</v>
      </c>
      <c r="G342" s="18">
        <f>G351+G355+G343+G347</f>
        <v>11901725.899999999</v>
      </c>
      <c r="H342" s="18">
        <f>H351+H355+H343+H347</f>
        <v>14509278.799999999</v>
      </c>
      <c r="I342" s="18">
        <f>I351+I355+I343+I347</f>
        <v>11967652.199999997</v>
      </c>
      <c r="J342" s="18">
        <f>J351+J355+J343+J347</f>
        <v>0</v>
      </c>
    </row>
    <row r="343" spans="1:10" ht="31.5" x14ac:dyDescent="0.25">
      <c r="A343" s="16" t="s">
        <v>271</v>
      </c>
      <c r="B343" s="16" t="s">
        <v>138</v>
      </c>
      <c r="C343" s="16" t="s">
        <v>296</v>
      </c>
      <c r="D343" s="16" t="s">
        <v>298</v>
      </c>
      <c r="E343" s="16"/>
      <c r="F343" s="17" t="s">
        <v>299</v>
      </c>
      <c r="G343" s="18">
        <f t="shared" ref="G343:G353" si="97">G344</f>
        <v>36729.1</v>
      </c>
      <c r="H343" s="18">
        <f t="shared" ref="H343:H353" si="98">H344</f>
        <v>44406.6</v>
      </c>
      <c r="I343" s="18">
        <f t="shared" ref="I343:I353" si="99">I344</f>
        <v>44406.6</v>
      </c>
      <c r="J343" s="18">
        <f t="shared" ref="J343:J353" si="100">J344</f>
        <v>0</v>
      </c>
    </row>
    <row r="344" spans="1:10" ht="31.5" x14ac:dyDescent="0.25">
      <c r="A344" s="16" t="s">
        <v>271</v>
      </c>
      <c r="B344" s="16" t="s">
        <v>138</v>
      </c>
      <c r="C344" s="16" t="s">
        <v>296</v>
      </c>
      <c r="D344" s="16" t="s">
        <v>300</v>
      </c>
      <c r="E344" s="16"/>
      <c r="F344" s="17" t="s">
        <v>301</v>
      </c>
      <c r="G344" s="18">
        <f t="shared" si="97"/>
        <v>36729.1</v>
      </c>
      <c r="H344" s="18">
        <f t="shared" si="98"/>
        <v>44406.6</v>
      </c>
      <c r="I344" s="18">
        <f t="shared" si="99"/>
        <v>44406.6</v>
      </c>
      <c r="J344" s="18">
        <f t="shared" si="100"/>
        <v>0</v>
      </c>
    </row>
    <row r="345" spans="1:10" ht="63" x14ac:dyDescent="0.25">
      <c r="A345" s="16" t="s">
        <v>271</v>
      </c>
      <c r="B345" s="16" t="s">
        <v>138</v>
      </c>
      <c r="C345" s="16" t="s">
        <v>296</v>
      </c>
      <c r="D345" s="16" t="s">
        <v>302</v>
      </c>
      <c r="E345" s="16"/>
      <c r="F345" s="17" t="s">
        <v>303</v>
      </c>
      <c r="G345" s="18">
        <f t="shared" si="97"/>
        <v>36729.1</v>
      </c>
      <c r="H345" s="18">
        <f t="shared" si="98"/>
        <v>44406.6</v>
      </c>
      <c r="I345" s="18">
        <f t="shared" si="99"/>
        <v>44406.6</v>
      </c>
      <c r="J345" s="18">
        <f t="shared" si="100"/>
        <v>0</v>
      </c>
    </row>
    <row r="346" spans="1:10" ht="31.5" x14ac:dyDescent="0.25">
      <c r="A346" s="16" t="s">
        <v>271</v>
      </c>
      <c r="B346" s="16" t="s">
        <v>138</v>
      </c>
      <c r="C346" s="16" t="s">
        <v>296</v>
      </c>
      <c r="D346" s="16" t="s">
        <v>302</v>
      </c>
      <c r="E346" s="16" t="s">
        <v>111</v>
      </c>
      <c r="F346" s="17" t="s">
        <v>112</v>
      </c>
      <c r="G346" s="18">
        <v>36729.1</v>
      </c>
      <c r="H346" s="18">
        <v>44406.6</v>
      </c>
      <c r="I346" s="18">
        <v>44406.6</v>
      </c>
      <c r="J346" s="18"/>
    </row>
    <row r="347" spans="1:10" ht="31.5" x14ac:dyDescent="0.25">
      <c r="A347" s="16" t="s">
        <v>271</v>
      </c>
      <c r="B347" s="16" t="s">
        <v>138</v>
      </c>
      <c r="C347" s="16" t="s">
        <v>296</v>
      </c>
      <c r="D347" s="16" t="s">
        <v>304</v>
      </c>
      <c r="E347" s="16"/>
      <c r="F347" s="17" t="s">
        <v>148</v>
      </c>
      <c r="G347" s="18">
        <f t="shared" si="97"/>
        <v>66317.899999999994</v>
      </c>
      <c r="H347" s="18">
        <f t="shared" si="98"/>
        <v>54620.7</v>
      </c>
      <c r="I347" s="18">
        <f t="shared" si="99"/>
        <v>0</v>
      </c>
      <c r="J347" s="18">
        <f t="shared" si="100"/>
        <v>0</v>
      </c>
    </row>
    <row r="348" spans="1:10" ht="31.5" x14ac:dyDescent="0.25">
      <c r="A348" s="16" t="s">
        <v>271</v>
      </c>
      <c r="B348" s="16" t="s">
        <v>138</v>
      </c>
      <c r="C348" s="16" t="s">
        <v>296</v>
      </c>
      <c r="D348" s="16" t="s">
        <v>305</v>
      </c>
      <c r="E348" s="16"/>
      <c r="F348" s="17" t="s">
        <v>306</v>
      </c>
      <c r="G348" s="18">
        <f t="shared" si="97"/>
        <v>66317.899999999994</v>
      </c>
      <c r="H348" s="18">
        <f t="shared" si="98"/>
        <v>54620.7</v>
      </c>
      <c r="I348" s="18">
        <f t="shared" si="99"/>
        <v>0</v>
      </c>
      <c r="J348" s="18">
        <f t="shared" si="100"/>
        <v>0</v>
      </c>
    </row>
    <row r="349" spans="1:10" ht="110.25" x14ac:dyDescent="0.25">
      <c r="A349" s="16" t="s">
        <v>271</v>
      </c>
      <c r="B349" s="16" t="s">
        <v>138</v>
      </c>
      <c r="C349" s="16" t="s">
        <v>296</v>
      </c>
      <c r="D349" s="16" t="s">
        <v>307</v>
      </c>
      <c r="E349" s="16"/>
      <c r="F349" s="17" t="s">
        <v>308</v>
      </c>
      <c r="G349" s="18">
        <f t="shared" si="97"/>
        <v>66317.899999999994</v>
      </c>
      <c r="H349" s="18">
        <f t="shared" si="98"/>
        <v>54620.7</v>
      </c>
      <c r="I349" s="18">
        <f t="shared" si="99"/>
        <v>0</v>
      </c>
      <c r="J349" s="18">
        <f t="shared" si="100"/>
        <v>0</v>
      </c>
    </row>
    <row r="350" spans="1:10" ht="31.5" x14ac:dyDescent="0.25">
      <c r="A350" s="16" t="s">
        <v>271</v>
      </c>
      <c r="B350" s="16" t="s">
        <v>138</v>
      </c>
      <c r="C350" s="16" t="s">
        <v>296</v>
      </c>
      <c r="D350" s="16" t="s">
        <v>307</v>
      </c>
      <c r="E350" s="16" t="s">
        <v>63</v>
      </c>
      <c r="F350" s="17" t="s">
        <v>64</v>
      </c>
      <c r="G350" s="18">
        <v>66317.899999999994</v>
      </c>
      <c r="H350" s="18">
        <v>54620.7</v>
      </c>
      <c r="I350" s="18">
        <v>0</v>
      </c>
      <c r="J350" s="18"/>
    </row>
    <row r="351" spans="1:10" x14ac:dyDescent="0.25">
      <c r="A351" s="16" t="s">
        <v>271</v>
      </c>
      <c r="B351" s="16" t="s">
        <v>138</v>
      </c>
      <c r="C351" s="16" t="s">
        <v>296</v>
      </c>
      <c r="D351" s="16" t="s">
        <v>309</v>
      </c>
      <c r="E351" s="16"/>
      <c r="F351" s="17" t="s">
        <v>58</v>
      </c>
      <c r="G351" s="18">
        <f t="shared" si="97"/>
        <v>1410.5</v>
      </c>
      <c r="H351" s="18">
        <f t="shared" si="98"/>
        <v>0</v>
      </c>
      <c r="I351" s="18">
        <f t="shared" si="99"/>
        <v>0</v>
      </c>
      <c r="J351" s="18">
        <f t="shared" si="100"/>
        <v>0</v>
      </c>
    </row>
    <row r="352" spans="1:10" ht="47.25" x14ac:dyDescent="0.25">
      <c r="A352" s="16" t="s">
        <v>271</v>
      </c>
      <c r="B352" s="16" t="s">
        <v>138</v>
      </c>
      <c r="C352" s="16" t="s">
        <v>296</v>
      </c>
      <c r="D352" s="16" t="s">
        <v>310</v>
      </c>
      <c r="E352" s="16"/>
      <c r="F352" s="17" t="s">
        <v>311</v>
      </c>
      <c r="G352" s="18">
        <f t="shared" si="97"/>
        <v>1410.5</v>
      </c>
      <c r="H352" s="18">
        <f t="shared" si="98"/>
        <v>0</v>
      </c>
      <c r="I352" s="18">
        <f t="shared" si="99"/>
        <v>0</v>
      </c>
      <c r="J352" s="18">
        <f t="shared" si="100"/>
        <v>0</v>
      </c>
    </row>
    <row r="353" spans="1:10" ht="31.5" x14ac:dyDescent="0.25">
      <c r="A353" s="16" t="s">
        <v>271</v>
      </c>
      <c r="B353" s="16" t="s">
        <v>138</v>
      </c>
      <c r="C353" s="16" t="s">
        <v>296</v>
      </c>
      <c r="D353" s="16" t="s">
        <v>312</v>
      </c>
      <c r="E353" s="16"/>
      <c r="F353" s="17" t="s">
        <v>313</v>
      </c>
      <c r="G353" s="18">
        <f t="shared" si="97"/>
        <v>1410.5</v>
      </c>
      <c r="H353" s="18">
        <f t="shared" si="98"/>
        <v>0</v>
      </c>
      <c r="I353" s="18">
        <f t="shared" si="99"/>
        <v>0</v>
      </c>
      <c r="J353" s="18">
        <f t="shared" si="100"/>
        <v>0</v>
      </c>
    </row>
    <row r="354" spans="1:10" ht="31.5" x14ac:dyDescent="0.25">
      <c r="A354" s="16" t="s">
        <v>271</v>
      </c>
      <c r="B354" s="16" t="s">
        <v>138</v>
      </c>
      <c r="C354" s="16" t="s">
        <v>296</v>
      </c>
      <c r="D354" s="16" t="s">
        <v>312</v>
      </c>
      <c r="E354" s="16" t="s">
        <v>63</v>
      </c>
      <c r="F354" s="17" t="s">
        <v>64</v>
      </c>
      <c r="G354" s="18">
        <v>1410.5</v>
      </c>
      <c r="H354" s="18">
        <v>0</v>
      </c>
      <c r="I354" s="18">
        <v>0</v>
      </c>
      <c r="J354" s="18"/>
    </row>
    <row r="355" spans="1:10" x14ac:dyDescent="0.25">
      <c r="A355" s="16" t="s">
        <v>271</v>
      </c>
      <c r="B355" s="16" t="s">
        <v>138</v>
      </c>
      <c r="C355" s="16" t="s">
        <v>296</v>
      </c>
      <c r="D355" s="16" t="s">
        <v>276</v>
      </c>
      <c r="E355" s="16"/>
      <c r="F355" s="17" t="s">
        <v>25</v>
      </c>
      <c r="G355" s="18">
        <f>G356+G369+G372+G377</f>
        <v>11797268.399999999</v>
      </c>
      <c r="H355" s="18">
        <f>H356+H369+H372+H377</f>
        <v>14410251.5</v>
      </c>
      <c r="I355" s="18">
        <f>I356+I369+I372+I377</f>
        <v>11923245.599999998</v>
      </c>
      <c r="J355" s="18">
        <f>J356+J369+J372+J377</f>
        <v>0</v>
      </c>
    </row>
    <row r="356" spans="1:10" ht="47.25" x14ac:dyDescent="0.25">
      <c r="A356" s="16" t="s">
        <v>271</v>
      </c>
      <c r="B356" s="16" t="s">
        <v>138</v>
      </c>
      <c r="C356" s="16" t="s">
        <v>296</v>
      </c>
      <c r="D356" s="16" t="s">
        <v>277</v>
      </c>
      <c r="E356" s="16"/>
      <c r="F356" s="17" t="s">
        <v>278</v>
      </c>
      <c r="G356" s="18">
        <f>G357+G359+G367+G361+G363+G365</f>
        <v>10708502.099999998</v>
      </c>
      <c r="H356" s="18">
        <f>H357+H359+H367+H361+H363+H365</f>
        <v>10768017</v>
      </c>
      <c r="I356" s="18">
        <f>I357+I359+I367+I361+I363+I365</f>
        <v>10737271.499999998</v>
      </c>
      <c r="J356" s="18">
        <f>J357+J359+J367+J361+J363+J365</f>
        <v>0</v>
      </c>
    </row>
    <row r="357" spans="1:10" ht="47.25" x14ac:dyDescent="0.25">
      <c r="A357" s="16" t="s">
        <v>271</v>
      </c>
      <c r="B357" s="16" t="s">
        <v>138</v>
      </c>
      <c r="C357" s="16" t="s">
        <v>296</v>
      </c>
      <c r="D357" s="16" t="s">
        <v>279</v>
      </c>
      <c r="E357" s="16"/>
      <c r="F357" s="17" t="s">
        <v>45</v>
      </c>
      <c r="G357" s="18">
        <f>G358</f>
        <v>1424791.6</v>
      </c>
      <c r="H357" s="18">
        <f>H358</f>
        <v>1417082.0000000002</v>
      </c>
      <c r="I357" s="18">
        <f>I358</f>
        <v>1409990.7000000002</v>
      </c>
      <c r="J357" s="18">
        <f>J358</f>
        <v>0</v>
      </c>
    </row>
    <row r="358" spans="1:10" ht="31.5" x14ac:dyDescent="0.25">
      <c r="A358" s="16" t="s">
        <v>271</v>
      </c>
      <c r="B358" s="16" t="s">
        <v>138</v>
      </c>
      <c r="C358" s="16" t="s">
        <v>296</v>
      </c>
      <c r="D358" s="16" t="s">
        <v>279</v>
      </c>
      <c r="E358" s="16" t="s">
        <v>111</v>
      </c>
      <c r="F358" s="17" t="s">
        <v>112</v>
      </c>
      <c r="G358" s="18">
        <v>1424791.6</v>
      </c>
      <c r="H358" s="18">
        <v>1417082.0000000002</v>
      </c>
      <c r="I358" s="18">
        <v>1409990.7000000002</v>
      </c>
      <c r="J358" s="18"/>
    </row>
    <row r="359" spans="1:10" ht="31.5" x14ac:dyDescent="0.25">
      <c r="A359" s="16" t="s">
        <v>271</v>
      </c>
      <c r="B359" s="16" t="s">
        <v>138</v>
      </c>
      <c r="C359" s="16" t="s">
        <v>296</v>
      </c>
      <c r="D359" s="16" t="s">
        <v>314</v>
      </c>
      <c r="E359" s="16"/>
      <c r="F359" s="17" t="s">
        <v>315</v>
      </c>
      <c r="G359" s="18">
        <f>G360</f>
        <v>9956.2999999999993</v>
      </c>
      <c r="H359" s="18">
        <f>H360</f>
        <v>8926.4</v>
      </c>
      <c r="I359" s="18">
        <f>I360</f>
        <v>8926.4</v>
      </c>
      <c r="J359" s="18">
        <f>J360</f>
        <v>0</v>
      </c>
    </row>
    <row r="360" spans="1:10" ht="31.5" x14ac:dyDescent="0.25">
      <c r="A360" s="16" t="s">
        <v>271</v>
      </c>
      <c r="B360" s="16" t="s">
        <v>138</v>
      </c>
      <c r="C360" s="16" t="s">
        <v>296</v>
      </c>
      <c r="D360" s="16" t="s">
        <v>314</v>
      </c>
      <c r="E360" s="16" t="s">
        <v>111</v>
      </c>
      <c r="F360" s="17" t="s">
        <v>112</v>
      </c>
      <c r="G360" s="18">
        <v>9956.2999999999993</v>
      </c>
      <c r="H360" s="18">
        <v>8926.4</v>
      </c>
      <c r="I360" s="18">
        <v>8926.4</v>
      </c>
      <c r="J360" s="18"/>
    </row>
    <row r="361" spans="1:10" ht="31.5" x14ac:dyDescent="0.25">
      <c r="A361" s="16" t="s">
        <v>271</v>
      </c>
      <c r="B361" s="16" t="s">
        <v>138</v>
      </c>
      <c r="C361" s="16" t="s">
        <v>296</v>
      </c>
      <c r="D361" s="16" t="s">
        <v>280</v>
      </c>
      <c r="E361" s="16"/>
      <c r="F361" s="17" t="s">
        <v>281</v>
      </c>
      <c r="G361" s="18">
        <f>G362</f>
        <v>7687922.6999999993</v>
      </c>
      <c r="H361" s="18">
        <f>H362</f>
        <v>7802292.1999999993</v>
      </c>
      <c r="I361" s="18">
        <f>I362</f>
        <v>7830572.3999999994</v>
      </c>
      <c r="J361" s="18">
        <f>J362</f>
        <v>0</v>
      </c>
    </row>
    <row r="362" spans="1:10" ht="31.5" x14ac:dyDescent="0.25">
      <c r="A362" s="16" t="s">
        <v>271</v>
      </c>
      <c r="B362" s="16" t="s">
        <v>138</v>
      </c>
      <c r="C362" s="16" t="s">
        <v>296</v>
      </c>
      <c r="D362" s="16" t="s">
        <v>280</v>
      </c>
      <c r="E362" s="16" t="s">
        <v>111</v>
      </c>
      <c r="F362" s="17" t="s">
        <v>112</v>
      </c>
      <c r="G362" s="18">
        <v>7687922.6999999993</v>
      </c>
      <c r="H362" s="18">
        <v>7802292.1999999993</v>
      </c>
      <c r="I362" s="18">
        <v>7830572.3999999994</v>
      </c>
      <c r="J362" s="18"/>
    </row>
    <row r="363" spans="1:10" ht="126" x14ac:dyDescent="0.25">
      <c r="A363" s="16" t="s">
        <v>271</v>
      </c>
      <c r="B363" s="16" t="s">
        <v>138</v>
      </c>
      <c r="C363" s="16" t="s">
        <v>296</v>
      </c>
      <c r="D363" s="16" t="s">
        <v>316</v>
      </c>
      <c r="E363" s="16"/>
      <c r="F363" s="17" t="s">
        <v>317</v>
      </c>
      <c r="G363" s="18">
        <f>G364</f>
        <v>477399.10000000003</v>
      </c>
      <c r="H363" s="18">
        <f>H364</f>
        <v>477399.10000000003</v>
      </c>
      <c r="I363" s="18">
        <f>I364</f>
        <v>477399.10000000003</v>
      </c>
      <c r="J363" s="18">
        <f>J364</f>
        <v>0</v>
      </c>
    </row>
    <row r="364" spans="1:10" ht="31.5" x14ac:dyDescent="0.25">
      <c r="A364" s="16" t="s">
        <v>271</v>
      </c>
      <c r="B364" s="16" t="s">
        <v>138</v>
      </c>
      <c r="C364" s="16" t="s">
        <v>296</v>
      </c>
      <c r="D364" s="16" t="s">
        <v>316</v>
      </c>
      <c r="E364" s="16" t="s">
        <v>111</v>
      </c>
      <c r="F364" s="17" t="s">
        <v>112</v>
      </c>
      <c r="G364" s="18">
        <v>477399.10000000003</v>
      </c>
      <c r="H364" s="18">
        <v>477399.10000000003</v>
      </c>
      <c r="I364" s="18">
        <v>477399.10000000003</v>
      </c>
      <c r="J364" s="18"/>
    </row>
    <row r="365" spans="1:10" ht="63" x14ac:dyDescent="0.25">
      <c r="A365" s="16" t="s">
        <v>271</v>
      </c>
      <c r="B365" s="16" t="s">
        <v>138</v>
      </c>
      <c r="C365" s="16" t="s">
        <v>296</v>
      </c>
      <c r="D365" s="16" t="s">
        <v>318</v>
      </c>
      <c r="E365" s="16"/>
      <c r="F365" s="17" t="s">
        <v>319</v>
      </c>
      <c r="G365" s="18">
        <f>G366</f>
        <v>1024623.2000000001</v>
      </c>
      <c r="H365" s="18">
        <f>H366</f>
        <v>976741.8</v>
      </c>
      <c r="I365" s="18">
        <f>I366</f>
        <v>923809</v>
      </c>
      <c r="J365" s="18">
        <f>J366</f>
        <v>0</v>
      </c>
    </row>
    <row r="366" spans="1:10" ht="31.5" x14ac:dyDescent="0.25">
      <c r="A366" s="16" t="s">
        <v>271</v>
      </c>
      <c r="B366" s="16" t="s">
        <v>138</v>
      </c>
      <c r="C366" s="16" t="s">
        <v>296</v>
      </c>
      <c r="D366" s="16" t="s">
        <v>318</v>
      </c>
      <c r="E366" s="16" t="s">
        <v>111</v>
      </c>
      <c r="F366" s="17" t="s">
        <v>112</v>
      </c>
      <c r="G366" s="18">
        <v>1024623.2000000001</v>
      </c>
      <c r="H366" s="18">
        <v>976741.8</v>
      </c>
      <c r="I366" s="18">
        <v>923809</v>
      </c>
      <c r="J366" s="18"/>
    </row>
    <row r="367" spans="1:10" ht="189" x14ac:dyDescent="0.25">
      <c r="A367" s="16" t="s">
        <v>271</v>
      </c>
      <c r="B367" s="16" t="s">
        <v>138</v>
      </c>
      <c r="C367" s="16" t="s">
        <v>296</v>
      </c>
      <c r="D367" s="16" t="s">
        <v>282</v>
      </c>
      <c r="E367" s="16"/>
      <c r="F367" s="17" t="s">
        <v>283</v>
      </c>
      <c r="G367" s="18">
        <f>G368</f>
        <v>83809.2</v>
      </c>
      <c r="H367" s="18">
        <f>H368</f>
        <v>85575.5</v>
      </c>
      <c r="I367" s="18">
        <f>I368</f>
        <v>86573.9</v>
      </c>
      <c r="J367" s="18">
        <f>J368</f>
        <v>0</v>
      </c>
    </row>
    <row r="368" spans="1:10" ht="31.5" x14ac:dyDescent="0.25">
      <c r="A368" s="16" t="s">
        <v>271</v>
      </c>
      <c r="B368" s="16" t="s">
        <v>138</v>
      </c>
      <c r="C368" s="16" t="s">
        <v>296</v>
      </c>
      <c r="D368" s="16" t="s">
        <v>282</v>
      </c>
      <c r="E368" s="16" t="s">
        <v>111</v>
      </c>
      <c r="F368" s="17" t="s">
        <v>112</v>
      </c>
      <c r="G368" s="18">
        <f>6285.7+77523.5</f>
        <v>83809.2</v>
      </c>
      <c r="H368" s="18">
        <f>6285.7+79289.8</f>
        <v>85575.5</v>
      </c>
      <c r="I368" s="18">
        <f>6285.7+80288.2</f>
        <v>86573.9</v>
      </c>
      <c r="J368" s="18"/>
    </row>
    <row r="369" spans="1:10" ht="47.25" x14ac:dyDescent="0.25">
      <c r="A369" s="16" t="s">
        <v>271</v>
      </c>
      <c r="B369" s="16" t="s">
        <v>138</v>
      </c>
      <c r="C369" s="16" t="s">
        <v>296</v>
      </c>
      <c r="D369" s="16" t="s">
        <v>320</v>
      </c>
      <c r="E369" s="16"/>
      <c r="F369" s="17" t="s">
        <v>321</v>
      </c>
      <c r="G369" s="18">
        <f t="shared" ref="G369:G370" si="101">G370</f>
        <v>26100</v>
      </c>
      <c r="H369" s="18">
        <f t="shared" ref="H369:H370" si="102">H370</f>
        <v>9200</v>
      </c>
      <c r="I369" s="18">
        <f t="shared" ref="I369:I370" si="103">I370</f>
        <v>0</v>
      </c>
      <c r="J369" s="18">
        <f t="shared" ref="J369:J370" si="104">J370</f>
        <v>0</v>
      </c>
    </row>
    <row r="370" spans="1:10" ht="31.5" x14ac:dyDescent="0.25">
      <c r="A370" s="16" t="s">
        <v>271</v>
      </c>
      <c r="B370" s="16" t="s">
        <v>138</v>
      </c>
      <c r="C370" s="16" t="s">
        <v>296</v>
      </c>
      <c r="D370" s="16" t="s">
        <v>322</v>
      </c>
      <c r="E370" s="16"/>
      <c r="F370" s="17" t="s">
        <v>323</v>
      </c>
      <c r="G370" s="18">
        <f t="shared" si="101"/>
        <v>26100</v>
      </c>
      <c r="H370" s="18">
        <f t="shared" si="102"/>
        <v>9200</v>
      </c>
      <c r="I370" s="18">
        <f t="shared" si="103"/>
        <v>0</v>
      </c>
      <c r="J370" s="18">
        <f t="shared" si="104"/>
        <v>0</v>
      </c>
    </row>
    <row r="371" spans="1:10" ht="31.5" x14ac:dyDescent="0.25">
      <c r="A371" s="16" t="s">
        <v>271</v>
      </c>
      <c r="B371" s="16" t="s">
        <v>138</v>
      </c>
      <c r="C371" s="16" t="s">
        <v>296</v>
      </c>
      <c r="D371" s="16" t="s">
        <v>322</v>
      </c>
      <c r="E371" s="16" t="s">
        <v>111</v>
      </c>
      <c r="F371" s="17" t="s">
        <v>112</v>
      </c>
      <c r="G371" s="18">
        <v>26100</v>
      </c>
      <c r="H371" s="18">
        <v>9200</v>
      </c>
      <c r="I371" s="18">
        <v>0</v>
      </c>
      <c r="J371" s="18"/>
    </row>
    <row r="372" spans="1:10" ht="47.25" x14ac:dyDescent="0.25">
      <c r="A372" s="16" t="s">
        <v>271</v>
      </c>
      <c r="B372" s="16" t="s">
        <v>138</v>
      </c>
      <c r="C372" s="16" t="s">
        <v>296</v>
      </c>
      <c r="D372" s="16" t="s">
        <v>284</v>
      </c>
      <c r="E372" s="16"/>
      <c r="F372" s="17" t="s">
        <v>285</v>
      </c>
      <c r="G372" s="18">
        <f>G375+G373</f>
        <v>72379.899999999994</v>
      </c>
      <c r="H372" s="18">
        <f>H375+H373</f>
        <v>73131.099999999991</v>
      </c>
      <c r="I372" s="18">
        <f>I375+I373</f>
        <v>73131.099999999991</v>
      </c>
      <c r="J372" s="18">
        <f>J375+J373</f>
        <v>0</v>
      </c>
    </row>
    <row r="373" spans="1:10" ht="31.5" x14ac:dyDescent="0.25">
      <c r="A373" s="16" t="s">
        <v>271</v>
      </c>
      <c r="B373" s="16" t="s">
        <v>138</v>
      </c>
      <c r="C373" s="16" t="s">
        <v>296</v>
      </c>
      <c r="D373" s="16" t="s">
        <v>286</v>
      </c>
      <c r="E373" s="16"/>
      <c r="F373" s="17" t="s">
        <v>281</v>
      </c>
      <c r="G373" s="18">
        <f>G374</f>
        <v>67122</v>
      </c>
      <c r="H373" s="18">
        <f>H374</f>
        <v>67873.2</v>
      </c>
      <c r="I373" s="18">
        <f>I374</f>
        <v>67873.2</v>
      </c>
      <c r="J373" s="18">
        <f>J374</f>
        <v>0</v>
      </c>
    </row>
    <row r="374" spans="1:10" ht="31.5" x14ac:dyDescent="0.25">
      <c r="A374" s="16" t="s">
        <v>271</v>
      </c>
      <c r="B374" s="16" t="s">
        <v>138</v>
      </c>
      <c r="C374" s="16" t="s">
        <v>296</v>
      </c>
      <c r="D374" s="16" t="s">
        <v>286</v>
      </c>
      <c r="E374" s="16" t="s">
        <v>111</v>
      </c>
      <c r="F374" s="17" t="s">
        <v>112</v>
      </c>
      <c r="G374" s="18">
        <v>67122</v>
      </c>
      <c r="H374" s="18">
        <v>67873.2</v>
      </c>
      <c r="I374" s="18">
        <v>67873.2</v>
      </c>
      <c r="J374" s="18"/>
    </row>
    <row r="375" spans="1:10" ht="78.75" x14ac:dyDescent="0.25">
      <c r="A375" s="16" t="s">
        <v>271</v>
      </c>
      <c r="B375" s="16" t="s">
        <v>138</v>
      </c>
      <c r="C375" s="16" t="s">
        <v>296</v>
      </c>
      <c r="D375" s="16" t="s">
        <v>324</v>
      </c>
      <c r="E375" s="16"/>
      <c r="F375" s="17" t="s">
        <v>325</v>
      </c>
      <c r="G375" s="18">
        <f>G376</f>
        <v>5257.9</v>
      </c>
      <c r="H375" s="18">
        <f>H376</f>
        <v>5257.9</v>
      </c>
      <c r="I375" s="18">
        <f>I376</f>
        <v>5257.9</v>
      </c>
      <c r="J375" s="18">
        <f>J376</f>
        <v>0</v>
      </c>
    </row>
    <row r="376" spans="1:10" ht="31.5" x14ac:dyDescent="0.25">
      <c r="A376" s="16" t="s">
        <v>271</v>
      </c>
      <c r="B376" s="16" t="s">
        <v>138</v>
      </c>
      <c r="C376" s="16" t="s">
        <v>296</v>
      </c>
      <c r="D376" s="16" t="s">
        <v>324</v>
      </c>
      <c r="E376" s="16" t="s">
        <v>111</v>
      </c>
      <c r="F376" s="17" t="s">
        <v>112</v>
      </c>
      <c r="G376" s="18">
        <v>5257.9</v>
      </c>
      <c r="H376" s="18">
        <v>5257.9</v>
      </c>
      <c r="I376" s="18">
        <v>5257.9</v>
      </c>
      <c r="J376" s="18"/>
    </row>
    <row r="377" spans="1:10" ht="63" x14ac:dyDescent="0.25">
      <c r="A377" s="16" t="s">
        <v>271</v>
      </c>
      <c r="B377" s="16" t="s">
        <v>138</v>
      </c>
      <c r="C377" s="16" t="s">
        <v>296</v>
      </c>
      <c r="D377" s="16" t="s">
        <v>289</v>
      </c>
      <c r="E377" s="16"/>
      <c r="F377" s="17" t="s">
        <v>290</v>
      </c>
      <c r="G377" s="18">
        <f>G378+G380+G382+G384+G386+G388</f>
        <v>990286.4</v>
      </c>
      <c r="H377" s="18">
        <f>H378+H380+H382+H384+H386+H388</f>
        <v>3559903.4</v>
      </c>
      <c r="I377" s="18">
        <f>I378+I380+I382+I384+I386+I388</f>
        <v>1112843</v>
      </c>
      <c r="J377" s="18">
        <f>J378+J380+J382+J384+J386+J388</f>
        <v>0</v>
      </c>
    </row>
    <row r="378" spans="1:10" ht="31.5" x14ac:dyDescent="0.25">
      <c r="A378" s="16" t="s">
        <v>271</v>
      </c>
      <c r="B378" s="16" t="s">
        <v>138</v>
      </c>
      <c r="C378" s="16" t="s">
        <v>296</v>
      </c>
      <c r="D378" s="16" t="s">
        <v>326</v>
      </c>
      <c r="E378" s="16"/>
      <c r="F378" s="17" t="s">
        <v>327</v>
      </c>
      <c r="G378" s="18">
        <f>G379</f>
        <v>18873.3</v>
      </c>
      <c r="H378" s="18">
        <f t="shared" ref="H378:H384" si="105">H379</f>
        <v>186030.8</v>
      </c>
      <c r="I378" s="18">
        <f>I379</f>
        <v>196501.2</v>
      </c>
      <c r="J378" s="18">
        <f>J379</f>
        <v>0</v>
      </c>
    </row>
    <row r="379" spans="1:10" ht="31.5" x14ac:dyDescent="0.25">
      <c r="A379" s="16" t="s">
        <v>271</v>
      </c>
      <c r="B379" s="16" t="s">
        <v>138</v>
      </c>
      <c r="C379" s="16" t="s">
        <v>296</v>
      </c>
      <c r="D379" s="16" t="s">
        <v>326</v>
      </c>
      <c r="E379" s="16" t="s">
        <v>111</v>
      </c>
      <c r="F379" s="17" t="s">
        <v>112</v>
      </c>
      <c r="G379" s="18">
        <v>18873.3</v>
      </c>
      <c r="H379" s="18">
        <v>186030.8</v>
      </c>
      <c r="I379" s="18">
        <v>196501.2</v>
      </c>
      <c r="J379" s="18"/>
    </row>
    <row r="380" spans="1:10" ht="31.5" x14ac:dyDescent="0.25">
      <c r="A380" s="16" t="s">
        <v>271</v>
      </c>
      <c r="B380" s="16" t="s">
        <v>138</v>
      </c>
      <c r="C380" s="16" t="s">
        <v>296</v>
      </c>
      <c r="D380" s="16" t="s">
        <v>291</v>
      </c>
      <c r="E380" s="16"/>
      <c r="F380" s="17" t="s">
        <v>185</v>
      </c>
      <c r="G380" s="18">
        <f>G381</f>
        <v>57.6</v>
      </c>
      <c r="H380" s="18">
        <f t="shared" si="105"/>
        <v>57.6</v>
      </c>
      <c r="I380" s="18">
        <f>I381</f>
        <v>57.6</v>
      </c>
      <c r="J380" s="18">
        <f>J381</f>
        <v>0</v>
      </c>
    </row>
    <row r="381" spans="1:10" ht="31.5" x14ac:dyDescent="0.25">
      <c r="A381" s="16" t="s">
        <v>271</v>
      </c>
      <c r="B381" s="16" t="s">
        <v>138</v>
      </c>
      <c r="C381" s="16" t="s">
        <v>296</v>
      </c>
      <c r="D381" s="16" t="s">
        <v>291</v>
      </c>
      <c r="E381" s="16" t="s">
        <v>111</v>
      </c>
      <c r="F381" s="17" t="s">
        <v>112</v>
      </c>
      <c r="G381" s="18">
        <v>57.6</v>
      </c>
      <c r="H381" s="18">
        <v>57.6</v>
      </c>
      <c r="I381" s="18">
        <v>57.6</v>
      </c>
      <c r="J381" s="18"/>
    </row>
    <row r="382" spans="1:10" ht="47.25" x14ac:dyDescent="0.25">
      <c r="A382" s="16" t="s">
        <v>271</v>
      </c>
      <c r="B382" s="16" t="s">
        <v>138</v>
      </c>
      <c r="C382" s="16" t="s">
        <v>296</v>
      </c>
      <c r="D382" s="16" t="s">
        <v>292</v>
      </c>
      <c r="E382" s="16"/>
      <c r="F382" s="17" t="s">
        <v>293</v>
      </c>
      <c r="G382" s="18">
        <f>G383</f>
        <v>305078.40000000002</v>
      </c>
      <c r="H382" s="18">
        <f t="shared" si="105"/>
        <v>829101.1</v>
      </c>
      <c r="I382" s="18">
        <f>I383</f>
        <v>916284.2</v>
      </c>
      <c r="J382" s="18">
        <f>J383</f>
        <v>0</v>
      </c>
    </row>
    <row r="383" spans="1:10" ht="31.5" x14ac:dyDescent="0.25">
      <c r="A383" s="16" t="s">
        <v>271</v>
      </c>
      <c r="B383" s="16" t="s">
        <v>138</v>
      </c>
      <c r="C383" s="16" t="s">
        <v>296</v>
      </c>
      <c r="D383" s="16" t="s">
        <v>292</v>
      </c>
      <c r="E383" s="16" t="s">
        <v>111</v>
      </c>
      <c r="F383" s="17" t="s">
        <v>112</v>
      </c>
      <c r="G383" s="18">
        <v>305078.40000000002</v>
      </c>
      <c r="H383" s="18">
        <f>824701.6+4399.5</f>
        <v>829101.1</v>
      </c>
      <c r="I383" s="18">
        <f>911884.7+4399.5</f>
        <v>916284.2</v>
      </c>
      <c r="J383" s="18"/>
    </row>
    <row r="384" spans="1:10" ht="31.5" x14ac:dyDescent="0.25">
      <c r="A384" s="16" t="s">
        <v>271</v>
      </c>
      <c r="B384" s="16" t="s">
        <v>138</v>
      </c>
      <c r="C384" s="16" t="s">
        <v>296</v>
      </c>
      <c r="D384" s="16" t="s">
        <v>328</v>
      </c>
      <c r="E384" s="16"/>
      <c r="F384" s="17" t="s">
        <v>329</v>
      </c>
      <c r="G384" s="18">
        <f>G385</f>
        <v>553617.1</v>
      </c>
      <c r="H384" s="18">
        <f t="shared" si="105"/>
        <v>2434453.9</v>
      </c>
      <c r="I384" s="18">
        <f>I385</f>
        <v>0</v>
      </c>
      <c r="J384" s="18">
        <f>J385</f>
        <v>0</v>
      </c>
    </row>
    <row r="385" spans="1:10" ht="31.5" x14ac:dyDescent="0.25">
      <c r="A385" s="16" t="s">
        <v>271</v>
      </c>
      <c r="B385" s="16" t="s">
        <v>138</v>
      </c>
      <c r="C385" s="16" t="s">
        <v>296</v>
      </c>
      <c r="D385" s="16" t="s">
        <v>328</v>
      </c>
      <c r="E385" s="16" t="s">
        <v>111</v>
      </c>
      <c r="F385" s="17" t="s">
        <v>112</v>
      </c>
      <c r="G385" s="18">
        <f>44555.3+509061.8</f>
        <v>553617.1</v>
      </c>
      <c r="H385" s="18">
        <f>300000+2134453.9</f>
        <v>2434453.9</v>
      </c>
      <c r="I385" s="18">
        <v>0</v>
      </c>
      <c r="J385" s="18"/>
    </row>
    <row r="386" spans="1:10" ht="31.5" x14ac:dyDescent="0.25">
      <c r="A386" s="16" t="s">
        <v>271</v>
      </c>
      <c r="B386" s="16" t="s">
        <v>138</v>
      </c>
      <c r="C386" s="16" t="s">
        <v>296</v>
      </c>
      <c r="D386" s="16" t="s">
        <v>330</v>
      </c>
      <c r="E386" s="16"/>
      <c r="F386" s="17" t="s">
        <v>331</v>
      </c>
      <c r="G386" s="18">
        <f>G387</f>
        <v>76050</v>
      </c>
      <c r="H386" s="18">
        <f>H387</f>
        <v>0</v>
      </c>
      <c r="I386" s="18">
        <f>I387</f>
        <v>0</v>
      </c>
      <c r="J386" s="18">
        <f>J387</f>
        <v>0</v>
      </c>
    </row>
    <row r="387" spans="1:10" ht="31.5" x14ac:dyDescent="0.25">
      <c r="A387" s="16" t="s">
        <v>271</v>
      </c>
      <c r="B387" s="16" t="s">
        <v>138</v>
      </c>
      <c r="C387" s="16" t="s">
        <v>296</v>
      </c>
      <c r="D387" s="16" t="s">
        <v>330</v>
      </c>
      <c r="E387" s="16" t="s">
        <v>111</v>
      </c>
      <c r="F387" s="17" t="s">
        <v>112</v>
      </c>
      <c r="G387" s="18">
        <v>76050</v>
      </c>
      <c r="H387" s="18">
        <v>0</v>
      </c>
      <c r="I387" s="18">
        <v>0</v>
      </c>
      <c r="J387" s="18"/>
    </row>
    <row r="388" spans="1:10" ht="47.25" x14ac:dyDescent="0.25">
      <c r="A388" s="16" t="s">
        <v>271</v>
      </c>
      <c r="B388" s="16" t="s">
        <v>138</v>
      </c>
      <c r="C388" s="16" t="s">
        <v>296</v>
      </c>
      <c r="D388" s="16" t="s">
        <v>332</v>
      </c>
      <c r="E388" s="16"/>
      <c r="F388" s="17" t="s">
        <v>295</v>
      </c>
      <c r="G388" s="18">
        <f>G389</f>
        <v>36610</v>
      </c>
      <c r="H388" s="18">
        <f>H389</f>
        <v>110260</v>
      </c>
      <c r="I388" s="18">
        <f>I389</f>
        <v>0</v>
      </c>
      <c r="J388" s="18">
        <f>J389</f>
        <v>0</v>
      </c>
    </row>
    <row r="389" spans="1:10" ht="31.5" x14ac:dyDescent="0.25">
      <c r="A389" s="16" t="s">
        <v>271</v>
      </c>
      <c r="B389" s="16" t="s">
        <v>138</v>
      </c>
      <c r="C389" s="16" t="s">
        <v>296</v>
      </c>
      <c r="D389" s="16" t="s">
        <v>332</v>
      </c>
      <c r="E389" s="16" t="s">
        <v>111</v>
      </c>
      <c r="F389" s="17" t="s">
        <v>112</v>
      </c>
      <c r="G389" s="18">
        <f>18305+18305</f>
        <v>36610</v>
      </c>
      <c r="H389" s="18">
        <f>55130+55130</f>
        <v>110260</v>
      </c>
      <c r="I389" s="18">
        <v>0</v>
      </c>
      <c r="J389" s="18"/>
    </row>
    <row r="390" spans="1:10" s="12" customFormat="1" x14ac:dyDescent="0.25">
      <c r="A390" s="13" t="s">
        <v>271</v>
      </c>
      <c r="B390" s="13" t="s">
        <v>138</v>
      </c>
      <c r="C390" s="13" t="s">
        <v>122</v>
      </c>
      <c r="D390" s="13"/>
      <c r="E390" s="13"/>
      <c r="F390" s="14" t="s">
        <v>180</v>
      </c>
      <c r="G390" s="15">
        <f t="shared" ref="G390:G391" si="106">G391</f>
        <v>1013522.1</v>
      </c>
      <c r="H390" s="15">
        <f t="shared" ref="H390:H391" si="107">H391</f>
        <v>1156320.7999999998</v>
      </c>
      <c r="I390" s="15">
        <f t="shared" ref="I390:I391" si="108">I391</f>
        <v>1006626.7999999999</v>
      </c>
      <c r="J390" s="15">
        <f t="shared" ref="J390:J391" si="109">J391</f>
        <v>0</v>
      </c>
    </row>
    <row r="391" spans="1:10" ht="31.5" x14ac:dyDescent="0.25">
      <c r="A391" s="16" t="s">
        <v>271</v>
      </c>
      <c r="B391" s="16" t="s">
        <v>138</v>
      </c>
      <c r="C391" s="16" t="s">
        <v>122</v>
      </c>
      <c r="D391" s="16" t="s">
        <v>274</v>
      </c>
      <c r="E391" s="16"/>
      <c r="F391" s="17" t="s">
        <v>275</v>
      </c>
      <c r="G391" s="18">
        <f t="shared" si="106"/>
        <v>1013522.1</v>
      </c>
      <c r="H391" s="18">
        <f t="shared" si="107"/>
        <v>1156320.7999999998</v>
      </c>
      <c r="I391" s="18">
        <f t="shared" si="108"/>
        <v>1006626.7999999999</v>
      </c>
      <c r="J391" s="18">
        <f t="shared" si="109"/>
        <v>0</v>
      </c>
    </row>
    <row r="392" spans="1:10" x14ac:dyDescent="0.25">
      <c r="A392" s="16" t="s">
        <v>271</v>
      </c>
      <c r="B392" s="16" t="s">
        <v>138</v>
      </c>
      <c r="C392" s="16" t="s">
        <v>122</v>
      </c>
      <c r="D392" s="16" t="s">
        <v>276</v>
      </c>
      <c r="E392" s="16"/>
      <c r="F392" s="17" t="s">
        <v>25</v>
      </c>
      <c r="G392" s="18">
        <f>G393+G404+G407+G410</f>
        <v>1013522.1</v>
      </c>
      <c r="H392" s="18">
        <f>H393+H404+H407+H410</f>
        <v>1156320.7999999998</v>
      </c>
      <c r="I392" s="18">
        <f>I393+I404+I407+I410</f>
        <v>1006626.7999999999</v>
      </c>
      <c r="J392" s="18">
        <f>J393+J404+J407+J410</f>
        <v>0</v>
      </c>
    </row>
    <row r="393" spans="1:10" ht="47.25" x14ac:dyDescent="0.25">
      <c r="A393" s="16" t="s">
        <v>271</v>
      </c>
      <c r="B393" s="16" t="s">
        <v>138</v>
      </c>
      <c r="C393" s="16" t="s">
        <v>122</v>
      </c>
      <c r="D393" s="16" t="s">
        <v>320</v>
      </c>
      <c r="E393" s="16"/>
      <c r="F393" s="17" t="s">
        <v>321</v>
      </c>
      <c r="G393" s="18">
        <f>G394+G399+G401</f>
        <v>978046.4</v>
      </c>
      <c r="H393" s="18">
        <f>H394+H399+H401</f>
        <v>981443.29999999993</v>
      </c>
      <c r="I393" s="18">
        <f>I394+I399+I401</f>
        <v>981443.29999999993</v>
      </c>
      <c r="J393" s="18">
        <f>J394+J399+J401</f>
        <v>0</v>
      </c>
    </row>
    <row r="394" spans="1:10" ht="47.25" x14ac:dyDescent="0.25">
      <c r="A394" s="16" t="s">
        <v>271</v>
      </c>
      <c r="B394" s="16" t="s">
        <v>138</v>
      </c>
      <c r="C394" s="16" t="s">
        <v>122</v>
      </c>
      <c r="D394" s="16" t="s">
        <v>333</v>
      </c>
      <c r="E394" s="16"/>
      <c r="F394" s="17" t="s">
        <v>45</v>
      </c>
      <c r="G394" s="18">
        <f>G395+G396+G397+G398</f>
        <v>950874.20000000007</v>
      </c>
      <c r="H394" s="18">
        <f>H395+H396+H397+H398</f>
        <v>958570.2</v>
      </c>
      <c r="I394" s="18">
        <f>I395+I396+I397+I398</f>
        <v>958570.2</v>
      </c>
      <c r="J394" s="18">
        <f>J395+J396+J397+J398</f>
        <v>0</v>
      </c>
    </row>
    <row r="395" spans="1:10" ht="78.75" x14ac:dyDescent="0.25">
      <c r="A395" s="16" t="s">
        <v>271</v>
      </c>
      <c r="B395" s="16" t="s">
        <v>138</v>
      </c>
      <c r="C395" s="16" t="s">
        <v>122</v>
      </c>
      <c r="D395" s="16" t="s">
        <v>333</v>
      </c>
      <c r="E395" s="16" t="s">
        <v>42</v>
      </c>
      <c r="F395" s="17" t="s">
        <v>43</v>
      </c>
      <c r="G395" s="18">
        <v>15762.900000000001</v>
      </c>
      <c r="H395" s="18">
        <v>15961.6</v>
      </c>
      <c r="I395" s="18">
        <v>15961.6</v>
      </c>
      <c r="J395" s="18"/>
    </row>
    <row r="396" spans="1:10" ht="31.5" x14ac:dyDescent="0.25">
      <c r="A396" s="16" t="s">
        <v>271</v>
      </c>
      <c r="B396" s="16" t="s">
        <v>138</v>
      </c>
      <c r="C396" s="16" t="s">
        <v>122</v>
      </c>
      <c r="D396" s="16" t="s">
        <v>333</v>
      </c>
      <c r="E396" s="16" t="s">
        <v>30</v>
      </c>
      <c r="F396" s="17" t="s">
        <v>31</v>
      </c>
      <c r="G396" s="18">
        <v>1050.0999999999999</v>
      </c>
      <c r="H396" s="18">
        <v>1050.0999999999999</v>
      </c>
      <c r="I396" s="18">
        <v>1050.0999999999999</v>
      </c>
      <c r="J396" s="18"/>
    </row>
    <row r="397" spans="1:10" ht="31.5" x14ac:dyDescent="0.25">
      <c r="A397" s="16" t="s">
        <v>271</v>
      </c>
      <c r="B397" s="16" t="s">
        <v>138</v>
      </c>
      <c r="C397" s="16" t="s">
        <v>122</v>
      </c>
      <c r="D397" s="16" t="s">
        <v>333</v>
      </c>
      <c r="E397" s="16" t="s">
        <v>111</v>
      </c>
      <c r="F397" s="17" t="s">
        <v>112</v>
      </c>
      <c r="G397" s="18">
        <v>934009.70000000007</v>
      </c>
      <c r="H397" s="18">
        <v>941507</v>
      </c>
      <c r="I397" s="18">
        <v>941507</v>
      </c>
      <c r="J397" s="18"/>
    </row>
    <row r="398" spans="1:10" x14ac:dyDescent="0.25">
      <c r="A398" s="16" t="s">
        <v>271</v>
      </c>
      <c r="B398" s="16" t="s">
        <v>138</v>
      </c>
      <c r="C398" s="16" t="s">
        <v>122</v>
      </c>
      <c r="D398" s="16" t="s">
        <v>333</v>
      </c>
      <c r="E398" s="16" t="s">
        <v>32</v>
      </c>
      <c r="F398" s="17" t="s">
        <v>33</v>
      </c>
      <c r="G398" s="18">
        <v>51.5</v>
      </c>
      <c r="H398" s="18">
        <v>51.5</v>
      </c>
      <c r="I398" s="18">
        <v>51.5</v>
      </c>
      <c r="J398" s="18"/>
    </row>
    <row r="399" spans="1:10" x14ac:dyDescent="0.25">
      <c r="A399" s="16" t="s">
        <v>271</v>
      </c>
      <c r="B399" s="16" t="s">
        <v>138</v>
      </c>
      <c r="C399" s="16" t="s">
        <v>122</v>
      </c>
      <c r="D399" s="16" t="s">
        <v>334</v>
      </c>
      <c r="E399" s="16"/>
      <c r="F399" s="17" t="s">
        <v>194</v>
      </c>
      <c r="G399" s="18">
        <f>G400</f>
        <v>4299.0999999999995</v>
      </c>
      <c r="H399" s="18">
        <f>H400</f>
        <v>0</v>
      </c>
      <c r="I399" s="18">
        <f>I400</f>
        <v>0</v>
      </c>
      <c r="J399" s="18">
        <f>J400</f>
        <v>0</v>
      </c>
    </row>
    <row r="400" spans="1:10" ht="31.5" x14ac:dyDescent="0.25">
      <c r="A400" s="16" t="s">
        <v>271</v>
      </c>
      <c r="B400" s="16" t="s">
        <v>138</v>
      </c>
      <c r="C400" s="16" t="s">
        <v>122</v>
      </c>
      <c r="D400" s="16" t="s">
        <v>334</v>
      </c>
      <c r="E400" s="16" t="s">
        <v>111</v>
      </c>
      <c r="F400" s="17" t="s">
        <v>112</v>
      </c>
      <c r="G400" s="18">
        <v>4299.0999999999995</v>
      </c>
      <c r="H400" s="18">
        <v>0</v>
      </c>
      <c r="I400" s="18">
        <v>0</v>
      </c>
      <c r="J400" s="18"/>
    </row>
    <row r="401" spans="1:10" ht="63" x14ac:dyDescent="0.25">
      <c r="A401" s="16" t="s">
        <v>271</v>
      </c>
      <c r="B401" s="16" t="s">
        <v>138</v>
      </c>
      <c r="C401" s="16" t="s">
        <v>122</v>
      </c>
      <c r="D401" s="16" t="s">
        <v>335</v>
      </c>
      <c r="E401" s="16"/>
      <c r="F401" s="17" t="s">
        <v>196</v>
      </c>
      <c r="G401" s="18">
        <f>G402+G403</f>
        <v>22873.100000000002</v>
      </c>
      <c r="H401" s="18">
        <f>H402+H403</f>
        <v>22873.100000000002</v>
      </c>
      <c r="I401" s="18">
        <f>I402+I403</f>
        <v>22873.100000000002</v>
      </c>
      <c r="J401" s="18">
        <f>J402+J403</f>
        <v>0</v>
      </c>
    </row>
    <row r="402" spans="1:10" ht="78.75" x14ac:dyDescent="0.25">
      <c r="A402" s="16" t="s">
        <v>271</v>
      </c>
      <c r="B402" s="16" t="s">
        <v>138</v>
      </c>
      <c r="C402" s="16" t="s">
        <v>122</v>
      </c>
      <c r="D402" s="16" t="s">
        <v>335</v>
      </c>
      <c r="E402" s="16" t="s">
        <v>42</v>
      </c>
      <c r="F402" s="17" t="s">
        <v>43</v>
      </c>
      <c r="G402" s="18">
        <v>365.2</v>
      </c>
      <c r="H402" s="18">
        <v>365.2</v>
      </c>
      <c r="I402" s="18">
        <v>365.2</v>
      </c>
      <c r="J402" s="18"/>
    </row>
    <row r="403" spans="1:10" ht="31.5" x14ac:dyDescent="0.25">
      <c r="A403" s="16" t="s">
        <v>271</v>
      </c>
      <c r="B403" s="16" t="s">
        <v>138</v>
      </c>
      <c r="C403" s="16" t="s">
        <v>122</v>
      </c>
      <c r="D403" s="16" t="s">
        <v>335</v>
      </c>
      <c r="E403" s="16" t="s">
        <v>111</v>
      </c>
      <c r="F403" s="17" t="s">
        <v>112</v>
      </c>
      <c r="G403" s="18">
        <v>22507.9</v>
      </c>
      <c r="H403" s="18">
        <v>22507.9</v>
      </c>
      <c r="I403" s="18">
        <v>22507.9</v>
      </c>
      <c r="J403" s="18"/>
    </row>
    <row r="404" spans="1:10" ht="47.25" x14ac:dyDescent="0.25">
      <c r="A404" s="16" t="s">
        <v>271</v>
      </c>
      <c r="B404" s="16" t="s">
        <v>138</v>
      </c>
      <c r="C404" s="16" t="s">
        <v>122</v>
      </c>
      <c r="D404" s="16" t="s">
        <v>336</v>
      </c>
      <c r="E404" s="16"/>
      <c r="F404" s="17" t="s">
        <v>337</v>
      </c>
      <c r="G404" s="18">
        <f t="shared" ref="G404:G408" si="110">G405</f>
        <v>3223.7</v>
      </c>
      <c r="H404" s="18">
        <f t="shared" ref="H404:H408" si="111">H405</f>
        <v>3316.8</v>
      </c>
      <c r="I404" s="18">
        <f t="shared" ref="I404:I408" si="112">I405</f>
        <v>3316.8</v>
      </c>
      <c r="J404" s="18">
        <f t="shared" ref="J404:J408" si="113">J405</f>
        <v>0</v>
      </c>
    </row>
    <row r="405" spans="1:10" ht="31.5" x14ac:dyDescent="0.25">
      <c r="A405" s="16" t="s">
        <v>271</v>
      </c>
      <c r="B405" s="16" t="s">
        <v>138</v>
      </c>
      <c r="C405" s="16" t="s">
        <v>122</v>
      </c>
      <c r="D405" s="16" t="s">
        <v>338</v>
      </c>
      <c r="E405" s="16"/>
      <c r="F405" s="17" t="s">
        <v>339</v>
      </c>
      <c r="G405" s="18">
        <f t="shared" si="110"/>
        <v>3223.7</v>
      </c>
      <c r="H405" s="18">
        <f t="shared" si="111"/>
        <v>3316.8</v>
      </c>
      <c r="I405" s="18">
        <f t="shared" si="112"/>
        <v>3316.8</v>
      </c>
      <c r="J405" s="18">
        <f t="shared" si="113"/>
        <v>0</v>
      </c>
    </row>
    <row r="406" spans="1:10" ht="31.5" x14ac:dyDescent="0.25">
      <c r="A406" s="16" t="s">
        <v>271</v>
      </c>
      <c r="B406" s="16" t="s">
        <v>138</v>
      </c>
      <c r="C406" s="16" t="s">
        <v>122</v>
      </c>
      <c r="D406" s="16" t="s">
        <v>338</v>
      </c>
      <c r="E406" s="16" t="s">
        <v>111</v>
      </c>
      <c r="F406" s="17" t="s">
        <v>112</v>
      </c>
      <c r="G406" s="18">
        <v>3223.7</v>
      </c>
      <c r="H406" s="18">
        <v>3316.8</v>
      </c>
      <c r="I406" s="18">
        <v>3316.8</v>
      </c>
      <c r="J406" s="18"/>
    </row>
    <row r="407" spans="1:10" ht="47.25" x14ac:dyDescent="0.25">
      <c r="A407" s="16" t="s">
        <v>271</v>
      </c>
      <c r="B407" s="16" t="s">
        <v>138</v>
      </c>
      <c r="C407" s="16" t="s">
        <v>122</v>
      </c>
      <c r="D407" s="16" t="s">
        <v>284</v>
      </c>
      <c r="E407" s="16"/>
      <c r="F407" s="17" t="s">
        <v>285</v>
      </c>
      <c r="G407" s="18">
        <f t="shared" si="110"/>
        <v>20387.3</v>
      </c>
      <c r="H407" s="18">
        <f t="shared" si="111"/>
        <v>20595.7</v>
      </c>
      <c r="I407" s="18">
        <f t="shared" si="112"/>
        <v>20595.7</v>
      </c>
      <c r="J407" s="18">
        <f t="shared" si="113"/>
        <v>0</v>
      </c>
    </row>
    <row r="408" spans="1:10" ht="31.5" x14ac:dyDescent="0.25">
      <c r="A408" s="16" t="s">
        <v>271</v>
      </c>
      <c r="B408" s="16" t="s">
        <v>138</v>
      </c>
      <c r="C408" s="16" t="s">
        <v>122</v>
      </c>
      <c r="D408" s="16" t="s">
        <v>340</v>
      </c>
      <c r="E408" s="16"/>
      <c r="F408" s="17" t="s">
        <v>341</v>
      </c>
      <c r="G408" s="18">
        <f t="shared" si="110"/>
        <v>20387.3</v>
      </c>
      <c r="H408" s="18">
        <f t="shared" si="111"/>
        <v>20595.7</v>
      </c>
      <c r="I408" s="18">
        <f t="shared" si="112"/>
        <v>20595.7</v>
      </c>
      <c r="J408" s="18">
        <f t="shared" si="113"/>
        <v>0</v>
      </c>
    </row>
    <row r="409" spans="1:10" ht="31.5" x14ac:dyDescent="0.25">
      <c r="A409" s="16" t="s">
        <v>271</v>
      </c>
      <c r="B409" s="16" t="s">
        <v>138</v>
      </c>
      <c r="C409" s="16" t="s">
        <v>122</v>
      </c>
      <c r="D409" s="16" t="s">
        <v>340</v>
      </c>
      <c r="E409" s="16" t="s">
        <v>111</v>
      </c>
      <c r="F409" s="17" t="s">
        <v>112</v>
      </c>
      <c r="G409" s="18">
        <v>20387.3</v>
      </c>
      <c r="H409" s="18">
        <v>20595.7</v>
      </c>
      <c r="I409" s="18">
        <v>20595.7</v>
      </c>
      <c r="J409" s="18"/>
    </row>
    <row r="410" spans="1:10" ht="63" x14ac:dyDescent="0.25">
      <c r="A410" s="16" t="s">
        <v>271</v>
      </c>
      <c r="B410" s="16" t="s">
        <v>138</v>
      </c>
      <c r="C410" s="16" t="s">
        <v>122</v>
      </c>
      <c r="D410" s="16" t="s">
        <v>289</v>
      </c>
      <c r="E410" s="16"/>
      <c r="F410" s="17" t="s">
        <v>290</v>
      </c>
      <c r="G410" s="18">
        <f>G411+G414</f>
        <v>11864.7</v>
      </c>
      <c r="H410" s="18">
        <f>H411+H414</f>
        <v>150965</v>
      </c>
      <c r="I410" s="18">
        <f>I411+I414</f>
        <v>1271</v>
      </c>
      <c r="J410" s="18">
        <f>J411+J414</f>
        <v>0</v>
      </c>
    </row>
    <row r="411" spans="1:10" ht="31.5" x14ac:dyDescent="0.25">
      <c r="A411" s="16" t="s">
        <v>271</v>
      </c>
      <c r="B411" s="16" t="s">
        <v>138</v>
      </c>
      <c r="C411" s="16" t="s">
        <v>122</v>
      </c>
      <c r="D411" s="16" t="s">
        <v>291</v>
      </c>
      <c r="E411" s="16"/>
      <c r="F411" s="17" t="s">
        <v>185</v>
      </c>
      <c r="G411" s="18">
        <f>G412+G413</f>
        <v>1271</v>
      </c>
      <c r="H411" s="18">
        <f>H412+H413</f>
        <v>1271</v>
      </c>
      <c r="I411" s="18">
        <f>I412+I413</f>
        <v>1271</v>
      </c>
      <c r="J411" s="18">
        <f>J412+J413</f>
        <v>0</v>
      </c>
    </row>
    <row r="412" spans="1:10" ht="31.5" x14ac:dyDescent="0.25">
      <c r="A412" s="16" t="s">
        <v>271</v>
      </c>
      <c r="B412" s="16" t="s">
        <v>138</v>
      </c>
      <c r="C412" s="16" t="s">
        <v>122</v>
      </c>
      <c r="D412" s="16" t="s">
        <v>291</v>
      </c>
      <c r="E412" s="16" t="s">
        <v>30</v>
      </c>
      <c r="F412" s="17" t="s">
        <v>31</v>
      </c>
      <c r="G412" s="18">
        <v>56</v>
      </c>
      <c r="H412" s="18">
        <v>56</v>
      </c>
      <c r="I412" s="18">
        <v>56</v>
      </c>
      <c r="J412" s="18"/>
    </row>
    <row r="413" spans="1:10" ht="31.5" x14ac:dyDescent="0.25">
      <c r="A413" s="16" t="s">
        <v>271</v>
      </c>
      <c r="B413" s="16" t="s">
        <v>138</v>
      </c>
      <c r="C413" s="16" t="s">
        <v>122</v>
      </c>
      <c r="D413" s="16" t="s">
        <v>291</v>
      </c>
      <c r="E413" s="16" t="s">
        <v>111</v>
      </c>
      <c r="F413" s="17" t="s">
        <v>112</v>
      </c>
      <c r="G413" s="18">
        <v>1215</v>
      </c>
      <c r="H413" s="18">
        <v>1215</v>
      </c>
      <c r="I413" s="18">
        <v>1215</v>
      </c>
      <c r="J413" s="18"/>
    </row>
    <row r="414" spans="1:10" ht="47.25" x14ac:dyDescent="0.25">
      <c r="A414" s="16" t="s">
        <v>271</v>
      </c>
      <c r="B414" s="16" t="s">
        <v>138</v>
      </c>
      <c r="C414" s="16" t="s">
        <v>122</v>
      </c>
      <c r="D414" s="16" t="s">
        <v>292</v>
      </c>
      <c r="E414" s="16"/>
      <c r="F414" s="17" t="s">
        <v>293</v>
      </c>
      <c r="G414" s="18">
        <f>G415</f>
        <v>10593.7</v>
      </c>
      <c r="H414" s="18">
        <f>H415</f>
        <v>149694</v>
      </c>
      <c r="I414" s="18">
        <f>I415</f>
        <v>0</v>
      </c>
      <c r="J414" s="18">
        <f>J415</f>
        <v>0</v>
      </c>
    </row>
    <row r="415" spans="1:10" ht="31.5" x14ac:dyDescent="0.25">
      <c r="A415" s="16" t="s">
        <v>271</v>
      </c>
      <c r="B415" s="16" t="s">
        <v>138</v>
      </c>
      <c r="C415" s="16" t="s">
        <v>122</v>
      </c>
      <c r="D415" s="16" t="s">
        <v>292</v>
      </c>
      <c r="E415" s="16" t="s">
        <v>111</v>
      </c>
      <c r="F415" s="17" t="s">
        <v>112</v>
      </c>
      <c r="G415" s="18">
        <v>10593.7</v>
      </c>
      <c r="H415" s="18">
        <v>149694</v>
      </c>
      <c r="I415" s="18">
        <v>0</v>
      </c>
      <c r="J415" s="18"/>
    </row>
    <row r="416" spans="1:10" s="12" customFormat="1" ht="31.5" x14ac:dyDescent="0.25">
      <c r="A416" s="13" t="s">
        <v>271</v>
      </c>
      <c r="B416" s="13" t="s">
        <v>138</v>
      </c>
      <c r="C416" s="13" t="s">
        <v>128</v>
      </c>
      <c r="D416" s="13"/>
      <c r="E416" s="13"/>
      <c r="F416" s="14" t="s">
        <v>342</v>
      </c>
      <c r="G416" s="15">
        <f t="shared" ref="G416:G418" si="114">G417</f>
        <v>17654.899999999998</v>
      </c>
      <c r="H416" s="15">
        <f t="shared" ref="H416:H418" si="115">H417</f>
        <v>18122.7</v>
      </c>
      <c r="I416" s="15">
        <f t="shared" ref="I416:I418" si="116">I417</f>
        <v>18122.7</v>
      </c>
      <c r="J416" s="15">
        <f t="shared" ref="J416:J418" si="117">J417</f>
        <v>0</v>
      </c>
    </row>
    <row r="417" spans="1:10" ht="31.5" x14ac:dyDescent="0.25">
      <c r="A417" s="16" t="s">
        <v>271</v>
      </c>
      <c r="B417" s="16" t="s">
        <v>138</v>
      </c>
      <c r="C417" s="16" t="s">
        <v>128</v>
      </c>
      <c r="D417" s="16" t="s">
        <v>274</v>
      </c>
      <c r="E417" s="16"/>
      <c r="F417" s="17" t="s">
        <v>275</v>
      </c>
      <c r="G417" s="18">
        <f t="shared" si="114"/>
        <v>17654.899999999998</v>
      </c>
      <c r="H417" s="18">
        <f t="shared" si="115"/>
        <v>18122.7</v>
      </c>
      <c r="I417" s="18">
        <f t="shared" si="116"/>
        <v>18122.7</v>
      </c>
      <c r="J417" s="18">
        <f t="shared" si="117"/>
        <v>0</v>
      </c>
    </row>
    <row r="418" spans="1:10" x14ac:dyDescent="0.25">
      <c r="A418" s="16" t="s">
        <v>271</v>
      </c>
      <c r="B418" s="16" t="s">
        <v>138</v>
      </c>
      <c r="C418" s="16" t="s">
        <v>128</v>
      </c>
      <c r="D418" s="16" t="s">
        <v>276</v>
      </c>
      <c r="E418" s="16"/>
      <c r="F418" s="17" t="s">
        <v>25</v>
      </c>
      <c r="G418" s="18">
        <f t="shared" si="114"/>
        <v>17654.899999999998</v>
      </c>
      <c r="H418" s="18">
        <f t="shared" si="115"/>
        <v>18122.7</v>
      </c>
      <c r="I418" s="18">
        <f t="shared" si="116"/>
        <v>18122.7</v>
      </c>
      <c r="J418" s="18">
        <f t="shared" si="117"/>
        <v>0</v>
      </c>
    </row>
    <row r="419" spans="1:10" ht="47.25" x14ac:dyDescent="0.25">
      <c r="A419" s="16" t="s">
        <v>271</v>
      </c>
      <c r="B419" s="16" t="s">
        <v>138</v>
      </c>
      <c r="C419" s="16" t="s">
        <v>128</v>
      </c>
      <c r="D419" s="16" t="s">
        <v>336</v>
      </c>
      <c r="E419" s="16"/>
      <c r="F419" s="17" t="s">
        <v>337</v>
      </c>
      <c r="G419" s="18">
        <f>G420+G422+G424</f>
        <v>17654.899999999998</v>
      </c>
      <c r="H419" s="18">
        <f>H420+H422+H424</f>
        <v>18122.7</v>
      </c>
      <c r="I419" s="18">
        <f>I420+I422+I424</f>
        <v>18122.7</v>
      </c>
      <c r="J419" s="18">
        <f>J420+J422+J424</f>
        <v>0</v>
      </c>
    </row>
    <row r="420" spans="1:10" ht="47.25" x14ac:dyDescent="0.25">
      <c r="A420" s="16" t="s">
        <v>271</v>
      </c>
      <c r="B420" s="16" t="s">
        <v>138</v>
      </c>
      <c r="C420" s="16" t="s">
        <v>128</v>
      </c>
      <c r="D420" s="16" t="s">
        <v>343</v>
      </c>
      <c r="E420" s="16"/>
      <c r="F420" s="17" t="s">
        <v>45</v>
      </c>
      <c r="G420" s="18">
        <f>G421</f>
        <v>16739.599999999999</v>
      </c>
      <c r="H420" s="18">
        <f>H421</f>
        <v>17835.7</v>
      </c>
      <c r="I420" s="18">
        <f>I421</f>
        <v>17835.7</v>
      </c>
      <c r="J420" s="18">
        <f>J421</f>
        <v>0</v>
      </c>
    </row>
    <row r="421" spans="1:10" ht="31.5" x14ac:dyDescent="0.25">
      <c r="A421" s="16" t="s">
        <v>271</v>
      </c>
      <c r="B421" s="16" t="s">
        <v>138</v>
      </c>
      <c r="C421" s="16" t="s">
        <v>128</v>
      </c>
      <c r="D421" s="16" t="s">
        <v>343</v>
      </c>
      <c r="E421" s="16" t="s">
        <v>111</v>
      </c>
      <c r="F421" s="17" t="s">
        <v>112</v>
      </c>
      <c r="G421" s="18">
        <v>16739.599999999999</v>
      </c>
      <c r="H421" s="18">
        <v>17835.7</v>
      </c>
      <c r="I421" s="18">
        <v>17835.7</v>
      </c>
      <c r="J421" s="18"/>
    </row>
    <row r="422" spans="1:10" x14ac:dyDescent="0.25">
      <c r="A422" s="16" t="s">
        <v>271</v>
      </c>
      <c r="B422" s="16" t="s">
        <v>138</v>
      </c>
      <c r="C422" s="16" t="s">
        <v>128</v>
      </c>
      <c r="D422" s="16" t="s">
        <v>344</v>
      </c>
      <c r="E422" s="16"/>
      <c r="F422" s="17" t="s">
        <v>194</v>
      </c>
      <c r="G422" s="18">
        <f>G423</f>
        <v>628.29999999999995</v>
      </c>
      <c r="H422" s="18">
        <f>H423</f>
        <v>0</v>
      </c>
      <c r="I422" s="18">
        <f>I423</f>
        <v>0</v>
      </c>
      <c r="J422" s="18">
        <f>J423</f>
        <v>0</v>
      </c>
    </row>
    <row r="423" spans="1:10" ht="31.5" x14ac:dyDescent="0.25">
      <c r="A423" s="16" t="s">
        <v>271</v>
      </c>
      <c r="B423" s="16" t="s">
        <v>138</v>
      </c>
      <c r="C423" s="16" t="s">
        <v>128</v>
      </c>
      <c r="D423" s="16" t="s">
        <v>344</v>
      </c>
      <c r="E423" s="16" t="s">
        <v>111</v>
      </c>
      <c r="F423" s="17" t="s">
        <v>112</v>
      </c>
      <c r="G423" s="18">
        <v>628.29999999999995</v>
      </c>
      <c r="H423" s="18">
        <v>0</v>
      </c>
      <c r="I423" s="18">
        <v>0</v>
      </c>
      <c r="J423" s="18"/>
    </row>
    <row r="424" spans="1:10" ht="63" x14ac:dyDescent="0.25">
      <c r="A424" s="16" t="s">
        <v>271</v>
      </c>
      <c r="B424" s="16" t="s">
        <v>138</v>
      </c>
      <c r="C424" s="16" t="s">
        <v>128</v>
      </c>
      <c r="D424" s="16" t="s">
        <v>345</v>
      </c>
      <c r="E424" s="16"/>
      <c r="F424" s="17" t="s">
        <v>196</v>
      </c>
      <c r="G424" s="18">
        <f>G425</f>
        <v>287</v>
      </c>
      <c r="H424" s="18">
        <f>H425</f>
        <v>287</v>
      </c>
      <c r="I424" s="18">
        <f>I425</f>
        <v>287</v>
      </c>
      <c r="J424" s="18">
        <f>J425</f>
        <v>0</v>
      </c>
    </row>
    <row r="425" spans="1:10" ht="31.5" x14ac:dyDescent="0.25">
      <c r="A425" s="16" t="s">
        <v>271</v>
      </c>
      <c r="B425" s="16" t="s">
        <v>138</v>
      </c>
      <c r="C425" s="16" t="s">
        <v>128</v>
      </c>
      <c r="D425" s="16" t="s">
        <v>345</v>
      </c>
      <c r="E425" s="16" t="s">
        <v>111</v>
      </c>
      <c r="F425" s="17" t="s">
        <v>112</v>
      </c>
      <c r="G425" s="18">
        <v>287</v>
      </c>
      <c r="H425" s="18">
        <v>287</v>
      </c>
      <c r="I425" s="18">
        <v>287</v>
      </c>
      <c r="J425" s="18"/>
    </row>
    <row r="426" spans="1:10" s="12" customFormat="1" x14ac:dyDescent="0.25">
      <c r="A426" s="13" t="s">
        <v>271</v>
      </c>
      <c r="B426" s="13" t="s">
        <v>138</v>
      </c>
      <c r="C426" s="13" t="s">
        <v>235</v>
      </c>
      <c r="D426" s="13"/>
      <c r="E426" s="13"/>
      <c r="F426" s="14" t="s">
        <v>236</v>
      </c>
      <c r="G426" s="15">
        <f>G427+G432+G437+G449</f>
        <v>913681.5</v>
      </c>
      <c r="H426" s="15">
        <f>H427+H432+H437+H449</f>
        <v>929567.39999999991</v>
      </c>
      <c r="I426" s="15">
        <f>I427+I432+I437+I449</f>
        <v>904589.5</v>
      </c>
      <c r="J426" s="15">
        <f>J427+J432+J437+J449</f>
        <v>0</v>
      </c>
    </row>
    <row r="427" spans="1:10" x14ac:dyDescent="0.25">
      <c r="A427" s="16" t="s">
        <v>271</v>
      </c>
      <c r="B427" s="16" t="s">
        <v>138</v>
      </c>
      <c r="C427" s="16" t="s">
        <v>235</v>
      </c>
      <c r="D427" s="16" t="s">
        <v>205</v>
      </c>
      <c r="E427" s="16"/>
      <c r="F427" s="17" t="s">
        <v>206</v>
      </c>
      <c r="G427" s="18">
        <f t="shared" ref="G427:G430" si="118">G428</f>
        <v>200</v>
      </c>
      <c r="H427" s="18">
        <f t="shared" ref="H427:H430" si="119">H428</f>
        <v>200</v>
      </c>
      <c r="I427" s="18">
        <f t="shared" ref="I427:I437" si="120">I428</f>
        <v>200</v>
      </c>
      <c r="J427" s="18">
        <f t="shared" ref="J427:J437" si="121">J428</f>
        <v>0</v>
      </c>
    </row>
    <row r="428" spans="1:10" x14ac:dyDescent="0.25">
      <c r="A428" s="16" t="s">
        <v>271</v>
      </c>
      <c r="B428" s="16" t="s">
        <v>138</v>
      </c>
      <c r="C428" s="16" t="s">
        <v>235</v>
      </c>
      <c r="D428" s="16" t="s">
        <v>207</v>
      </c>
      <c r="E428" s="16"/>
      <c r="F428" s="17" t="s">
        <v>25</v>
      </c>
      <c r="G428" s="18">
        <f t="shared" si="118"/>
        <v>200</v>
      </c>
      <c r="H428" s="18">
        <f t="shared" si="119"/>
        <v>200</v>
      </c>
      <c r="I428" s="18">
        <f t="shared" si="120"/>
        <v>200</v>
      </c>
      <c r="J428" s="18">
        <f t="shared" si="121"/>
        <v>0</v>
      </c>
    </row>
    <row r="429" spans="1:10" ht="47.25" x14ac:dyDescent="0.25">
      <c r="A429" s="16" t="s">
        <v>271</v>
      </c>
      <c r="B429" s="16" t="s">
        <v>138</v>
      </c>
      <c r="C429" s="16" t="s">
        <v>235</v>
      </c>
      <c r="D429" s="16" t="s">
        <v>208</v>
      </c>
      <c r="E429" s="16"/>
      <c r="F429" s="17" t="s">
        <v>209</v>
      </c>
      <c r="G429" s="18">
        <f t="shared" si="118"/>
        <v>200</v>
      </c>
      <c r="H429" s="18">
        <f t="shared" si="119"/>
        <v>200</v>
      </c>
      <c r="I429" s="18">
        <f t="shared" si="120"/>
        <v>200</v>
      </c>
      <c r="J429" s="18">
        <f t="shared" si="121"/>
        <v>0</v>
      </c>
    </row>
    <row r="430" spans="1:10" ht="31.5" x14ac:dyDescent="0.25">
      <c r="A430" s="16" t="s">
        <v>271</v>
      </c>
      <c r="B430" s="16" t="s">
        <v>138</v>
      </c>
      <c r="C430" s="16" t="s">
        <v>235</v>
      </c>
      <c r="D430" s="16" t="s">
        <v>210</v>
      </c>
      <c r="E430" s="16"/>
      <c r="F430" s="17" t="s">
        <v>211</v>
      </c>
      <c r="G430" s="18">
        <f t="shared" si="118"/>
        <v>200</v>
      </c>
      <c r="H430" s="18">
        <f t="shared" si="119"/>
        <v>200</v>
      </c>
      <c r="I430" s="18">
        <f t="shared" si="120"/>
        <v>200</v>
      </c>
      <c r="J430" s="18">
        <f t="shared" si="121"/>
        <v>0</v>
      </c>
    </row>
    <row r="431" spans="1:10" ht="31.5" x14ac:dyDescent="0.25">
      <c r="A431" s="16" t="s">
        <v>271</v>
      </c>
      <c r="B431" s="16" t="s">
        <v>138</v>
      </c>
      <c r="C431" s="16" t="s">
        <v>235</v>
      </c>
      <c r="D431" s="16" t="s">
        <v>210</v>
      </c>
      <c r="E431" s="6" t="s">
        <v>111</v>
      </c>
      <c r="F431" s="17" t="s">
        <v>112</v>
      </c>
      <c r="G431" s="18">
        <v>200</v>
      </c>
      <c r="H431" s="18">
        <v>200</v>
      </c>
      <c r="I431" s="18">
        <v>200</v>
      </c>
      <c r="J431" s="18"/>
    </row>
    <row r="432" spans="1:10" x14ac:dyDescent="0.25">
      <c r="A432" s="16" t="s">
        <v>271</v>
      </c>
      <c r="B432" s="16" t="s">
        <v>138</v>
      </c>
      <c r="C432" s="16" t="s">
        <v>235</v>
      </c>
      <c r="D432" s="16" t="s">
        <v>214</v>
      </c>
      <c r="E432" s="7"/>
      <c r="F432" s="17" t="s">
        <v>215</v>
      </c>
      <c r="G432" s="18">
        <f t="shared" ref="G432:G437" si="122">G433</f>
        <v>4571.5</v>
      </c>
      <c r="H432" s="18">
        <f t="shared" ref="H432:H437" si="123">H433</f>
        <v>4571.5</v>
      </c>
      <c r="I432" s="18">
        <f t="shared" si="120"/>
        <v>4571.5</v>
      </c>
      <c r="J432" s="18">
        <f t="shared" si="121"/>
        <v>0</v>
      </c>
    </row>
    <row r="433" spans="1:10" x14ac:dyDescent="0.25">
      <c r="A433" s="16" t="s">
        <v>271</v>
      </c>
      <c r="B433" s="16" t="s">
        <v>138</v>
      </c>
      <c r="C433" s="16" t="s">
        <v>235</v>
      </c>
      <c r="D433" s="16" t="s">
        <v>216</v>
      </c>
      <c r="E433" s="7"/>
      <c r="F433" s="17" t="s">
        <v>25</v>
      </c>
      <c r="G433" s="18">
        <f t="shared" si="122"/>
        <v>4571.5</v>
      </c>
      <c r="H433" s="18">
        <f t="shared" si="123"/>
        <v>4571.5</v>
      </c>
      <c r="I433" s="18">
        <f t="shared" si="120"/>
        <v>4571.5</v>
      </c>
      <c r="J433" s="18">
        <f t="shared" si="121"/>
        <v>0</v>
      </c>
    </row>
    <row r="434" spans="1:10" ht="47.25" x14ac:dyDescent="0.25">
      <c r="A434" s="16" t="s">
        <v>271</v>
      </c>
      <c r="B434" s="16" t="s">
        <v>138</v>
      </c>
      <c r="C434" s="16" t="s">
        <v>235</v>
      </c>
      <c r="D434" s="16" t="s">
        <v>217</v>
      </c>
      <c r="E434" s="7"/>
      <c r="F434" s="17" t="s">
        <v>218</v>
      </c>
      <c r="G434" s="18">
        <f t="shared" si="122"/>
        <v>4571.5</v>
      </c>
      <c r="H434" s="18">
        <f t="shared" si="123"/>
        <v>4571.5</v>
      </c>
      <c r="I434" s="18">
        <f t="shared" si="120"/>
        <v>4571.5</v>
      </c>
      <c r="J434" s="18">
        <f t="shared" si="121"/>
        <v>0</v>
      </c>
    </row>
    <row r="435" spans="1:10" ht="31.5" x14ac:dyDescent="0.25">
      <c r="A435" s="16" t="s">
        <v>271</v>
      </c>
      <c r="B435" s="16" t="s">
        <v>138</v>
      </c>
      <c r="C435" s="16" t="s">
        <v>235</v>
      </c>
      <c r="D435" s="16" t="s">
        <v>219</v>
      </c>
      <c r="E435" s="7"/>
      <c r="F435" s="17" t="s">
        <v>220</v>
      </c>
      <c r="G435" s="18">
        <f t="shared" si="122"/>
        <v>4571.5</v>
      </c>
      <c r="H435" s="18">
        <f t="shared" si="123"/>
        <v>4571.5</v>
      </c>
      <c r="I435" s="18">
        <f t="shared" si="120"/>
        <v>4571.5</v>
      </c>
      <c r="J435" s="18">
        <f t="shared" si="121"/>
        <v>0</v>
      </c>
    </row>
    <row r="436" spans="1:10" ht="31.5" x14ac:dyDescent="0.25">
      <c r="A436" s="16" t="s">
        <v>271</v>
      </c>
      <c r="B436" s="16" t="s">
        <v>138</v>
      </c>
      <c r="C436" s="16" t="s">
        <v>235</v>
      </c>
      <c r="D436" s="16" t="s">
        <v>219</v>
      </c>
      <c r="E436" s="6" t="s">
        <v>111</v>
      </c>
      <c r="F436" s="17" t="s">
        <v>112</v>
      </c>
      <c r="G436" s="18">
        <v>4571.5</v>
      </c>
      <c r="H436" s="18">
        <v>4571.5</v>
      </c>
      <c r="I436" s="18">
        <v>4571.5</v>
      </c>
      <c r="J436" s="18"/>
    </row>
    <row r="437" spans="1:10" ht="47.25" x14ac:dyDescent="0.25">
      <c r="A437" s="16" t="s">
        <v>271</v>
      </c>
      <c r="B437" s="16" t="s">
        <v>138</v>
      </c>
      <c r="C437" s="16" t="s">
        <v>235</v>
      </c>
      <c r="D437" s="16" t="s">
        <v>197</v>
      </c>
      <c r="E437" s="7"/>
      <c r="F437" s="17" t="s">
        <v>198</v>
      </c>
      <c r="G437" s="18">
        <f t="shared" si="122"/>
        <v>64224.500000000007</v>
      </c>
      <c r="H437" s="18">
        <f t="shared" si="123"/>
        <v>64875.200000000004</v>
      </c>
      <c r="I437" s="18">
        <f t="shared" si="120"/>
        <v>64875.200000000004</v>
      </c>
      <c r="J437" s="18">
        <f t="shared" si="121"/>
        <v>0</v>
      </c>
    </row>
    <row r="438" spans="1:10" x14ac:dyDescent="0.25">
      <c r="A438" s="16" t="s">
        <v>271</v>
      </c>
      <c r="B438" s="16" t="s">
        <v>138</v>
      </c>
      <c r="C438" s="16" t="s">
        <v>235</v>
      </c>
      <c r="D438" s="16" t="s">
        <v>199</v>
      </c>
      <c r="E438" s="7"/>
      <c r="F438" s="17" t="s">
        <v>25</v>
      </c>
      <c r="G438" s="18">
        <f>G439+G442</f>
        <v>64224.500000000007</v>
      </c>
      <c r="H438" s="18">
        <f>H439+H442</f>
        <v>64875.200000000004</v>
      </c>
      <c r="I438" s="18">
        <f>I439+I442</f>
        <v>64875.200000000004</v>
      </c>
      <c r="J438" s="18">
        <f>J439+J442</f>
        <v>0</v>
      </c>
    </row>
    <row r="439" spans="1:10" ht="47.25" x14ac:dyDescent="0.25">
      <c r="A439" s="16" t="s">
        <v>271</v>
      </c>
      <c r="B439" s="16" t="s">
        <v>138</v>
      </c>
      <c r="C439" s="16" t="s">
        <v>235</v>
      </c>
      <c r="D439" s="16" t="s">
        <v>200</v>
      </c>
      <c r="E439" s="7"/>
      <c r="F439" s="17" t="s">
        <v>201</v>
      </c>
      <c r="G439" s="18">
        <f t="shared" ref="G439:G440" si="124">G440</f>
        <v>489.4</v>
      </c>
      <c r="H439" s="18">
        <f t="shared" ref="H439:H440" si="125">H440</f>
        <v>489.4</v>
      </c>
      <c r="I439" s="18">
        <f t="shared" ref="I439:I440" si="126">I440</f>
        <v>489.4</v>
      </c>
      <c r="J439" s="18">
        <f t="shared" ref="J439:J440" si="127">J440</f>
        <v>0</v>
      </c>
    </row>
    <row r="440" spans="1:10" ht="31.5" x14ac:dyDescent="0.25">
      <c r="A440" s="16" t="s">
        <v>271</v>
      </c>
      <c r="B440" s="16" t="s">
        <v>138</v>
      </c>
      <c r="C440" s="16" t="s">
        <v>235</v>
      </c>
      <c r="D440" s="16" t="s">
        <v>233</v>
      </c>
      <c r="E440" s="7"/>
      <c r="F440" s="17" t="s">
        <v>234</v>
      </c>
      <c r="G440" s="18">
        <f t="shared" si="124"/>
        <v>489.4</v>
      </c>
      <c r="H440" s="18">
        <f t="shared" si="125"/>
        <v>489.4</v>
      </c>
      <c r="I440" s="18">
        <f t="shared" si="126"/>
        <v>489.4</v>
      </c>
      <c r="J440" s="18">
        <f t="shared" si="127"/>
        <v>0</v>
      </c>
    </row>
    <row r="441" spans="1:10" ht="31.5" x14ac:dyDescent="0.25">
      <c r="A441" s="16" t="s">
        <v>271</v>
      </c>
      <c r="B441" s="16" t="s">
        <v>138</v>
      </c>
      <c r="C441" s="16" t="s">
        <v>235</v>
      </c>
      <c r="D441" s="16" t="s">
        <v>233</v>
      </c>
      <c r="E441" s="6" t="s">
        <v>111</v>
      </c>
      <c r="F441" s="17" t="s">
        <v>112</v>
      </c>
      <c r="G441" s="18">
        <v>489.4</v>
      </c>
      <c r="H441" s="18">
        <v>489.4</v>
      </c>
      <c r="I441" s="18">
        <v>489.4</v>
      </c>
      <c r="J441" s="18"/>
    </row>
    <row r="442" spans="1:10" ht="31.5" x14ac:dyDescent="0.25">
      <c r="A442" s="16" t="s">
        <v>271</v>
      </c>
      <c r="B442" s="16" t="s">
        <v>138</v>
      </c>
      <c r="C442" s="16" t="s">
        <v>235</v>
      </c>
      <c r="D442" s="16" t="s">
        <v>239</v>
      </c>
      <c r="E442" s="7"/>
      <c r="F442" s="17" t="s">
        <v>240</v>
      </c>
      <c r="G442" s="18">
        <f>G443+G445+G447</f>
        <v>63735.100000000006</v>
      </c>
      <c r="H442" s="18">
        <f>H443+H445+H447</f>
        <v>64385.8</v>
      </c>
      <c r="I442" s="18">
        <f>I443+I445+I447</f>
        <v>64385.8</v>
      </c>
      <c r="J442" s="18">
        <f>J443+J445+J447</f>
        <v>0</v>
      </c>
    </row>
    <row r="443" spans="1:10" ht="47.25" x14ac:dyDescent="0.25">
      <c r="A443" s="16" t="s">
        <v>271</v>
      </c>
      <c r="B443" s="16" t="s">
        <v>138</v>
      </c>
      <c r="C443" s="16" t="s">
        <v>235</v>
      </c>
      <c r="D443" s="16" t="s">
        <v>241</v>
      </c>
      <c r="E443" s="7"/>
      <c r="F443" s="17" t="s">
        <v>45</v>
      </c>
      <c r="G443" s="18">
        <f>G444</f>
        <v>52731.8</v>
      </c>
      <c r="H443" s="18">
        <f>H444</f>
        <v>53651.5</v>
      </c>
      <c r="I443" s="18">
        <f>I444</f>
        <v>53651.5</v>
      </c>
      <c r="J443" s="18">
        <f>J444</f>
        <v>0</v>
      </c>
    </row>
    <row r="444" spans="1:10" ht="31.5" x14ac:dyDescent="0.25">
      <c r="A444" s="16" t="s">
        <v>271</v>
      </c>
      <c r="B444" s="16" t="s">
        <v>138</v>
      </c>
      <c r="C444" s="16" t="s">
        <v>235</v>
      </c>
      <c r="D444" s="16" t="s">
        <v>241</v>
      </c>
      <c r="E444" s="6" t="s">
        <v>111</v>
      </c>
      <c r="F444" s="17" t="s">
        <v>112</v>
      </c>
      <c r="G444" s="18">
        <v>52731.8</v>
      </c>
      <c r="H444" s="18">
        <v>53651.5</v>
      </c>
      <c r="I444" s="18">
        <v>53651.5</v>
      </c>
      <c r="J444" s="18"/>
    </row>
    <row r="445" spans="1:10" x14ac:dyDescent="0.25">
      <c r="A445" s="16" t="s">
        <v>271</v>
      </c>
      <c r="B445" s="16" t="s">
        <v>138</v>
      </c>
      <c r="C445" s="16" t="s">
        <v>235</v>
      </c>
      <c r="D445" s="16" t="s">
        <v>242</v>
      </c>
      <c r="E445" s="7"/>
      <c r="F445" s="17" t="s">
        <v>194</v>
      </c>
      <c r="G445" s="18">
        <f>G446</f>
        <v>269</v>
      </c>
      <c r="H445" s="18">
        <f>H446</f>
        <v>0</v>
      </c>
      <c r="I445" s="18">
        <f>I446</f>
        <v>0</v>
      </c>
      <c r="J445" s="18">
        <f>J446</f>
        <v>0</v>
      </c>
    </row>
    <row r="446" spans="1:10" ht="31.5" x14ac:dyDescent="0.25">
      <c r="A446" s="16" t="s">
        <v>271</v>
      </c>
      <c r="B446" s="16" t="s">
        <v>138</v>
      </c>
      <c r="C446" s="16" t="s">
        <v>235</v>
      </c>
      <c r="D446" s="16" t="s">
        <v>242</v>
      </c>
      <c r="E446" s="6" t="s">
        <v>111</v>
      </c>
      <c r="F446" s="17" t="s">
        <v>112</v>
      </c>
      <c r="G446" s="18">
        <v>269</v>
      </c>
      <c r="H446" s="18">
        <v>0</v>
      </c>
      <c r="I446" s="18">
        <v>0</v>
      </c>
      <c r="J446" s="18"/>
    </row>
    <row r="447" spans="1:10" x14ac:dyDescent="0.25">
      <c r="A447" s="16" t="s">
        <v>271</v>
      </c>
      <c r="B447" s="16" t="s">
        <v>138</v>
      </c>
      <c r="C447" s="16" t="s">
        <v>235</v>
      </c>
      <c r="D447" s="16" t="s">
        <v>346</v>
      </c>
      <c r="E447" s="7"/>
      <c r="F447" s="17" t="s">
        <v>347</v>
      </c>
      <c r="G447" s="18">
        <f>G448</f>
        <v>10734.3</v>
      </c>
      <c r="H447" s="18">
        <f>H448</f>
        <v>10734.3</v>
      </c>
      <c r="I447" s="18">
        <f>I448</f>
        <v>10734.3</v>
      </c>
      <c r="J447" s="18">
        <f>J448</f>
        <v>0</v>
      </c>
    </row>
    <row r="448" spans="1:10" ht="31.5" x14ac:dyDescent="0.25">
      <c r="A448" s="16" t="s">
        <v>271</v>
      </c>
      <c r="B448" s="16" t="s">
        <v>138</v>
      </c>
      <c r="C448" s="16" t="s">
        <v>235</v>
      </c>
      <c r="D448" s="16" t="s">
        <v>346</v>
      </c>
      <c r="E448" s="6" t="s">
        <v>111</v>
      </c>
      <c r="F448" s="17" t="s">
        <v>112</v>
      </c>
      <c r="G448" s="18">
        <v>10734.3</v>
      </c>
      <c r="H448" s="18">
        <v>10734.3</v>
      </c>
      <c r="I448" s="18">
        <v>10734.3</v>
      </c>
      <c r="J448" s="18"/>
    </row>
    <row r="449" spans="1:10" ht="31.5" x14ac:dyDescent="0.25">
      <c r="A449" s="16" t="s">
        <v>271</v>
      </c>
      <c r="B449" s="16" t="s">
        <v>138</v>
      </c>
      <c r="C449" s="16" t="s">
        <v>235</v>
      </c>
      <c r="D449" s="16" t="s">
        <v>274</v>
      </c>
      <c r="E449" s="7"/>
      <c r="F449" s="17" t="s">
        <v>275</v>
      </c>
      <c r="G449" s="18">
        <f>G450</f>
        <v>844685.5</v>
      </c>
      <c r="H449" s="18">
        <f>H450</f>
        <v>859920.7</v>
      </c>
      <c r="I449" s="18">
        <f>I450</f>
        <v>834942.79999999993</v>
      </c>
      <c r="J449" s="18">
        <f>J450</f>
        <v>0</v>
      </c>
    </row>
    <row r="450" spans="1:10" x14ac:dyDescent="0.25">
      <c r="A450" s="16" t="s">
        <v>271</v>
      </c>
      <c r="B450" s="16" t="s">
        <v>138</v>
      </c>
      <c r="C450" s="16" t="s">
        <v>235</v>
      </c>
      <c r="D450" s="16" t="s">
        <v>276</v>
      </c>
      <c r="E450" s="7"/>
      <c r="F450" s="17" t="s">
        <v>25</v>
      </c>
      <c r="G450" s="18">
        <f>G454+G475+G481+G451+G471</f>
        <v>844685.5</v>
      </c>
      <c r="H450" s="18">
        <f>H454+H475+H481+H451+H471</f>
        <v>859920.7</v>
      </c>
      <c r="I450" s="18">
        <f>I454+I475+I481+I451+I471</f>
        <v>834942.79999999993</v>
      </c>
      <c r="J450" s="18">
        <f>J454+J475+J481+J451+J471</f>
        <v>0</v>
      </c>
    </row>
    <row r="451" spans="1:10" ht="47.25" x14ac:dyDescent="0.25">
      <c r="A451" s="16" t="s">
        <v>271</v>
      </c>
      <c r="B451" s="16" t="s">
        <v>138</v>
      </c>
      <c r="C451" s="16" t="s">
        <v>235</v>
      </c>
      <c r="D451" s="16" t="s">
        <v>277</v>
      </c>
      <c r="E451" s="7"/>
      <c r="F451" s="17" t="s">
        <v>278</v>
      </c>
      <c r="G451" s="18">
        <f t="shared" ref="G451:G452" si="128">G452</f>
        <v>3</v>
      </c>
      <c r="H451" s="18">
        <f t="shared" ref="H451:H452" si="129">H452</f>
        <v>3</v>
      </c>
      <c r="I451" s="18">
        <f t="shared" ref="I451:I452" si="130">I452</f>
        <v>3</v>
      </c>
      <c r="J451" s="18">
        <f t="shared" ref="J451:J452" si="131">J452</f>
        <v>0</v>
      </c>
    </row>
    <row r="452" spans="1:10" ht="31.5" x14ac:dyDescent="0.25">
      <c r="A452" s="16" t="s">
        <v>271</v>
      </c>
      <c r="B452" s="16" t="s">
        <v>138</v>
      </c>
      <c r="C452" s="16" t="s">
        <v>235</v>
      </c>
      <c r="D452" s="16" t="s">
        <v>280</v>
      </c>
      <c r="E452" s="7"/>
      <c r="F452" s="17" t="s">
        <v>281</v>
      </c>
      <c r="G452" s="18">
        <f t="shared" si="128"/>
        <v>3</v>
      </c>
      <c r="H452" s="18">
        <f t="shared" si="129"/>
        <v>3</v>
      </c>
      <c r="I452" s="18">
        <f t="shared" si="130"/>
        <v>3</v>
      </c>
      <c r="J452" s="18">
        <f t="shared" si="131"/>
        <v>0</v>
      </c>
    </row>
    <row r="453" spans="1:10" ht="31.5" x14ac:dyDescent="0.25">
      <c r="A453" s="16" t="s">
        <v>271</v>
      </c>
      <c r="B453" s="16" t="s">
        <v>138</v>
      </c>
      <c r="C453" s="16" t="s">
        <v>235</v>
      </c>
      <c r="D453" s="16" t="s">
        <v>280</v>
      </c>
      <c r="E453" s="6" t="s">
        <v>30</v>
      </c>
      <c r="F453" s="17" t="s">
        <v>31</v>
      </c>
      <c r="G453" s="18">
        <v>3</v>
      </c>
      <c r="H453" s="18">
        <v>3</v>
      </c>
      <c r="I453" s="18">
        <v>3</v>
      </c>
      <c r="J453" s="18"/>
    </row>
    <row r="454" spans="1:10" ht="47.25" x14ac:dyDescent="0.25">
      <c r="A454" s="16" t="s">
        <v>271</v>
      </c>
      <c r="B454" s="16" t="s">
        <v>138</v>
      </c>
      <c r="C454" s="16" t="s">
        <v>235</v>
      </c>
      <c r="D454" s="16" t="s">
        <v>336</v>
      </c>
      <c r="E454" s="7"/>
      <c r="F454" s="17" t="s">
        <v>337</v>
      </c>
      <c r="G454" s="18">
        <f>G455+G460+G462+G466+G469</f>
        <v>176226.4</v>
      </c>
      <c r="H454" s="18">
        <f>H455+H460+H462+H466+H469</f>
        <v>180072.89999999997</v>
      </c>
      <c r="I454" s="18">
        <f>I455+I460+I462+I466+I469</f>
        <v>180072.89999999997</v>
      </c>
      <c r="J454" s="18">
        <f>J455+J460+J462+J466+J469</f>
        <v>0</v>
      </c>
    </row>
    <row r="455" spans="1:10" ht="47.25" x14ac:dyDescent="0.25">
      <c r="A455" s="16" t="s">
        <v>271</v>
      </c>
      <c r="B455" s="16" t="s">
        <v>138</v>
      </c>
      <c r="C455" s="16" t="s">
        <v>235</v>
      </c>
      <c r="D455" s="16" t="s">
        <v>343</v>
      </c>
      <c r="E455" s="7"/>
      <c r="F455" s="17" t="s">
        <v>45</v>
      </c>
      <c r="G455" s="18">
        <f>G456+G457+G458+G459</f>
        <v>133108.1</v>
      </c>
      <c r="H455" s="18">
        <f>H456+H457+H458+H459</f>
        <v>139016.69999999998</v>
      </c>
      <c r="I455" s="18">
        <f>I456+I457+I458+I459</f>
        <v>139016.69999999998</v>
      </c>
      <c r="J455" s="18">
        <f>J456+J457+J458+J459</f>
        <v>0</v>
      </c>
    </row>
    <row r="456" spans="1:10" ht="78.75" x14ac:dyDescent="0.25">
      <c r="A456" s="16" t="s">
        <v>271</v>
      </c>
      <c r="B456" s="16" t="s">
        <v>138</v>
      </c>
      <c r="C456" s="16" t="s">
        <v>235</v>
      </c>
      <c r="D456" s="16" t="s">
        <v>343</v>
      </c>
      <c r="E456" s="6" t="s">
        <v>42</v>
      </c>
      <c r="F456" s="17" t="s">
        <v>43</v>
      </c>
      <c r="G456" s="18">
        <v>60551.6</v>
      </c>
      <c r="H456" s="18">
        <v>62413.399999999994</v>
      </c>
      <c r="I456" s="18">
        <v>62413.399999999994</v>
      </c>
      <c r="J456" s="18"/>
    </row>
    <row r="457" spans="1:10" ht="31.5" x14ac:dyDescent="0.25">
      <c r="A457" s="16" t="s">
        <v>271</v>
      </c>
      <c r="B457" s="16" t="s">
        <v>138</v>
      </c>
      <c r="C457" s="16" t="s">
        <v>235</v>
      </c>
      <c r="D457" s="16" t="s">
        <v>343</v>
      </c>
      <c r="E457" s="6" t="s">
        <v>30</v>
      </c>
      <c r="F457" s="17" t="s">
        <v>31</v>
      </c>
      <c r="G457" s="18">
        <v>13189.899999999998</v>
      </c>
      <c r="H457" s="18">
        <v>13189.899999999998</v>
      </c>
      <c r="I457" s="18">
        <v>13189.899999999998</v>
      </c>
      <c r="J457" s="18"/>
    </row>
    <row r="458" spans="1:10" ht="31.5" x14ac:dyDescent="0.25">
      <c r="A458" s="16" t="s">
        <v>271</v>
      </c>
      <c r="B458" s="16" t="s">
        <v>138</v>
      </c>
      <c r="C458" s="16" t="s">
        <v>235</v>
      </c>
      <c r="D458" s="16" t="s">
        <v>343</v>
      </c>
      <c r="E458" s="6" t="s">
        <v>111</v>
      </c>
      <c r="F458" s="17" t="s">
        <v>112</v>
      </c>
      <c r="G458" s="18">
        <v>58941.1</v>
      </c>
      <c r="H458" s="18">
        <v>62987.9</v>
      </c>
      <c r="I458" s="18">
        <v>62987.9</v>
      </c>
      <c r="J458" s="18"/>
    </row>
    <row r="459" spans="1:10" x14ac:dyDescent="0.25">
      <c r="A459" s="16" t="s">
        <v>271</v>
      </c>
      <c r="B459" s="16" t="s">
        <v>138</v>
      </c>
      <c r="C459" s="16" t="s">
        <v>235</v>
      </c>
      <c r="D459" s="16" t="s">
        <v>343</v>
      </c>
      <c r="E459" s="6" t="s">
        <v>32</v>
      </c>
      <c r="F459" s="17" t="s">
        <v>33</v>
      </c>
      <c r="G459" s="18">
        <v>425.5</v>
      </c>
      <c r="H459" s="18">
        <v>425.5</v>
      </c>
      <c r="I459" s="18">
        <v>425.5</v>
      </c>
      <c r="J459" s="18"/>
    </row>
    <row r="460" spans="1:10" x14ac:dyDescent="0.25">
      <c r="A460" s="16" t="s">
        <v>271</v>
      </c>
      <c r="B460" s="16" t="s">
        <v>138</v>
      </c>
      <c r="C460" s="16" t="s">
        <v>235</v>
      </c>
      <c r="D460" s="16" t="s">
        <v>344</v>
      </c>
      <c r="E460" s="7"/>
      <c r="F460" s="17" t="s">
        <v>194</v>
      </c>
      <c r="G460" s="18">
        <f>G461</f>
        <v>2319.6999999999998</v>
      </c>
      <c r="H460" s="18">
        <f>H461</f>
        <v>0</v>
      </c>
      <c r="I460" s="18">
        <f>I461</f>
        <v>0</v>
      </c>
      <c r="J460" s="18">
        <f>J461</f>
        <v>0</v>
      </c>
    </row>
    <row r="461" spans="1:10" ht="31.5" x14ac:dyDescent="0.25">
      <c r="A461" s="16" t="s">
        <v>271</v>
      </c>
      <c r="B461" s="16" t="s">
        <v>138</v>
      </c>
      <c r="C461" s="16" t="s">
        <v>235</v>
      </c>
      <c r="D461" s="16" t="s">
        <v>344</v>
      </c>
      <c r="E461" s="6" t="s">
        <v>111</v>
      </c>
      <c r="F461" s="17" t="s">
        <v>112</v>
      </c>
      <c r="G461" s="18">
        <v>2319.6999999999998</v>
      </c>
      <c r="H461" s="18">
        <v>0</v>
      </c>
      <c r="I461" s="18">
        <v>0</v>
      </c>
      <c r="J461" s="18"/>
    </row>
    <row r="462" spans="1:10" ht="31.5" x14ac:dyDescent="0.25">
      <c r="A462" s="16" t="s">
        <v>271</v>
      </c>
      <c r="B462" s="16" t="s">
        <v>138</v>
      </c>
      <c r="C462" s="16" t="s">
        <v>235</v>
      </c>
      <c r="D462" s="16" t="s">
        <v>338</v>
      </c>
      <c r="E462" s="7"/>
      <c r="F462" s="17" t="s">
        <v>339</v>
      </c>
      <c r="G462" s="18">
        <f>G463+G464+G465</f>
        <v>35814.199999999997</v>
      </c>
      <c r="H462" s="18">
        <f>H463+H464+H465</f>
        <v>36071.799999999996</v>
      </c>
      <c r="I462" s="18">
        <f>I463+I464+I465</f>
        <v>36071.799999999996</v>
      </c>
      <c r="J462" s="18">
        <f>J463+J464+J465</f>
        <v>0</v>
      </c>
    </row>
    <row r="463" spans="1:10" ht="31.5" x14ac:dyDescent="0.25">
      <c r="A463" s="16" t="s">
        <v>271</v>
      </c>
      <c r="B463" s="16" t="s">
        <v>138</v>
      </c>
      <c r="C463" s="16" t="s">
        <v>235</v>
      </c>
      <c r="D463" s="16" t="s">
        <v>338</v>
      </c>
      <c r="E463" s="6" t="s">
        <v>30</v>
      </c>
      <c r="F463" s="17" t="s">
        <v>31</v>
      </c>
      <c r="G463" s="18">
        <v>1000</v>
      </c>
      <c r="H463" s="18">
        <v>1000</v>
      </c>
      <c r="I463" s="18">
        <v>1000</v>
      </c>
      <c r="J463" s="18"/>
    </row>
    <row r="464" spans="1:10" x14ac:dyDescent="0.25">
      <c r="A464" s="16" t="s">
        <v>271</v>
      </c>
      <c r="B464" s="16" t="s">
        <v>138</v>
      </c>
      <c r="C464" s="16" t="s">
        <v>235</v>
      </c>
      <c r="D464" s="16" t="s">
        <v>338</v>
      </c>
      <c r="E464" s="6" t="s">
        <v>229</v>
      </c>
      <c r="F464" s="17" t="s">
        <v>230</v>
      </c>
      <c r="G464" s="18">
        <v>1900</v>
      </c>
      <c r="H464" s="18">
        <v>1900</v>
      </c>
      <c r="I464" s="18">
        <v>1900</v>
      </c>
      <c r="J464" s="18"/>
    </row>
    <row r="465" spans="1:10" ht="31.5" x14ac:dyDescent="0.25">
      <c r="A465" s="16" t="s">
        <v>271</v>
      </c>
      <c r="B465" s="16" t="s">
        <v>138</v>
      </c>
      <c r="C465" s="16" t="s">
        <v>235</v>
      </c>
      <c r="D465" s="16" t="s">
        <v>338</v>
      </c>
      <c r="E465" s="6" t="s">
        <v>111</v>
      </c>
      <c r="F465" s="17" t="s">
        <v>112</v>
      </c>
      <c r="G465" s="18">
        <v>32914.199999999997</v>
      </c>
      <c r="H465" s="18">
        <v>33171.799999999996</v>
      </c>
      <c r="I465" s="18">
        <v>33171.799999999996</v>
      </c>
      <c r="J465" s="18"/>
    </row>
    <row r="466" spans="1:10" ht="31.5" x14ac:dyDescent="0.25">
      <c r="A466" s="16" t="s">
        <v>271</v>
      </c>
      <c r="B466" s="16" t="s">
        <v>138</v>
      </c>
      <c r="C466" s="16" t="s">
        <v>235</v>
      </c>
      <c r="D466" s="16" t="s">
        <v>348</v>
      </c>
      <c r="E466" s="7"/>
      <c r="F466" s="17" t="s">
        <v>349</v>
      </c>
      <c r="G466" s="18">
        <f>G467+G468</f>
        <v>2988.6</v>
      </c>
      <c r="H466" s="18">
        <f>H467+H468</f>
        <v>2988.6</v>
      </c>
      <c r="I466" s="18">
        <f>I467+I468</f>
        <v>2988.6</v>
      </c>
      <c r="J466" s="18">
        <f>J467+J468</f>
        <v>0</v>
      </c>
    </row>
    <row r="467" spans="1:10" ht="31.5" x14ac:dyDescent="0.25">
      <c r="A467" s="16" t="s">
        <v>271</v>
      </c>
      <c r="B467" s="16" t="s">
        <v>138</v>
      </c>
      <c r="C467" s="16" t="s">
        <v>235</v>
      </c>
      <c r="D467" s="16" t="s">
        <v>348</v>
      </c>
      <c r="E467" s="6" t="s">
        <v>30</v>
      </c>
      <c r="F467" s="17" t="s">
        <v>31</v>
      </c>
      <c r="G467" s="18">
        <v>115</v>
      </c>
      <c r="H467" s="18">
        <v>115</v>
      </c>
      <c r="I467" s="18">
        <v>115</v>
      </c>
      <c r="J467" s="18"/>
    </row>
    <row r="468" spans="1:10" x14ac:dyDescent="0.25">
      <c r="A468" s="16" t="s">
        <v>271</v>
      </c>
      <c r="B468" s="16" t="s">
        <v>138</v>
      </c>
      <c r="C468" s="16" t="s">
        <v>235</v>
      </c>
      <c r="D468" s="16" t="s">
        <v>348</v>
      </c>
      <c r="E468" s="6" t="s">
        <v>229</v>
      </c>
      <c r="F468" s="17" t="s">
        <v>230</v>
      </c>
      <c r="G468" s="18">
        <v>2873.6</v>
      </c>
      <c r="H468" s="18">
        <v>2873.6</v>
      </c>
      <c r="I468" s="18">
        <v>2873.6</v>
      </c>
      <c r="J468" s="18"/>
    </row>
    <row r="469" spans="1:10" ht="63" x14ac:dyDescent="0.25">
      <c r="A469" s="16" t="s">
        <v>271</v>
      </c>
      <c r="B469" s="16" t="s">
        <v>138</v>
      </c>
      <c r="C469" s="16" t="s">
        <v>235</v>
      </c>
      <c r="D469" s="16" t="s">
        <v>345</v>
      </c>
      <c r="E469" s="7"/>
      <c r="F469" s="17" t="s">
        <v>196</v>
      </c>
      <c r="G469" s="18">
        <f>G470</f>
        <v>1995.8</v>
      </c>
      <c r="H469" s="18">
        <f>H470</f>
        <v>1995.8</v>
      </c>
      <c r="I469" s="18">
        <f>I470</f>
        <v>1995.8</v>
      </c>
      <c r="J469" s="18">
        <f>J470</f>
        <v>0</v>
      </c>
    </row>
    <row r="470" spans="1:10" ht="31.5" x14ac:dyDescent="0.25">
      <c r="A470" s="16" t="s">
        <v>271</v>
      </c>
      <c r="B470" s="16" t="s">
        <v>138</v>
      </c>
      <c r="C470" s="16" t="s">
        <v>235</v>
      </c>
      <c r="D470" s="16" t="s">
        <v>345</v>
      </c>
      <c r="E470" s="6" t="s">
        <v>111</v>
      </c>
      <c r="F470" s="17" t="s">
        <v>112</v>
      </c>
      <c r="G470" s="18">
        <v>1995.8</v>
      </c>
      <c r="H470" s="18">
        <v>1995.8</v>
      </c>
      <c r="I470" s="18">
        <v>1995.8</v>
      </c>
      <c r="J470" s="18"/>
    </row>
    <row r="471" spans="1:10" ht="47.25" x14ac:dyDescent="0.25">
      <c r="A471" s="16" t="s">
        <v>271</v>
      </c>
      <c r="B471" s="16" t="s">
        <v>138</v>
      </c>
      <c r="C471" s="16" t="s">
        <v>235</v>
      </c>
      <c r="D471" s="16" t="s">
        <v>284</v>
      </c>
      <c r="E471" s="7"/>
      <c r="F471" s="17" t="s">
        <v>285</v>
      </c>
      <c r="G471" s="18">
        <f>G472</f>
        <v>1255.0999999999999</v>
      </c>
      <c r="H471" s="18">
        <f>H472</f>
        <v>1278.4000000000001</v>
      </c>
      <c r="I471" s="18">
        <f>I472</f>
        <v>1278.4000000000001</v>
      </c>
      <c r="J471" s="18">
        <f>J472</f>
        <v>0</v>
      </c>
    </row>
    <row r="472" spans="1:10" ht="31.5" x14ac:dyDescent="0.25">
      <c r="A472" s="16" t="s">
        <v>271</v>
      </c>
      <c r="B472" s="16" t="s">
        <v>138</v>
      </c>
      <c r="C472" s="16" t="s">
        <v>235</v>
      </c>
      <c r="D472" s="16" t="s">
        <v>286</v>
      </c>
      <c r="E472" s="7"/>
      <c r="F472" s="17" t="s">
        <v>281</v>
      </c>
      <c r="G472" s="18">
        <f>G473+G474</f>
        <v>1255.0999999999999</v>
      </c>
      <c r="H472" s="18">
        <f>H473+H474</f>
        <v>1278.4000000000001</v>
      </c>
      <c r="I472" s="18">
        <f>I473+I474</f>
        <v>1278.4000000000001</v>
      </c>
      <c r="J472" s="18">
        <f>J473+J474</f>
        <v>0</v>
      </c>
    </row>
    <row r="473" spans="1:10" ht="78.75" x14ac:dyDescent="0.25">
      <c r="A473" s="16" t="s">
        <v>271</v>
      </c>
      <c r="B473" s="16" t="s">
        <v>138</v>
      </c>
      <c r="C473" s="16" t="s">
        <v>235</v>
      </c>
      <c r="D473" s="16" t="s">
        <v>286</v>
      </c>
      <c r="E473" s="6" t="s">
        <v>42</v>
      </c>
      <c r="F473" s="17" t="s">
        <v>43</v>
      </c>
      <c r="G473" s="18">
        <v>755.1</v>
      </c>
      <c r="H473" s="18">
        <v>778.4</v>
      </c>
      <c r="I473" s="18">
        <v>778.4</v>
      </c>
      <c r="J473" s="18"/>
    </row>
    <row r="474" spans="1:10" ht="31.5" x14ac:dyDescent="0.25">
      <c r="A474" s="16" t="s">
        <v>271</v>
      </c>
      <c r="B474" s="16" t="s">
        <v>138</v>
      </c>
      <c r="C474" s="16" t="s">
        <v>235</v>
      </c>
      <c r="D474" s="16" t="s">
        <v>286</v>
      </c>
      <c r="E474" s="6" t="s">
        <v>30</v>
      </c>
      <c r="F474" s="17" t="s">
        <v>31</v>
      </c>
      <c r="G474" s="18">
        <v>500</v>
      </c>
      <c r="H474" s="18">
        <v>500</v>
      </c>
      <c r="I474" s="18">
        <v>500</v>
      </c>
      <c r="J474" s="18"/>
    </row>
    <row r="475" spans="1:10" ht="63" x14ac:dyDescent="0.25">
      <c r="A475" s="16" t="s">
        <v>271</v>
      </c>
      <c r="B475" s="16" t="s">
        <v>138</v>
      </c>
      <c r="C475" s="16" t="s">
        <v>235</v>
      </c>
      <c r="D475" s="16" t="s">
        <v>289</v>
      </c>
      <c r="E475" s="7"/>
      <c r="F475" s="17" t="s">
        <v>290</v>
      </c>
      <c r="G475" s="18">
        <f>G476+G478</f>
        <v>40142</v>
      </c>
      <c r="H475" s="18">
        <f>H476+H478</f>
        <v>47966.400000000001</v>
      </c>
      <c r="I475" s="18">
        <f>I476+I478</f>
        <v>25504</v>
      </c>
      <c r="J475" s="18">
        <f>J476+J478</f>
        <v>0</v>
      </c>
    </row>
    <row r="476" spans="1:10" ht="31.5" x14ac:dyDescent="0.25">
      <c r="A476" s="16" t="s">
        <v>271</v>
      </c>
      <c r="B476" s="16" t="s">
        <v>138</v>
      </c>
      <c r="C476" s="16" t="s">
        <v>235</v>
      </c>
      <c r="D476" s="16" t="s">
        <v>291</v>
      </c>
      <c r="E476" s="7"/>
      <c r="F476" s="17" t="s">
        <v>185</v>
      </c>
      <c r="G476" s="18">
        <f>G477</f>
        <v>142</v>
      </c>
      <c r="H476" s="18">
        <f>H477</f>
        <v>142</v>
      </c>
      <c r="I476" s="18">
        <f>I477</f>
        <v>142</v>
      </c>
      <c r="J476" s="18">
        <f>J477</f>
        <v>0</v>
      </c>
    </row>
    <row r="477" spans="1:10" ht="31.5" x14ac:dyDescent="0.25">
      <c r="A477" s="16" t="s">
        <v>271</v>
      </c>
      <c r="B477" s="16" t="s">
        <v>138</v>
      </c>
      <c r="C477" s="16" t="s">
        <v>235</v>
      </c>
      <c r="D477" s="16" t="s">
        <v>291</v>
      </c>
      <c r="E477" s="6" t="s">
        <v>111</v>
      </c>
      <c r="F477" s="17" t="s">
        <v>112</v>
      </c>
      <c r="G477" s="18">
        <v>142</v>
      </c>
      <c r="H477" s="18">
        <v>142</v>
      </c>
      <c r="I477" s="18">
        <v>142</v>
      </c>
      <c r="J477" s="18"/>
    </row>
    <row r="478" spans="1:10" ht="47.25" x14ac:dyDescent="0.25">
      <c r="A478" s="16" t="s">
        <v>271</v>
      </c>
      <c r="B478" s="16" t="s">
        <v>138</v>
      </c>
      <c r="C478" s="16" t="s">
        <v>235</v>
      </c>
      <c r="D478" s="16" t="s">
        <v>292</v>
      </c>
      <c r="E478" s="7"/>
      <c r="F478" s="17" t="s">
        <v>293</v>
      </c>
      <c r="G478" s="18">
        <f>G479+G480</f>
        <v>40000</v>
      </c>
      <c r="H478" s="18">
        <f>H479+H480</f>
        <v>47824.4</v>
      </c>
      <c r="I478" s="18">
        <f>I479+I480</f>
        <v>25362</v>
      </c>
      <c r="J478" s="18">
        <f>J479+J480</f>
        <v>0</v>
      </c>
    </row>
    <row r="479" spans="1:10" ht="31.5" x14ac:dyDescent="0.25">
      <c r="A479" s="16" t="s">
        <v>271</v>
      </c>
      <c r="B479" s="16" t="s">
        <v>138</v>
      </c>
      <c r="C479" s="16" t="s">
        <v>235</v>
      </c>
      <c r="D479" s="16" t="s">
        <v>292</v>
      </c>
      <c r="E479" s="6" t="s">
        <v>30</v>
      </c>
      <c r="F479" s="17" t="s">
        <v>31</v>
      </c>
      <c r="G479" s="18">
        <v>0</v>
      </c>
      <c r="H479" s="18">
        <v>0</v>
      </c>
      <c r="I479" s="18">
        <v>25362</v>
      </c>
      <c r="J479" s="18"/>
    </row>
    <row r="480" spans="1:10" ht="31.5" x14ac:dyDescent="0.25">
      <c r="A480" s="16" t="s">
        <v>271</v>
      </c>
      <c r="B480" s="16" t="s">
        <v>138</v>
      </c>
      <c r="C480" s="16" t="s">
        <v>235</v>
      </c>
      <c r="D480" s="16" t="s">
        <v>292</v>
      </c>
      <c r="E480" s="6" t="s">
        <v>111</v>
      </c>
      <c r="F480" s="17" t="s">
        <v>112</v>
      </c>
      <c r="G480" s="18">
        <v>40000</v>
      </c>
      <c r="H480" s="18">
        <v>47824.4</v>
      </c>
      <c r="I480" s="18">
        <v>0</v>
      </c>
      <c r="J480" s="18"/>
    </row>
    <row r="481" spans="1:10" ht="47.25" x14ac:dyDescent="0.25">
      <c r="A481" s="16" t="s">
        <v>271</v>
      </c>
      <c r="B481" s="16" t="s">
        <v>138</v>
      </c>
      <c r="C481" s="16" t="s">
        <v>235</v>
      </c>
      <c r="D481" s="16" t="s">
        <v>350</v>
      </c>
      <c r="E481" s="7"/>
      <c r="F481" s="17" t="s">
        <v>351</v>
      </c>
      <c r="G481" s="18">
        <f>G482+G485+G488</f>
        <v>627059</v>
      </c>
      <c r="H481" s="18">
        <f>H482+H485+H488</f>
        <v>630600</v>
      </c>
      <c r="I481" s="18">
        <f>I482+I485+I488</f>
        <v>628084.5</v>
      </c>
      <c r="J481" s="18">
        <f>J482+J485+J488</f>
        <v>0</v>
      </c>
    </row>
    <row r="482" spans="1:10" x14ac:dyDescent="0.25">
      <c r="A482" s="16" t="s">
        <v>271</v>
      </c>
      <c r="B482" s="16" t="s">
        <v>138</v>
      </c>
      <c r="C482" s="16" t="s">
        <v>235</v>
      </c>
      <c r="D482" s="16" t="s">
        <v>352</v>
      </c>
      <c r="E482" s="7"/>
      <c r="F482" s="17" t="s">
        <v>41</v>
      </c>
      <c r="G482" s="18">
        <f>G483+G484</f>
        <v>106375.6</v>
      </c>
      <c r="H482" s="18">
        <f>H483+H484</f>
        <v>109500.8</v>
      </c>
      <c r="I482" s="18">
        <f>I483+I484</f>
        <v>109500.8</v>
      </c>
      <c r="J482" s="18">
        <f>J483+J484</f>
        <v>0</v>
      </c>
    </row>
    <row r="483" spans="1:10" ht="78.75" x14ac:dyDescent="0.25">
      <c r="A483" s="16" t="s">
        <v>271</v>
      </c>
      <c r="B483" s="16" t="s">
        <v>138</v>
      </c>
      <c r="C483" s="16" t="s">
        <v>235</v>
      </c>
      <c r="D483" s="16" t="s">
        <v>352</v>
      </c>
      <c r="E483" s="6" t="s">
        <v>42</v>
      </c>
      <c r="F483" s="17" t="s">
        <v>43</v>
      </c>
      <c r="G483" s="18">
        <v>101860.6</v>
      </c>
      <c r="H483" s="18">
        <v>104985.8</v>
      </c>
      <c r="I483" s="18">
        <v>104985.8</v>
      </c>
      <c r="J483" s="18"/>
    </row>
    <row r="484" spans="1:10" ht="31.5" x14ac:dyDescent="0.25">
      <c r="A484" s="16" t="s">
        <v>271</v>
      </c>
      <c r="B484" s="16" t="s">
        <v>138</v>
      </c>
      <c r="C484" s="16" t="s">
        <v>235</v>
      </c>
      <c r="D484" s="16" t="s">
        <v>352</v>
      </c>
      <c r="E484" s="6" t="s">
        <v>30</v>
      </c>
      <c r="F484" s="17" t="s">
        <v>31</v>
      </c>
      <c r="G484" s="18">
        <v>4515</v>
      </c>
      <c r="H484" s="18">
        <v>4515</v>
      </c>
      <c r="I484" s="18">
        <v>4515</v>
      </c>
      <c r="J484" s="18"/>
    </row>
    <row r="485" spans="1:10" ht="47.25" x14ac:dyDescent="0.25">
      <c r="A485" s="16" t="s">
        <v>271</v>
      </c>
      <c r="B485" s="16" t="s">
        <v>138</v>
      </c>
      <c r="C485" s="16" t="s">
        <v>235</v>
      </c>
      <c r="D485" s="16" t="s">
        <v>353</v>
      </c>
      <c r="E485" s="7"/>
      <c r="F485" s="17" t="s">
        <v>45</v>
      </c>
      <c r="G485" s="18">
        <f>G486+G487</f>
        <v>74633.2</v>
      </c>
      <c r="H485" s="18">
        <f>H486+H487</f>
        <v>76068.800000000003</v>
      </c>
      <c r="I485" s="18">
        <f>I486+I487</f>
        <v>76068.800000000003</v>
      </c>
      <c r="J485" s="18">
        <f>J486+J487</f>
        <v>0</v>
      </c>
    </row>
    <row r="486" spans="1:10" ht="78.75" x14ac:dyDescent="0.25">
      <c r="A486" s="16" t="s">
        <v>271</v>
      </c>
      <c r="B486" s="16" t="s">
        <v>138</v>
      </c>
      <c r="C486" s="16" t="s">
        <v>235</v>
      </c>
      <c r="D486" s="16" t="s">
        <v>353</v>
      </c>
      <c r="E486" s="6" t="s">
        <v>42</v>
      </c>
      <c r="F486" s="17" t="s">
        <v>43</v>
      </c>
      <c r="G486" s="18">
        <v>46688.5</v>
      </c>
      <c r="H486" s="18">
        <v>48124.1</v>
      </c>
      <c r="I486" s="18">
        <v>48124.1</v>
      </c>
      <c r="J486" s="18"/>
    </row>
    <row r="487" spans="1:10" ht="31.5" x14ac:dyDescent="0.25">
      <c r="A487" s="16" t="s">
        <v>271</v>
      </c>
      <c r="B487" s="16" t="s">
        <v>138</v>
      </c>
      <c r="C487" s="16" t="s">
        <v>235</v>
      </c>
      <c r="D487" s="16" t="s">
        <v>353</v>
      </c>
      <c r="E487" s="6" t="s">
        <v>30</v>
      </c>
      <c r="F487" s="17" t="s">
        <v>31</v>
      </c>
      <c r="G487" s="18">
        <v>27944.7</v>
      </c>
      <c r="H487" s="18">
        <v>27944.7</v>
      </c>
      <c r="I487" s="18">
        <v>27944.7</v>
      </c>
      <c r="J487" s="18"/>
    </row>
    <row r="488" spans="1:10" ht="31.5" x14ac:dyDescent="0.25">
      <c r="A488" s="16" t="s">
        <v>271</v>
      </c>
      <c r="B488" s="16" t="s">
        <v>138</v>
      </c>
      <c r="C488" s="16" t="s">
        <v>235</v>
      </c>
      <c r="D488" s="16" t="s">
        <v>354</v>
      </c>
      <c r="E488" s="7"/>
      <c r="F488" s="17" t="s">
        <v>281</v>
      </c>
      <c r="G488" s="18">
        <f>G489+G490</f>
        <v>446050.2</v>
      </c>
      <c r="H488" s="18">
        <f>H489+H490</f>
        <v>445030.40000000002</v>
      </c>
      <c r="I488" s="18">
        <f>I489+I490</f>
        <v>442514.9</v>
      </c>
      <c r="J488" s="18">
        <f>J489+J490</f>
        <v>0</v>
      </c>
    </row>
    <row r="489" spans="1:10" ht="78.75" x14ac:dyDescent="0.25">
      <c r="A489" s="16" t="s">
        <v>271</v>
      </c>
      <c r="B489" s="16" t="s">
        <v>138</v>
      </c>
      <c r="C489" s="16" t="s">
        <v>235</v>
      </c>
      <c r="D489" s="16" t="s">
        <v>354</v>
      </c>
      <c r="E489" s="6" t="s">
        <v>42</v>
      </c>
      <c r="F489" s="17" t="s">
        <v>43</v>
      </c>
      <c r="G489" s="18">
        <v>441160.7</v>
      </c>
      <c r="H489" s="18">
        <v>440144</v>
      </c>
      <c r="I489" s="18">
        <v>437630</v>
      </c>
      <c r="J489" s="18"/>
    </row>
    <row r="490" spans="1:10" ht="31.5" x14ac:dyDescent="0.25">
      <c r="A490" s="16" t="s">
        <v>271</v>
      </c>
      <c r="B490" s="16" t="s">
        <v>138</v>
      </c>
      <c r="C490" s="16" t="s">
        <v>235</v>
      </c>
      <c r="D490" s="16" t="s">
        <v>354</v>
      </c>
      <c r="E490" s="6" t="s">
        <v>30</v>
      </c>
      <c r="F490" s="17" t="s">
        <v>31</v>
      </c>
      <c r="G490" s="18">
        <v>4889.5</v>
      </c>
      <c r="H490" s="18">
        <v>4886.3999999999996</v>
      </c>
      <c r="I490" s="18">
        <v>4884.8999999999996</v>
      </c>
      <c r="J490" s="18"/>
    </row>
    <row r="491" spans="1:10" s="8" customFormat="1" x14ac:dyDescent="0.25">
      <c r="A491" s="9" t="s">
        <v>271</v>
      </c>
      <c r="B491" s="9" t="s">
        <v>268</v>
      </c>
      <c r="C491" s="9"/>
      <c r="D491" s="9"/>
      <c r="E491" s="25"/>
      <c r="F491" s="10" t="s">
        <v>269</v>
      </c>
      <c r="G491" s="11">
        <f>G492+G514+G507</f>
        <v>416545.1</v>
      </c>
      <c r="H491" s="11">
        <f>H492+H514+H507</f>
        <v>414913.69999999995</v>
      </c>
      <c r="I491" s="11">
        <f>I492+I514+I507</f>
        <v>414863.99999999994</v>
      </c>
      <c r="J491" s="11">
        <f>J492+J514+J507</f>
        <v>0</v>
      </c>
    </row>
    <row r="492" spans="1:10" s="12" customFormat="1" x14ac:dyDescent="0.25">
      <c r="A492" s="13" t="s">
        <v>271</v>
      </c>
      <c r="B492" s="13" t="s">
        <v>268</v>
      </c>
      <c r="C492" s="13" t="s">
        <v>122</v>
      </c>
      <c r="D492" s="13"/>
      <c r="E492" s="26"/>
      <c r="F492" s="14" t="s">
        <v>270</v>
      </c>
      <c r="G492" s="15">
        <f t="shared" ref="G492:G493" si="132">G493</f>
        <v>95095.599999999991</v>
      </c>
      <c r="H492" s="15">
        <f t="shared" ref="H492:H493" si="133">H493</f>
        <v>95095.599999999991</v>
      </c>
      <c r="I492" s="15">
        <f t="shared" ref="I492:I493" si="134">I493</f>
        <v>95095.599999999991</v>
      </c>
      <c r="J492" s="15">
        <f t="shared" ref="J492:J493" si="135">J493</f>
        <v>0</v>
      </c>
    </row>
    <row r="493" spans="1:10" ht="31.5" x14ac:dyDescent="0.25">
      <c r="A493" s="16" t="s">
        <v>271</v>
      </c>
      <c r="B493" s="16" t="s">
        <v>268</v>
      </c>
      <c r="C493" s="16" t="s">
        <v>122</v>
      </c>
      <c r="D493" s="16" t="s">
        <v>274</v>
      </c>
      <c r="E493" s="7"/>
      <c r="F493" s="17" t="s">
        <v>275</v>
      </c>
      <c r="G493" s="18">
        <f t="shared" si="132"/>
        <v>95095.599999999991</v>
      </c>
      <c r="H493" s="18">
        <f t="shared" si="133"/>
        <v>95095.599999999991</v>
      </c>
      <c r="I493" s="18">
        <f t="shared" si="134"/>
        <v>95095.599999999991</v>
      </c>
      <c r="J493" s="18">
        <f t="shared" si="135"/>
        <v>0</v>
      </c>
    </row>
    <row r="494" spans="1:10" x14ac:dyDescent="0.25">
      <c r="A494" s="16" t="s">
        <v>271</v>
      </c>
      <c r="B494" s="16" t="s">
        <v>268</v>
      </c>
      <c r="C494" s="16" t="s">
        <v>122</v>
      </c>
      <c r="D494" s="16" t="s">
        <v>276</v>
      </c>
      <c r="E494" s="7"/>
      <c r="F494" s="17" t="s">
        <v>25</v>
      </c>
      <c r="G494" s="18">
        <f>G501+G495+G504</f>
        <v>95095.599999999991</v>
      </c>
      <c r="H494" s="18">
        <f>H501+H495+H504</f>
        <v>95095.599999999991</v>
      </c>
      <c r="I494" s="18">
        <f>I501+I495+I504</f>
        <v>95095.599999999991</v>
      </c>
      <c r="J494" s="18">
        <f>J501+J495+J504</f>
        <v>0</v>
      </c>
    </row>
    <row r="495" spans="1:10" ht="47.25" x14ac:dyDescent="0.25">
      <c r="A495" s="16" t="s">
        <v>271</v>
      </c>
      <c r="B495" s="16" t="s">
        <v>268</v>
      </c>
      <c r="C495" s="16" t="s">
        <v>122</v>
      </c>
      <c r="D495" s="16" t="s">
        <v>277</v>
      </c>
      <c r="E495" s="7"/>
      <c r="F495" s="17" t="s">
        <v>278</v>
      </c>
      <c r="G495" s="18">
        <f>G496+G498</f>
        <v>93833.7</v>
      </c>
      <c r="H495" s="18">
        <f>H496+H498</f>
        <v>93833.7</v>
      </c>
      <c r="I495" s="18">
        <f>I496+I498</f>
        <v>93833.7</v>
      </c>
      <c r="J495" s="18">
        <f>J496+J498</f>
        <v>0</v>
      </c>
    </row>
    <row r="496" spans="1:10" ht="31.5" x14ac:dyDescent="0.25">
      <c r="A496" s="16" t="s">
        <v>271</v>
      </c>
      <c r="B496" s="16" t="s">
        <v>268</v>
      </c>
      <c r="C496" s="16" t="s">
        <v>122</v>
      </c>
      <c r="D496" s="16" t="s">
        <v>280</v>
      </c>
      <c r="E496" s="7"/>
      <c r="F496" s="17" t="s">
        <v>281</v>
      </c>
      <c r="G496" s="18">
        <f>G497</f>
        <v>93477.7</v>
      </c>
      <c r="H496" s="18">
        <f>H497</f>
        <v>93477.7</v>
      </c>
      <c r="I496" s="18">
        <f>I497</f>
        <v>93477.7</v>
      </c>
      <c r="J496" s="18">
        <f>J497</f>
        <v>0</v>
      </c>
    </row>
    <row r="497" spans="1:10" ht="31.5" x14ac:dyDescent="0.25">
      <c r="A497" s="16" t="s">
        <v>271</v>
      </c>
      <c r="B497" s="16" t="s">
        <v>268</v>
      </c>
      <c r="C497" s="16" t="s">
        <v>122</v>
      </c>
      <c r="D497" s="16" t="s">
        <v>280</v>
      </c>
      <c r="E497" s="6" t="s">
        <v>111</v>
      </c>
      <c r="F497" s="17" t="s">
        <v>112</v>
      </c>
      <c r="G497" s="18">
        <v>93477.7</v>
      </c>
      <c r="H497" s="18">
        <v>93477.7</v>
      </c>
      <c r="I497" s="18">
        <v>93477.7</v>
      </c>
      <c r="J497" s="18"/>
    </row>
    <row r="498" spans="1:10" ht="110.25" x14ac:dyDescent="0.25">
      <c r="A498" s="16" t="s">
        <v>271</v>
      </c>
      <c r="B498" s="16" t="s">
        <v>268</v>
      </c>
      <c r="C498" s="16" t="s">
        <v>122</v>
      </c>
      <c r="D498" s="16" t="s">
        <v>355</v>
      </c>
      <c r="E498" s="7"/>
      <c r="F498" s="17" t="s">
        <v>356</v>
      </c>
      <c r="G498" s="18">
        <f>G499+G500</f>
        <v>356</v>
      </c>
      <c r="H498" s="18">
        <f>H499+H500</f>
        <v>356</v>
      </c>
      <c r="I498" s="18">
        <f>I499+I500</f>
        <v>356</v>
      </c>
      <c r="J498" s="18">
        <f>J499+J500</f>
        <v>0</v>
      </c>
    </row>
    <row r="499" spans="1:10" x14ac:dyDescent="0.25">
      <c r="A499" s="16" t="s">
        <v>271</v>
      </c>
      <c r="B499" s="16" t="s">
        <v>268</v>
      </c>
      <c r="C499" s="16" t="s">
        <v>122</v>
      </c>
      <c r="D499" s="16" t="s">
        <v>355</v>
      </c>
      <c r="E499" s="6" t="s">
        <v>229</v>
      </c>
      <c r="F499" s="17" t="s">
        <v>230</v>
      </c>
      <c r="G499" s="18">
        <v>290</v>
      </c>
      <c r="H499" s="18">
        <v>290</v>
      </c>
      <c r="I499" s="18">
        <v>290</v>
      </c>
      <c r="J499" s="18"/>
    </row>
    <row r="500" spans="1:10" ht="31.5" x14ac:dyDescent="0.25">
      <c r="A500" s="16" t="s">
        <v>271</v>
      </c>
      <c r="B500" s="16" t="s">
        <v>268</v>
      </c>
      <c r="C500" s="16" t="s">
        <v>122</v>
      </c>
      <c r="D500" s="16" t="s">
        <v>355</v>
      </c>
      <c r="E500" s="6" t="s">
        <v>111</v>
      </c>
      <c r="F500" s="17" t="s">
        <v>112</v>
      </c>
      <c r="G500" s="18">
        <v>66</v>
      </c>
      <c r="H500" s="18">
        <v>66</v>
      </c>
      <c r="I500" s="18">
        <v>66</v>
      </c>
      <c r="J500" s="18"/>
    </row>
    <row r="501" spans="1:10" ht="47.25" x14ac:dyDescent="0.25">
      <c r="A501" s="16" t="s">
        <v>271</v>
      </c>
      <c r="B501" s="16" t="s">
        <v>268</v>
      </c>
      <c r="C501" s="16" t="s">
        <v>122</v>
      </c>
      <c r="D501" s="16" t="s">
        <v>320</v>
      </c>
      <c r="E501" s="7"/>
      <c r="F501" s="17" t="s">
        <v>321</v>
      </c>
      <c r="G501" s="18">
        <f t="shared" ref="G501:G510" si="136">G502</f>
        <v>800</v>
      </c>
      <c r="H501" s="18">
        <f t="shared" ref="H501:H510" si="137">H502</f>
        <v>800</v>
      </c>
      <c r="I501" s="18">
        <f t="shared" ref="I501:I510" si="138">I502</f>
        <v>800</v>
      </c>
      <c r="J501" s="18">
        <f t="shared" ref="J501:J510" si="139">J502</f>
        <v>0</v>
      </c>
    </row>
    <row r="502" spans="1:10" ht="63" x14ac:dyDescent="0.25">
      <c r="A502" s="16" t="s">
        <v>271</v>
      </c>
      <c r="B502" s="16" t="s">
        <v>268</v>
      </c>
      <c r="C502" s="16" t="s">
        <v>122</v>
      </c>
      <c r="D502" s="16" t="s">
        <v>335</v>
      </c>
      <c r="E502" s="7"/>
      <c r="F502" s="17" t="s">
        <v>196</v>
      </c>
      <c r="G502" s="18">
        <f t="shared" si="136"/>
        <v>800</v>
      </c>
      <c r="H502" s="18">
        <f t="shared" si="137"/>
        <v>800</v>
      </c>
      <c r="I502" s="18">
        <f t="shared" si="138"/>
        <v>800</v>
      </c>
      <c r="J502" s="18">
        <f t="shared" si="139"/>
        <v>0</v>
      </c>
    </row>
    <row r="503" spans="1:10" ht="31.5" x14ac:dyDescent="0.25">
      <c r="A503" s="16" t="s">
        <v>271</v>
      </c>
      <c r="B503" s="16" t="s">
        <v>268</v>
      </c>
      <c r="C503" s="16" t="s">
        <v>122</v>
      </c>
      <c r="D503" s="16" t="s">
        <v>335</v>
      </c>
      <c r="E503" s="6" t="s">
        <v>111</v>
      </c>
      <c r="F503" s="17" t="s">
        <v>112</v>
      </c>
      <c r="G503" s="18">
        <v>800</v>
      </c>
      <c r="H503" s="18">
        <v>800</v>
      </c>
      <c r="I503" s="18">
        <v>800</v>
      </c>
      <c r="J503" s="18"/>
    </row>
    <row r="504" spans="1:10" ht="47.25" x14ac:dyDescent="0.25">
      <c r="A504" s="16" t="s">
        <v>271</v>
      </c>
      <c r="B504" s="16" t="s">
        <v>268</v>
      </c>
      <c r="C504" s="16" t="s">
        <v>122</v>
      </c>
      <c r="D504" s="16" t="s">
        <v>284</v>
      </c>
      <c r="E504" s="7"/>
      <c r="F504" s="17" t="s">
        <v>285</v>
      </c>
      <c r="G504" s="18">
        <f t="shared" si="136"/>
        <v>461.9</v>
      </c>
      <c r="H504" s="18">
        <f t="shared" si="137"/>
        <v>461.9</v>
      </c>
      <c r="I504" s="18">
        <f t="shared" si="138"/>
        <v>461.9</v>
      </c>
      <c r="J504" s="18">
        <f t="shared" si="139"/>
        <v>0</v>
      </c>
    </row>
    <row r="505" spans="1:10" ht="31.5" x14ac:dyDescent="0.25">
      <c r="A505" s="16" t="s">
        <v>271</v>
      </c>
      <c r="B505" s="16" t="s">
        <v>268</v>
      </c>
      <c r="C505" s="16" t="s">
        <v>122</v>
      </c>
      <c r="D505" s="16" t="s">
        <v>286</v>
      </c>
      <c r="E505" s="7"/>
      <c r="F505" s="17" t="s">
        <v>281</v>
      </c>
      <c r="G505" s="18">
        <f t="shared" si="136"/>
        <v>461.9</v>
      </c>
      <c r="H505" s="18">
        <f t="shared" si="137"/>
        <v>461.9</v>
      </c>
      <c r="I505" s="18">
        <f t="shared" si="138"/>
        <v>461.9</v>
      </c>
      <c r="J505" s="18">
        <f t="shared" si="139"/>
        <v>0</v>
      </c>
    </row>
    <row r="506" spans="1:10" ht="31.5" x14ac:dyDescent="0.25">
      <c r="A506" s="16" t="s">
        <v>271</v>
      </c>
      <c r="B506" s="16" t="s">
        <v>268</v>
      </c>
      <c r="C506" s="16" t="s">
        <v>122</v>
      </c>
      <c r="D506" s="16" t="s">
        <v>286</v>
      </c>
      <c r="E506" s="6" t="s">
        <v>111</v>
      </c>
      <c r="F506" s="17" t="s">
        <v>112</v>
      </c>
      <c r="G506" s="18">
        <v>461.9</v>
      </c>
      <c r="H506" s="18">
        <v>461.9</v>
      </c>
      <c r="I506" s="18">
        <v>461.9</v>
      </c>
      <c r="J506" s="18"/>
    </row>
    <row r="507" spans="1:10" s="12" customFormat="1" x14ac:dyDescent="0.25">
      <c r="A507" s="13" t="s">
        <v>271</v>
      </c>
      <c r="B507" s="13" t="s">
        <v>268</v>
      </c>
      <c r="C507" s="13" t="s">
        <v>98</v>
      </c>
      <c r="D507" s="13"/>
      <c r="E507" s="26"/>
      <c r="F507" s="14" t="s">
        <v>357</v>
      </c>
      <c r="G507" s="15">
        <f t="shared" si="136"/>
        <v>39882.400000000001</v>
      </c>
      <c r="H507" s="15">
        <f t="shared" si="137"/>
        <v>38108.5</v>
      </c>
      <c r="I507" s="15">
        <f t="shared" si="138"/>
        <v>38058.800000000003</v>
      </c>
      <c r="J507" s="15">
        <f t="shared" si="139"/>
        <v>0</v>
      </c>
    </row>
    <row r="508" spans="1:10" ht="31.5" x14ac:dyDescent="0.25">
      <c r="A508" s="16" t="s">
        <v>271</v>
      </c>
      <c r="B508" s="16" t="s">
        <v>268</v>
      </c>
      <c r="C508" s="16" t="s">
        <v>98</v>
      </c>
      <c r="D508" s="16" t="s">
        <v>274</v>
      </c>
      <c r="E508" s="7"/>
      <c r="F508" s="17" t="s">
        <v>275</v>
      </c>
      <c r="G508" s="18">
        <f t="shared" si="136"/>
        <v>39882.400000000001</v>
      </c>
      <c r="H508" s="18">
        <f t="shared" si="137"/>
        <v>38108.5</v>
      </c>
      <c r="I508" s="18">
        <f t="shared" si="138"/>
        <v>38058.800000000003</v>
      </c>
      <c r="J508" s="18">
        <f t="shared" si="139"/>
        <v>0</v>
      </c>
    </row>
    <row r="509" spans="1:10" x14ac:dyDescent="0.25">
      <c r="A509" s="16" t="s">
        <v>271</v>
      </c>
      <c r="B509" s="16" t="s">
        <v>268</v>
      </c>
      <c r="C509" s="16" t="s">
        <v>98</v>
      </c>
      <c r="D509" s="16" t="s">
        <v>276</v>
      </c>
      <c r="E509" s="7"/>
      <c r="F509" s="17" t="s">
        <v>25</v>
      </c>
      <c r="G509" s="18">
        <f t="shared" si="136"/>
        <v>39882.400000000001</v>
      </c>
      <c r="H509" s="18">
        <f t="shared" si="137"/>
        <v>38108.5</v>
      </c>
      <c r="I509" s="18">
        <f t="shared" si="138"/>
        <v>38058.800000000003</v>
      </c>
      <c r="J509" s="18">
        <f t="shared" si="139"/>
        <v>0</v>
      </c>
    </row>
    <row r="510" spans="1:10" ht="47.25" x14ac:dyDescent="0.25">
      <c r="A510" s="16" t="s">
        <v>271</v>
      </c>
      <c r="B510" s="16" t="s">
        <v>268</v>
      </c>
      <c r="C510" s="16" t="s">
        <v>98</v>
      </c>
      <c r="D510" s="16" t="s">
        <v>277</v>
      </c>
      <c r="E510" s="7"/>
      <c r="F510" s="17" t="s">
        <v>278</v>
      </c>
      <c r="G510" s="18">
        <f t="shared" si="136"/>
        <v>39882.400000000001</v>
      </c>
      <c r="H510" s="18">
        <f t="shared" si="137"/>
        <v>38108.5</v>
      </c>
      <c r="I510" s="18">
        <f t="shared" si="138"/>
        <v>38058.800000000003</v>
      </c>
      <c r="J510" s="18">
        <f t="shared" si="139"/>
        <v>0</v>
      </c>
    </row>
    <row r="511" spans="1:10" ht="31.5" x14ac:dyDescent="0.25">
      <c r="A511" s="16" t="s">
        <v>271</v>
      </c>
      <c r="B511" s="16" t="s">
        <v>268</v>
      </c>
      <c r="C511" s="16" t="s">
        <v>98</v>
      </c>
      <c r="D511" s="16" t="s">
        <v>280</v>
      </c>
      <c r="E511" s="7"/>
      <c r="F511" s="17" t="s">
        <v>281</v>
      </c>
      <c r="G511" s="18">
        <f>G512+G513</f>
        <v>39882.400000000001</v>
      </c>
      <c r="H511" s="18">
        <f>H512+H513</f>
        <v>38108.5</v>
      </c>
      <c r="I511" s="18">
        <f>I512+I513</f>
        <v>38058.800000000003</v>
      </c>
      <c r="J511" s="18">
        <f>J512+J513</f>
        <v>0</v>
      </c>
    </row>
    <row r="512" spans="1:10" x14ac:dyDescent="0.25">
      <c r="A512" s="16" t="s">
        <v>271</v>
      </c>
      <c r="B512" s="16" t="s">
        <v>268</v>
      </c>
      <c r="C512" s="16" t="s">
        <v>98</v>
      </c>
      <c r="D512" s="16" t="s">
        <v>280</v>
      </c>
      <c r="E512" s="6" t="s">
        <v>229</v>
      </c>
      <c r="F512" s="17" t="s">
        <v>230</v>
      </c>
      <c r="G512" s="18">
        <v>41.8</v>
      </c>
      <c r="H512" s="18">
        <v>41.7</v>
      </c>
      <c r="I512" s="18">
        <v>41.8</v>
      </c>
      <c r="J512" s="18"/>
    </row>
    <row r="513" spans="1:10" ht="31.5" x14ac:dyDescent="0.25">
      <c r="A513" s="16" t="s">
        <v>271</v>
      </c>
      <c r="B513" s="16" t="s">
        <v>268</v>
      </c>
      <c r="C513" s="16" t="s">
        <v>98</v>
      </c>
      <c r="D513" s="16" t="s">
        <v>280</v>
      </c>
      <c r="E513" s="6" t="s">
        <v>111</v>
      </c>
      <c r="F513" s="17" t="s">
        <v>112</v>
      </c>
      <c r="G513" s="18">
        <v>39840.6</v>
      </c>
      <c r="H513" s="18">
        <v>38066.800000000003</v>
      </c>
      <c r="I513" s="18">
        <v>38017</v>
      </c>
      <c r="J513" s="18"/>
    </row>
    <row r="514" spans="1:10" s="12" customFormat="1" x14ac:dyDescent="0.25">
      <c r="A514" s="13" t="s">
        <v>271</v>
      </c>
      <c r="B514" s="13" t="s">
        <v>268</v>
      </c>
      <c r="C514" s="13" t="s">
        <v>67</v>
      </c>
      <c r="D514" s="13"/>
      <c r="E514" s="26"/>
      <c r="F514" s="14" t="s">
        <v>358</v>
      </c>
      <c r="G514" s="15">
        <f t="shared" ref="G514:G515" si="140">G515</f>
        <v>281567.09999999998</v>
      </c>
      <c r="H514" s="15">
        <f t="shared" ref="H514:H515" si="141">H515</f>
        <v>281709.59999999998</v>
      </c>
      <c r="I514" s="15">
        <f t="shared" ref="I514:I515" si="142">I515</f>
        <v>281709.59999999998</v>
      </c>
      <c r="J514" s="15">
        <f t="shared" ref="J514:J515" si="143">J515</f>
        <v>0</v>
      </c>
    </row>
    <row r="515" spans="1:10" ht="31.5" x14ac:dyDescent="0.25">
      <c r="A515" s="16" t="s">
        <v>271</v>
      </c>
      <c r="B515" s="16" t="s">
        <v>268</v>
      </c>
      <c r="C515" s="16" t="s">
        <v>67</v>
      </c>
      <c r="D515" s="16" t="s">
        <v>274</v>
      </c>
      <c r="E515" s="7"/>
      <c r="F515" s="17" t="s">
        <v>275</v>
      </c>
      <c r="G515" s="18">
        <f t="shared" si="140"/>
        <v>281567.09999999998</v>
      </c>
      <c r="H515" s="18">
        <f t="shared" si="141"/>
        <v>281709.59999999998</v>
      </c>
      <c r="I515" s="18">
        <f t="shared" si="142"/>
        <v>281709.59999999998</v>
      </c>
      <c r="J515" s="18">
        <f t="shared" si="143"/>
        <v>0</v>
      </c>
    </row>
    <row r="516" spans="1:10" x14ac:dyDescent="0.25">
      <c r="A516" s="16" t="s">
        <v>271</v>
      </c>
      <c r="B516" s="16" t="s">
        <v>268</v>
      </c>
      <c r="C516" s="16" t="s">
        <v>67</v>
      </c>
      <c r="D516" s="16" t="s">
        <v>276</v>
      </c>
      <c r="E516" s="7"/>
      <c r="F516" s="17" t="s">
        <v>25</v>
      </c>
      <c r="G516" s="18">
        <f>G517+G524</f>
        <v>281567.09999999998</v>
      </c>
      <c r="H516" s="18">
        <f>H517+H524</f>
        <v>281709.59999999998</v>
      </c>
      <c r="I516" s="18">
        <f>I517+I524</f>
        <v>281709.59999999998</v>
      </c>
      <c r="J516" s="18">
        <f>J517+J524</f>
        <v>0</v>
      </c>
    </row>
    <row r="517" spans="1:10" ht="47.25" x14ac:dyDescent="0.25">
      <c r="A517" s="16" t="s">
        <v>271</v>
      </c>
      <c r="B517" s="16" t="s">
        <v>268</v>
      </c>
      <c r="C517" s="16" t="s">
        <v>67</v>
      </c>
      <c r="D517" s="16" t="s">
        <v>277</v>
      </c>
      <c r="E517" s="7"/>
      <c r="F517" s="17" t="s">
        <v>278</v>
      </c>
      <c r="G517" s="18">
        <f>G518+G520+G522</f>
        <v>280026.09999999998</v>
      </c>
      <c r="H517" s="18">
        <f>H518+H520+H522</f>
        <v>280168.59999999998</v>
      </c>
      <c r="I517" s="18">
        <f>I518+I520+I522</f>
        <v>280168.59999999998</v>
      </c>
      <c r="J517" s="18">
        <f>J518+J520+J522</f>
        <v>0</v>
      </c>
    </row>
    <row r="518" spans="1:10" ht="31.5" x14ac:dyDescent="0.25">
      <c r="A518" s="16" t="s">
        <v>271</v>
      </c>
      <c r="B518" s="16" t="s">
        <v>268</v>
      </c>
      <c r="C518" s="16" t="s">
        <v>67</v>
      </c>
      <c r="D518" s="16" t="s">
        <v>359</v>
      </c>
      <c r="E518" s="7"/>
      <c r="F518" s="17" t="s">
        <v>360</v>
      </c>
      <c r="G518" s="18">
        <f>G519</f>
        <v>23589.200000000001</v>
      </c>
      <c r="H518" s="18">
        <f t="shared" ref="H518:H522" si="144">H519</f>
        <v>23731.7</v>
      </c>
      <c r="I518" s="18">
        <f>I519</f>
        <v>23731.7</v>
      </c>
      <c r="J518" s="18">
        <f>J519</f>
        <v>0</v>
      </c>
    </row>
    <row r="519" spans="1:10" ht="31.5" x14ac:dyDescent="0.25">
      <c r="A519" s="16" t="s">
        <v>271</v>
      </c>
      <c r="B519" s="16" t="s">
        <v>268</v>
      </c>
      <c r="C519" s="16" t="s">
        <v>67</v>
      </c>
      <c r="D519" s="16" t="s">
        <v>359</v>
      </c>
      <c r="E519" s="6" t="s">
        <v>111</v>
      </c>
      <c r="F519" s="17" t="s">
        <v>112</v>
      </c>
      <c r="G519" s="18">
        <v>23589.200000000001</v>
      </c>
      <c r="H519" s="18">
        <v>23731.7</v>
      </c>
      <c r="I519" s="18">
        <v>23731.7</v>
      </c>
      <c r="J519" s="18"/>
    </row>
    <row r="520" spans="1:10" ht="47.25" x14ac:dyDescent="0.25">
      <c r="A520" s="16" t="s">
        <v>271</v>
      </c>
      <c r="B520" s="16" t="s">
        <v>268</v>
      </c>
      <c r="C520" s="16" t="s">
        <v>67</v>
      </c>
      <c r="D520" s="16" t="s">
        <v>361</v>
      </c>
      <c r="E520" s="7"/>
      <c r="F520" s="17" t="s">
        <v>362</v>
      </c>
      <c r="G520" s="18">
        <f>G521</f>
        <v>172622.8</v>
      </c>
      <c r="H520" s="18">
        <f t="shared" si="144"/>
        <v>172622.8</v>
      </c>
      <c r="I520" s="18">
        <f>I521</f>
        <v>172622.8</v>
      </c>
      <c r="J520" s="18">
        <f>J521</f>
        <v>0</v>
      </c>
    </row>
    <row r="521" spans="1:10" ht="31.5" x14ac:dyDescent="0.25">
      <c r="A521" s="16" t="s">
        <v>271</v>
      </c>
      <c r="B521" s="16" t="s">
        <v>268</v>
      </c>
      <c r="C521" s="16" t="s">
        <v>67</v>
      </c>
      <c r="D521" s="16" t="s">
        <v>361</v>
      </c>
      <c r="E521" s="6" t="s">
        <v>111</v>
      </c>
      <c r="F521" s="17" t="s">
        <v>112</v>
      </c>
      <c r="G521" s="18">
        <v>172622.8</v>
      </c>
      <c r="H521" s="18">
        <v>172622.8</v>
      </c>
      <c r="I521" s="18">
        <v>172622.8</v>
      </c>
      <c r="J521" s="18"/>
    </row>
    <row r="522" spans="1:10" ht="63" x14ac:dyDescent="0.25">
      <c r="A522" s="16" t="s">
        <v>271</v>
      </c>
      <c r="B522" s="16" t="s">
        <v>268</v>
      </c>
      <c r="C522" s="16" t="s">
        <v>67</v>
      </c>
      <c r="D522" s="16" t="s">
        <v>363</v>
      </c>
      <c r="E522" s="7"/>
      <c r="F522" s="17" t="s">
        <v>364</v>
      </c>
      <c r="G522" s="18">
        <f>G523</f>
        <v>83814.099999999991</v>
      </c>
      <c r="H522" s="18">
        <f t="shared" si="144"/>
        <v>83814.099999999991</v>
      </c>
      <c r="I522" s="18">
        <f>I523</f>
        <v>83814.099999999991</v>
      </c>
      <c r="J522" s="18">
        <f>J523</f>
        <v>0</v>
      </c>
    </row>
    <row r="523" spans="1:10" ht="31.5" x14ac:dyDescent="0.25">
      <c r="A523" s="16" t="s">
        <v>271</v>
      </c>
      <c r="B523" s="16" t="s">
        <v>268</v>
      </c>
      <c r="C523" s="16" t="s">
        <v>67</v>
      </c>
      <c r="D523" s="16" t="s">
        <v>363</v>
      </c>
      <c r="E523" s="6" t="s">
        <v>111</v>
      </c>
      <c r="F523" s="17" t="s">
        <v>112</v>
      </c>
      <c r="G523" s="18">
        <v>83814.099999999991</v>
      </c>
      <c r="H523" s="18">
        <v>83814.099999999991</v>
      </c>
      <c r="I523" s="18">
        <v>83814.099999999991</v>
      </c>
      <c r="J523" s="18"/>
    </row>
    <row r="524" spans="1:10" ht="47.25" x14ac:dyDescent="0.25">
      <c r="A524" s="16" t="s">
        <v>271</v>
      </c>
      <c r="B524" s="16" t="s">
        <v>268</v>
      </c>
      <c r="C524" s="16" t="s">
        <v>67</v>
      </c>
      <c r="D524" s="16" t="s">
        <v>284</v>
      </c>
      <c r="E524" s="7"/>
      <c r="F524" s="17" t="s">
        <v>285</v>
      </c>
      <c r="G524" s="18">
        <f>G525+G527</f>
        <v>1541</v>
      </c>
      <c r="H524" s="18">
        <f>H525+H527</f>
        <v>1541</v>
      </c>
      <c r="I524" s="18">
        <f>I525+I527</f>
        <v>1541</v>
      </c>
      <c r="J524" s="18">
        <f>J525+J527</f>
        <v>0</v>
      </c>
    </row>
    <row r="525" spans="1:10" ht="63" x14ac:dyDescent="0.25">
      <c r="A525" s="16" t="s">
        <v>271</v>
      </c>
      <c r="B525" s="16" t="s">
        <v>268</v>
      </c>
      <c r="C525" s="16" t="s">
        <v>67</v>
      </c>
      <c r="D525" s="16" t="s">
        <v>365</v>
      </c>
      <c r="E525" s="7"/>
      <c r="F525" s="17" t="s">
        <v>366</v>
      </c>
      <c r="G525" s="18">
        <f>G526</f>
        <v>1520.3</v>
      </c>
      <c r="H525" s="18">
        <f>H526</f>
        <v>1520.3</v>
      </c>
      <c r="I525" s="18">
        <f>I526</f>
        <v>1520.3</v>
      </c>
      <c r="J525" s="18">
        <f>J526</f>
        <v>0</v>
      </c>
    </row>
    <row r="526" spans="1:10" ht="31.5" x14ac:dyDescent="0.25">
      <c r="A526" s="16" t="s">
        <v>271</v>
      </c>
      <c r="B526" s="16" t="s">
        <v>268</v>
      </c>
      <c r="C526" s="16" t="s">
        <v>67</v>
      </c>
      <c r="D526" s="16" t="s">
        <v>365</v>
      </c>
      <c r="E526" s="6" t="s">
        <v>111</v>
      </c>
      <c r="F526" s="17" t="s">
        <v>112</v>
      </c>
      <c r="G526" s="18">
        <v>1520.3</v>
      </c>
      <c r="H526" s="18">
        <v>1520.3</v>
      </c>
      <c r="I526" s="18">
        <v>1520.3</v>
      </c>
      <c r="J526" s="18"/>
    </row>
    <row r="527" spans="1:10" ht="63" x14ac:dyDescent="0.25">
      <c r="A527" s="16" t="s">
        <v>271</v>
      </c>
      <c r="B527" s="16" t="s">
        <v>268</v>
      </c>
      <c r="C527" s="16" t="s">
        <v>67</v>
      </c>
      <c r="D527" s="16" t="s">
        <v>367</v>
      </c>
      <c r="E527" s="7"/>
      <c r="F527" s="17" t="s">
        <v>368</v>
      </c>
      <c r="G527" s="18">
        <f>G528</f>
        <v>20.7</v>
      </c>
      <c r="H527" s="18">
        <f>H528</f>
        <v>20.7</v>
      </c>
      <c r="I527" s="18">
        <f>I528</f>
        <v>20.7</v>
      </c>
      <c r="J527" s="18">
        <f>J528</f>
        <v>0</v>
      </c>
    </row>
    <row r="528" spans="1:10" ht="31.5" x14ac:dyDescent="0.25">
      <c r="A528" s="16" t="s">
        <v>271</v>
      </c>
      <c r="B528" s="16" t="s">
        <v>268</v>
      </c>
      <c r="C528" s="16" t="s">
        <v>67</v>
      </c>
      <c r="D528" s="16" t="s">
        <v>367</v>
      </c>
      <c r="E528" s="6" t="s">
        <v>111</v>
      </c>
      <c r="F528" s="17" t="s">
        <v>112</v>
      </c>
      <c r="G528" s="18">
        <v>20.7</v>
      </c>
      <c r="H528" s="18">
        <v>20.7</v>
      </c>
      <c r="I528" s="18">
        <v>20.7</v>
      </c>
      <c r="J528" s="18"/>
    </row>
    <row r="529" spans="1:10" s="8" customFormat="1" x14ac:dyDescent="0.25">
      <c r="A529" s="9" t="s">
        <v>271</v>
      </c>
      <c r="B529" s="9" t="s">
        <v>74</v>
      </c>
      <c r="C529" s="9"/>
      <c r="D529" s="9"/>
      <c r="E529" s="25"/>
      <c r="F529" s="10" t="s">
        <v>369</v>
      </c>
      <c r="G529" s="11">
        <f t="shared" ref="G529:G532" si="145">G530</f>
        <v>59546</v>
      </c>
      <c r="H529" s="11">
        <f>H530</f>
        <v>67467</v>
      </c>
      <c r="I529" s="11">
        <f>I530</f>
        <v>55469</v>
      </c>
      <c r="J529" s="11">
        <f>J530</f>
        <v>0</v>
      </c>
    </row>
    <row r="530" spans="1:10" s="12" customFormat="1" x14ac:dyDescent="0.25">
      <c r="A530" s="13" t="s">
        <v>271</v>
      </c>
      <c r="B530" s="13" t="s">
        <v>74</v>
      </c>
      <c r="C530" s="13" t="s">
        <v>122</v>
      </c>
      <c r="D530" s="13"/>
      <c r="E530" s="26"/>
      <c r="F530" s="14" t="s">
        <v>370</v>
      </c>
      <c r="G530" s="15">
        <f>G531+G538</f>
        <v>59546</v>
      </c>
      <c r="H530" s="15">
        <f>H531+H538</f>
        <v>67467</v>
      </c>
      <c r="I530" s="15">
        <f>I531+I538</f>
        <v>55469</v>
      </c>
      <c r="J530" s="15">
        <f>J531+J538</f>
        <v>0</v>
      </c>
    </row>
    <row r="531" spans="1:10" ht="31.5" x14ac:dyDescent="0.25">
      <c r="A531" s="16" t="s">
        <v>271</v>
      </c>
      <c r="B531" s="16" t="s">
        <v>74</v>
      </c>
      <c r="C531" s="16" t="s">
        <v>122</v>
      </c>
      <c r="D531" s="7" t="s">
        <v>371</v>
      </c>
      <c r="E531" s="7"/>
      <c r="F531" s="17" t="s">
        <v>372</v>
      </c>
      <c r="G531" s="18">
        <f t="shared" si="145"/>
        <v>15768.7</v>
      </c>
      <c r="H531" s="18">
        <f t="shared" ref="H531:H532" si="146">H532</f>
        <v>15772.2</v>
      </c>
      <c r="I531" s="18">
        <f t="shared" ref="I531:I532" si="147">I532</f>
        <v>15772.2</v>
      </c>
      <c r="J531" s="18">
        <f t="shared" ref="J531:J532" si="148">J532</f>
        <v>0</v>
      </c>
    </row>
    <row r="532" spans="1:10" x14ac:dyDescent="0.25">
      <c r="A532" s="16" t="s">
        <v>271</v>
      </c>
      <c r="B532" s="16" t="s">
        <v>74</v>
      </c>
      <c r="C532" s="16" t="s">
        <v>122</v>
      </c>
      <c r="D532" s="7" t="s">
        <v>373</v>
      </c>
      <c r="E532" s="7"/>
      <c r="F532" s="17" t="s">
        <v>25</v>
      </c>
      <c r="G532" s="18">
        <f t="shared" si="145"/>
        <v>15768.7</v>
      </c>
      <c r="H532" s="18">
        <f t="shared" si="146"/>
        <v>15772.2</v>
      </c>
      <c r="I532" s="18">
        <f t="shared" si="147"/>
        <v>15772.2</v>
      </c>
      <c r="J532" s="18">
        <f t="shared" si="148"/>
        <v>0</v>
      </c>
    </row>
    <row r="533" spans="1:10" ht="31.5" x14ac:dyDescent="0.25">
      <c r="A533" s="16" t="s">
        <v>271</v>
      </c>
      <c r="B533" s="16" t="s">
        <v>74</v>
      </c>
      <c r="C533" s="16" t="s">
        <v>122</v>
      </c>
      <c r="D533" s="7" t="s">
        <v>374</v>
      </c>
      <c r="E533" s="7"/>
      <c r="F533" s="17" t="s">
        <v>375</v>
      </c>
      <c r="G533" s="18">
        <f>G534+G536</f>
        <v>15768.7</v>
      </c>
      <c r="H533" s="18">
        <f>H534+H536</f>
        <v>15772.2</v>
      </c>
      <c r="I533" s="18">
        <f>I534+I536</f>
        <v>15772.2</v>
      </c>
      <c r="J533" s="18">
        <f>J534+J536</f>
        <v>0</v>
      </c>
    </row>
    <row r="534" spans="1:10" ht="47.25" x14ac:dyDescent="0.25">
      <c r="A534" s="16" t="s">
        <v>271</v>
      </c>
      <c r="B534" s="16" t="s">
        <v>74</v>
      </c>
      <c r="C534" s="16" t="s">
        <v>122</v>
      </c>
      <c r="D534" s="7" t="s">
        <v>376</v>
      </c>
      <c r="E534" s="7"/>
      <c r="F534" s="17" t="s">
        <v>45</v>
      </c>
      <c r="G534" s="18">
        <f>G535</f>
        <v>15764.1</v>
      </c>
      <c r="H534" s="18">
        <f>H535</f>
        <v>15772.2</v>
      </c>
      <c r="I534" s="18">
        <f>I535</f>
        <v>15772.2</v>
      </c>
      <c r="J534" s="18">
        <f>J535</f>
        <v>0</v>
      </c>
    </row>
    <row r="535" spans="1:10" ht="31.5" x14ac:dyDescent="0.25">
      <c r="A535" s="16" t="s">
        <v>271</v>
      </c>
      <c r="B535" s="16" t="s">
        <v>74</v>
      </c>
      <c r="C535" s="16" t="s">
        <v>122</v>
      </c>
      <c r="D535" s="7" t="s">
        <v>376</v>
      </c>
      <c r="E535" s="6" t="s">
        <v>111</v>
      </c>
      <c r="F535" s="17" t="s">
        <v>112</v>
      </c>
      <c r="G535" s="18">
        <v>15764.1</v>
      </c>
      <c r="H535" s="18">
        <v>15772.2</v>
      </c>
      <c r="I535" s="18">
        <v>15772.2</v>
      </c>
      <c r="J535" s="18"/>
    </row>
    <row r="536" spans="1:10" x14ac:dyDescent="0.25">
      <c r="A536" s="16" t="s">
        <v>271</v>
      </c>
      <c r="B536" s="16" t="s">
        <v>74</v>
      </c>
      <c r="C536" s="16" t="s">
        <v>122</v>
      </c>
      <c r="D536" s="7" t="s">
        <v>377</v>
      </c>
      <c r="E536" s="7"/>
      <c r="F536" s="17" t="s">
        <v>194</v>
      </c>
      <c r="G536" s="18">
        <f>G537</f>
        <v>4.5999999999999996</v>
      </c>
      <c r="H536" s="18">
        <f>H537</f>
        <v>0</v>
      </c>
      <c r="I536" s="18">
        <f>I537</f>
        <v>0</v>
      </c>
      <c r="J536" s="18">
        <f>J537</f>
        <v>0</v>
      </c>
    </row>
    <row r="537" spans="1:10" ht="31.5" x14ac:dyDescent="0.25">
      <c r="A537" s="16" t="s">
        <v>271</v>
      </c>
      <c r="B537" s="16" t="s">
        <v>74</v>
      </c>
      <c r="C537" s="16" t="s">
        <v>122</v>
      </c>
      <c r="D537" s="7" t="s">
        <v>377</v>
      </c>
      <c r="E537" s="6" t="s">
        <v>111</v>
      </c>
      <c r="F537" s="17" t="s">
        <v>112</v>
      </c>
      <c r="G537" s="18">
        <v>4.5999999999999996</v>
      </c>
      <c r="H537" s="18">
        <v>0</v>
      </c>
      <c r="I537" s="18">
        <v>0</v>
      </c>
      <c r="J537" s="18"/>
    </row>
    <row r="538" spans="1:10" ht="31.5" x14ac:dyDescent="0.25">
      <c r="A538" s="16" t="s">
        <v>271</v>
      </c>
      <c r="B538" s="16" t="s">
        <v>74</v>
      </c>
      <c r="C538" s="16" t="s">
        <v>122</v>
      </c>
      <c r="D538" s="7" t="s">
        <v>274</v>
      </c>
      <c r="E538" s="7"/>
      <c r="F538" s="17" t="s">
        <v>275</v>
      </c>
      <c r="G538" s="18">
        <f>G539</f>
        <v>43777.299999999996</v>
      </c>
      <c r="H538" s="18">
        <f>H539</f>
        <v>51694.8</v>
      </c>
      <c r="I538" s="18">
        <f>I539</f>
        <v>39696.800000000003</v>
      </c>
      <c r="J538" s="18">
        <f>J539</f>
        <v>0</v>
      </c>
    </row>
    <row r="539" spans="1:10" x14ac:dyDescent="0.25">
      <c r="A539" s="16" t="s">
        <v>271</v>
      </c>
      <c r="B539" s="16" t="s">
        <v>74</v>
      </c>
      <c r="C539" s="16" t="s">
        <v>122</v>
      </c>
      <c r="D539" s="7" t="s">
        <v>276</v>
      </c>
      <c r="E539" s="7"/>
      <c r="F539" s="17" t="s">
        <v>25</v>
      </c>
      <c r="G539" s="18">
        <f>G540+G547</f>
        <v>43777.299999999996</v>
      </c>
      <c r="H539" s="18">
        <f>H540+H547</f>
        <v>51694.8</v>
      </c>
      <c r="I539" s="18">
        <f>I540+I547</f>
        <v>39696.800000000003</v>
      </c>
      <c r="J539" s="18">
        <f>J540+J547</f>
        <v>0</v>
      </c>
    </row>
    <row r="540" spans="1:10" ht="47.25" x14ac:dyDescent="0.25">
      <c r="A540" s="16" t="s">
        <v>271</v>
      </c>
      <c r="B540" s="16" t="s">
        <v>74</v>
      </c>
      <c r="C540" s="16" t="s">
        <v>122</v>
      </c>
      <c r="D540" s="7" t="s">
        <v>320</v>
      </c>
      <c r="E540" s="7"/>
      <c r="F540" s="17" t="s">
        <v>321</v>
      </c>
      <c r="G540" s="18">
        <f>G541+G543+G545</f>
        <v>35928.199999999997</v>
      </c>
      <c r="H540" s="18">
        <f>H541+H543+H545</f>
        <v>35936.400000000001</v>
      </c>
      <c r="I540" s="18">
        <f>I541+I543+I545</f>
        <v>35936.400000000001</v>
      </c>
      <c r="J540" s="18">
        <f>J541+J543+J545</f>
        <v>0</v>
      </c>
    </row>
    <row r="541" spans="1:10" ht="47.25" x14ac:dyDescent="0.25">
      <c r="A541" s="16" t="s">
        <v>271</v>
      </c>
      <c r="B541" s="16" t="s">
        <v>74</v>
      </c>
      <c r="C541" s="16" t="s">
        <v>122</v>
      </c>
      <c r="D541" s="7" t="s">
        <v>333</v>
      </c>
      <c r="E541" s="7"/>
      <c r="F541" s="17" t="s">
        <v>45</v>
      </c>
      <c r="G541" s="18">
        <f>G542</f>
        <v>35786.6</v>
      </c>
      <c r="H541" s="18">
        <f>H542</f>
        <v>35805.9</v>
      </c>
      <c r="I541" s="18">
        <f>I542</f>
        <v>35805.9</v>
      </c>
      <c r="J541" s="18">
        <f>J542</f>
        <v>0</v>
      </c>
    </row>
    <row r="542" spans="1:10" ht="31.5" x14ac:dyDescent="0.25">
      <c r="A542" s="16" t="s">
        <v>271</v>
      </c>
      <c r="B542" s="16" t="s">
        <v>74</v>
      </c>
      <c r="C542" s="16" t="s">
        <v>122</v>
      </c>
      <c r="D542" s="7" t="s">
        <v>333</v>
      </c>
      <c r="E542" s="6" t="s">
        <v>111</v>
      </c>
      <c r="F542" s="17" t="s">
        <v>112</v>
      </c>
      <c r="G542" s="18">
        <v>35786.6</v>
      </c>
      <c r="H542" s="18">
        <v>35805.9</v>
      </c>
      <c r="I542" s="18">
        <v>35805.9</v>
      </c>
      <c r="J542" s="18"/>
    </row>
    <row r="543" spans="1:10" x14ac:dyDescent="0.25">
      <c r="A543" s="16" t="s">
        <v>271</v>
      </c>
      <c r="B543" s="16" t="s">
        <v>74</v>
      </c>
      <c r="C543" s="16" t="s">
        <v>122</v>
      </c>
      <c r="D543" s="7" t="s">
        <v>334</v>
      </c>
      <c r="E543" s="7"/>
      <c r="F543" s="17" t="s">
        <v>194</v>
      </c>
      <c r="G543" s="18">
        <f>G544</f>
        <v>11.1</v>
      </c>
      <c r="H543" s="18">
        <f>H544</f>
        <v>0</v>
      </c>
      <c r="I543" s="18">
        <f>I544</f>
        <v>0</v>
      </c>
      <c r="J543" s="18">
        <f>J544</f>
        <v>0</v>
      </c>
    </row>
    <row r="544" spans="1:10" ht="31.5" x14ac:dyDescent="0.25">
      <c r="A544" s="16" t="s">
        <v>271</v>
      </c>
      <c r="B544" s="16" t="s">
        <v>74</v>
      </c>
      <c r="C544" s="16" t="s">
        <v>122</v>
      </c>
      <c r="D544" s="7" t="s">
        <v>334</v>
      </c>
      <c r="E544" s="6" t="s">
        <v>111</v>
      </c>
      <c r="F544" s="17" t="s">
        <v>112</v>
      </c>
      <c r="G544" s="18">
        <v>11.1</v>
      </c>
      <c r="H544" s="18">
        <v>0</v>
      </c>
      <c r="I544" s="18">
        <v>0</v>
      </c>
      <c r="J544" s="18"/>
    </row>
    <row r="545" spans="1:11" ht="63" x14ac:dyDescent="0.25">
      <c r="A545" s="16" t="s">
        <v>271</v>
      </c>
      <c r="B545" s="16" t="s">
        <v>74</v>
      </c>
      <c r="C545" s="16" t="s">
        <v>122</v>
      </c>
      <c r="D545" s="7" t="s">
        <v>335</v>
      </c>
      <c r="E545" s="7"/>
      <c r="F545" s="17" t="s">
        <v>196</v>
      </c>
      <c r="G545" s="18">
        <f>G546</f>
        <v>130.5</v>
      </c>
      <c r="H545" s="18">
        <f>H546</f>
        <v>130.5</v>
      </c>
      <c r="I545" s="18">
        <f>I546</f>
        <v>130.5</v>
      </c>
      <c r="J545" s="18">
        <f>J546</f>
        <v>0</v>
      </c>
    </row>
    <row r="546" spans="1:11" ht="31.5" x14ac:dyDescent="0.25">
      <c r="A546" s="16" t="s">
        <v>271</v>
      </c>
      <c r="B546" s="16" t="s">
        <v>74</v>
      </c>
      <c r="C546" s="16" t="s">
        <v>122</v>
      </c>
      <c r="D546" s="7" t="s">
        <v>335</v>
      </c>
      <c r="E546" s="6" t="s">
        <v>111</v>
      </c>
      <c r="F546" s="17" t="s">
        <v>112</v>
      </c>
      <c r="G546" s="18">
        <v>130.5</v>
      </c>
      <c r="H546" s="18">
        <v>130.5</v>
      </c>
      <c r="I546" s="18">
        <v>130.5</v>
      </c>
      <c r="J546" s="18"/>
    </row>
    <row r="547" spans="1:11" ht="63" x14ac:dyDescent="0.25">
      <c r="A547" s="16" t="s">
        <v>271</v>
      </c>
      <c r="B547" s="16" t="s">
        <v>74</v>
      </c>
      <c r="C547" s="16" t="s">
        <v>122</v>
      </c>
      <c r="D547" s="7" t="s">
        <v>289</v>
      </c>
      <c r="E547" s="7"/>
      <c r="F547" s="17" t="s">
        <v>290</v>
      </c>
      <c r="G547" s="18">
        <f>G548+G550</f>
        <v>7849.0999999999995</v>
      </c>
      <c r="H547" s="18">
        <f>H548+H550</f>
        <v>15758.400000000001</v>
      </c>
      <c r="I547" s="18">
        <f>I548+I550</f>
        <v>3760.3999999999996</v>
      </c>
      <c r="J547" s="18">
        <f>J548+J550</f>
        <v>0</v>
      </c>
    </row>
    <row r="548" spans="1:11" ht="31.5" x14ac:dyDescent="0.25">
      <c r="A548" s="16" t="s">
        <v>271</v>
      </c>
      <c r="B548" s="16" t="s">
        <v>74</v>
      </c>
      <c r="C548" s="16" t="s">
        <v>122</v>
      </c>
      <c r="D548" s="7" t="s">
        <v>291</v>
      </c>
      <c r="E548" s="7"/>
      <c r="F548" s="17" t="s">
        <v>185</v>
      </c>
      <c r="G548" s="18">
        <f>G549</f>
        <v>100.2</v>
      </c>
      <c r="H548" s="18">
        <f>H549</f>
        <v>100.2</v>
      </c>
      <c r="I548" s="18">
        <f>I549</f>
        <v>100.2</v>
      </c>
      <c r="J548" s="18">
        <f>J549</f>
        <v>0</v>
      </c>
    </row>
    <row r="549" spans="1:11" ht="31.5" x14ac:dyDescent="0.25">
      <c r="A549" s="16" t="s">
        <v>271</v>
      </c>
      <c r="B549" s="16" t="s">
        <v>74</v>
      </c>
      <c r="C549" s="16" t="s">
        <v>122</v>
      </c>
      <c r="D549" s="7" t="s">
        <v>291</v>
      </c>
      <c r="E549" s="6" t="s">
        <v>111</v>
      </c>
      <c r="F549" s="17" t="s">
        <v>112</v>
      </c>
      <c r="G549" s="18">
        <v>100.2</v>
      </c>
      <c r="H549" s="18">
        <v>100.2</v>
      </c>
      <c r="I549" s="18">
        <v>100.2</v>
      </c>
      <c r="J549" s="18"/>
    </row>
    <row r="550" spans="1:11" ht="47.25" x14ac:dyDescent="0.25">
      <c r="A550" s="16" t="s">
        <v>271</v>
      </c>
      <c r="B550" s="16" t="s">
        <v>74</v>
      </c>
      <c r="C550" s="16" t="s">
        <v>122</v>
      </c>
      <c r="D550" s="7" t="s">
        <v>292</v>
      </c>
      <c r="E550" s="7"/>
      <c r="F550" s="17" t="s">
        <v>293</v>
      </c>
      <c r="G550" s="18">
        <f>G551</f>
        <v>7748.9</v>
      </c>
      <c r="H550" s="18">
        <f>H551</f>
        <v>15658.2</v>
      </c>
      <c r="I550" s="18">
        <f>I551</f>
        <v>3660.2</v>
      </c>
      <c r="J550" s="18">
        <f>J551</f>
        <v>0</v>
      </c>
    </row>
    <row r="551" spans="1:11" ht="31.5" x14ac:dyDescent="0.25">
      <c r="A551" s="16" t="s">
        <v>271</v>
      </c>
      <c r="B551" s="16" t="s">
        <v>74</v>
      </c>
      <c r="C551" s="16" t="s">
        <v>122</v>
      </c>
      <c r="D551" s="7" t="s">
        <v>292</v>
      </c>
      <c r="E551" s="6" t="s">
        <v>111</v>
      </c>
      <c r="F551" s="17" t="s">
        <v>112</v>
      </c>
      <c r="G551" s="18">
        <v>7748.9</v>
      </c>
      <c r="H551" s="18">
        <v>15658.2</v>
      </c>
      <c r="I551" s="18">
        <v>3660.2</v>
      </c>
      <c r="J551" s="18"/>
    </row>
    <row r="552" spans="1:11" s="8" customFormat="1" x14ac:dyDescent="0.25">
      <c r="A552" s="9" t="s">
        <v>378</v>
      </c>
      <c r="B552" s="9"/>
      <c r="C552" s="9"/>
      <c r="D552" s="9"/>
      <c r="E552" s="9"/>
      <c r="F552" s="10" t="s">
        <v>379</v>
      </c>
      <c r="G552" s="11">
        <f>G553+G599+G647+G659+G617+G581+G666+G640</f>
        <v>95307.8</v>
      </c>
      <c r="H552" s="11">
        <f>H553+H599+H647+H659+H617+H581+H666+H640</f>
        <v>94049.200000000012</v>
      </c>
      <c r="I552" s="11">
        <f>I553+I599+I647+I659+I617+I581+I666+I640</f>
        <v>92363.199999999997</v>
      </c>
      <c r="J552" s="11">
        <f>J553+J599+J647+J659+J617+J581+J666+J640</f>
        <v>0</v>
      </c>
    </row>
    <row r="553" spans="1:11" s="8" customFormat="1" x14ac:dyDescent="0.25">
      <c r="A553" s="9" t="s">
        <v>378</v>
      </c>
      <c r="B553" s="9" t="s">
        <v>18</v>
      </c>
      <c r="C553" s="9"/>
      <c r="D553" s="9"/>
      <c r="E553" s="9"/>
      <c r="F553" s="10" t="s">
        <v>19</v>
      </c>
      <c r="G553" s="11">
        <f>G566+G554</f>
        <v>75402.899999999994</v>
      </c>
      <c r="H553" s="11">
        <f>H566+H554</f>
        <v>76899.7</v>
      </c>
      <c r="I553" s="11">
        <f>I566+I554</f>
        <v>76896.099999999991</v>
      </c>
      <c r="J553" s="11">
        <f>J566+J554</f>
        <v>0</v>
      </c>
    </row>
    <row r="554" spans="1:11" s="12" customFormat="1" ht="63" x14ac:dyDescent="0.25">
      <c r="A554" s="13" t="s">
        <v>378</v>
      </c>
      <c r="B554" s="13" t="s">
        <v>18</v>
      </c>
      <c r="C554" s="13" t="s">
        <v>98</v>
      </c>
      <c r="D554" s="13"/>
      <c r="E554" s="13"/>
      <c r="F554" s="14" t="s">
        <v>380</v>
      </c>
      <c r="G554" s="15">
        <f>G555+G561</f>
        <v>60091.7</v>
      </c>
      <c r="H554" s="15">
        <f>H555+H561</f>
        <v>61820.2</v>
      </c>
      <c r="I554" s="15">
        <f>I555+I561</f>
        <v>61820.2</v>
      </c>
      <c r="J554" s="15">
        <f>J555+J561</f>
        <v>0</v>
      </c>
    </row>
    <row r="555" spans="1:11" ht="47.25" x14ac:dyDescent="0.25">
      <c r="A555" s="16" t="s">
        <v>378</v>
      </c>
      <c r="B555" s="16" t="s">
        <v>18</v>
      </c>
      <c r="C555" s="16" t="s">
        <v>98</v>
      </c>
      <c r="D555" s="16" t="s">
        <v>197</v>
      </c>
      <c r="E555" s="19"/>
      <c r="F555" s="17" t="s">
        <v>198</v>
      </c>
      <c r="G555" s="18">
        <f t="shared" ref="G555:G557" si="149">G556</f>
        <v>2976.1</v>
      </c>
      <c r="H555" s="18">
        <f t="shared" ref="H555:H557" si="150">H556</f>
        <v>3064.7</v>
      </c>
      <c r="I555" s="18">
        <f t="shared" ref="I555:I557" si="151">I556</f>
        <v>3064.7</v>
      </c>
      <c r="J555" s="18">
        <f t="shared" ref="J555:J557" si="152">J556</f>
        <v>0</v>
      </c>
    </row>
    <row r="556" spans="1:11" hidden="1" x14ac:dyDescent="0.25">
      <c r="A556" s="16" t="s">
        <v>378</v>
      </c>
      <c r="B556" s="16" t="s">
        <v>18</v>
      </c>
      <c r="C556" s="16" t="s">
        <v>98</v>
      </c>
      <c r="D556" s="16" t="s">
        <v>199</v>
      </c>
      <c r="E556" s="19"/>
      <c r="F556" s="17" t="s">
        <v>25</v>
      </c>
      <c r="G556" s="18">
        <f t="shared" si="149"/>
        <v>2976.1</v>
      </c>
      <c r="H556" s="18">
        <f t="shared" si="150"/>
        <v>3064.7</v>
      </c>
      <c r="I556" s="18">
        <f t="shared" si="151"/>
        <v>3064.7</v>
      </c>
      <c r="J556" s="18">
        <f t="shared" si="152"/>
        <v>0</v>
      </c>
      <c r="K556" s="1" t="s">
        <v>381</v>
      </c>
    </row>
    <row r="557" spans="1:11" ht="78.75" x14ac:dyDescent="0.25">
      <c r="A557" s="16" t="s">
        <v>378</v>
      </c>
      <c r="B557" s="16" t="s">
        <v>18</v>
      </c>
      <c r="C557" s="16" t="s">
        <v>98</v>
      </c>
      <c r="D557" s="16" t="s">
        <v>382</v>
      </c>
      <c r="E557" s="19"/>
      <c r="F557" s="17" t="s">
        <v>383</v>
      </c>
      <c r="G557" s="18">
        <f t="shared" si="149"/>
        <v>2976.1</v>
      </c>
      <c r="H557" s="18">
        <f t="shared" si="150"/>
        <v>3064.7</v>
      </c>
      <c r="I557" s="18">
        <f t="shared" si="151"/>
        <v>3064.7</v>
      </c>
      <c r="J557" s="18">
        <f t="shared" si="152"/>
        <v>0</v>
      </c>
    </row>
    <row r="558" spans="1:11" ht="47.25" x14ac:dyDescent="0.25">
      <c r="A558" s="16" t="s">
        <v>378</v>
      </c>
      <c r="B558" s="16" t="s">
        <v>18</v>
      </c>
      <c r="C558" s="16" t="s">
        <v>98</v>
      </c>
      <c r="D558" s="16" t="s">
        <v>384</v>
      </c>
      <c r="E558" s="19"/>
      <c r="F558" s="17" t="s">
        <v>385</v>
      </c>
      <c r="G558" s="18">
        <f>G559+G560</f>
        <v>2976.1</v>
      </c>
      <c r="H558" s="18">
        <f>H559+H560</f>
        <v>3064.7</v>
      </c>
      <c r="I558" s="18">
        <f>I559+I560</f>
        <v>3064.7</v>
      </c>
      <c r="J558" s="18">
        <f>J559+J560</f>
        <v>0</v>
      </c>
    </row>
    <row r="559" spans="1:11" ht="78.75" x14ac:dyDescent="0.25">
      <c r="A559" s="16" t="s">
        <v>378</v>
      </c>
      <c r="B559" s="16" t="s">
        <v>18</v>
      </c>
      <c r="C559" s="16" t="s">
        <v>98</v>
      </c>
      <c r="D559" s="16" t="s">
        <v>384</v>
      </c>
      <c r="E559" s="16" t="s">
        <v>42</v>
      </c>
      <c r="F559" s="17" t="s">
        <v>43</v>
      </c>
      <c r="G559" s="18">
        <v>2881.9</v>
      </c>
      <c r="H559" s="18">
        <v>2970.5</v>
      </c>
      <c r="I559" s="18">
        <v>2970.5</v>
      </c>
      <c r="J559" s="18"/>
    </row>
    <row r="560" spans="1:11" ht="31.5" x14ac:dyDescent="0.25">
      <c r="A560" s="16" t="s">
        <v>378</v>
      </c>
      <c r="B560" s="16" t="s">
        <v>18</v>
      </c>
      <c r="C560" s="16" t="s">
        <v>98</v>
      </c>
      <c r="D560" s="16" t="s">
        <v>384</v>
      </c>
      <c r="E560" s="16" t="s">
        <v>30</v>
      </c>
      <c r="F560" s="17" t="s">
        <v>31</v>
      </c>
      <c r="G560" s="18">
        <v>94.2</v>
      </c>
      <c r="H560" s="18">
        <v>94.2</v>
      </c>
      <c r="I560" s="18">
        <v>94.2</v>
      </c>
      <c r="J560" s="18"/>
    </row>
    <row r="561" spans="1:11" ht="31.5" x14ac:dyDescent="0.25">
      <c r="A561" s="16" t="s">
        <v>378</v>
      </c>
      <c r="B561" s="16" t="s">
        <v>18</v>
      </c>
      <c r="C561" s="16" t="s">
        <v>98</v>
      </c>
      <c r="D561" s="16" t="s">
        <v>69</v>
      </c>
      <c r="E561" s="19"/>
      <c r="F561" s="17" t="s">
        <v>70</v>
      </c>
      <c r="G561" s="18">
        <f t="shared" ref="G561:G562" si="153">G562</f>
        <v>57115.6</v>
      </c>
      <c r="H561" s="18">
        <f t="shared" ref="H561:H562" si="154">H562</f>
        <v>58755.5</v>
      </c>
      <c r="I561" s="18">
        <f t="shared" ref="I561:I562" si="155">I562</f>
        <v>58755.5</v>
      </c>
      <c r="J561" s="18">
        <f t="shared" ref="J561:J562" si="156">J562</f>
        <v>0</v>
      </c>
    </row>
    <row r="562" spans="1:11" ht="31.5" x14ac:dyDescent="0.25">
      <c r="A562" s="16" t="s">
        <v>378</v>
      </c>
      <c r="B562" s="16" t="s">
        <v>18</v>
      </c>
      <c r="C562" s="16" t="s">
        <v>98</v>
      </c>
      <c r="D562" s="16" t="s">
        <v>386</v>
      </c>
      <c r="E562" s="19"/>
      <c r="F562" s="17" t="s">
        <v>387</v>
      </c>
      <c r="G562" s="18">
        <f t="shared" si="153"/>
        <v>57115.6</v>
      </c>
      <c r="H562" s="18">
        <f t="shared" si="154"/>
        <v>58755.5</v>
      </c>
      <c r="I562" s="18">
        <f t="shared" si="155"/>
        <v>58755.5</v>
      </c>
      <c r="J562" s="18">
        <f t="shared" si="156"/>
        <v>0</v>
      </c>
    </row>
    <row r="563" spans="1:11" x14ac:dyDescent="0.25">
      <c r="A563" s="16" t="s">
        <v>378</v>
      </c>
      <c r="B563" s="16" t="s">
        <v>18</v>
      </c>
      <c r="C563" s="16" t="s">
        <v>98</v>
      </c>
      <c r="D563" s="16" t="s">
        <v>388</v>
      </c>
      <c r="E563" s="19"/>
      <c r="F563" s="17" t="s">
        <v>41</v>
      </c>
      <c r="G563" s="18">
        <f>G564+G565</f>
        <v>57115.6</v>
      </c>
      <c r="H563" s="18">
        <f>H564+H565</f>
        <v>58755.5</v>
      </c>
      <c r="I563" s="18">
        <f>I564+I565</f>
        <v>58755.5</v>
      </c>
      <c r="J563" s="18">
        <f>J564+J565</f>
        <v>0</v>
      </c>
    </row>
    <row r="564" spans="1:11" ht="78.75" x14ac:dyDescent="0.25">
      <c r="A564" s="16" t="s">
        <v>378</v>
      </c>
      <c r="B564" s="16" t="s">
        <v>18</v>
      </c>
      <c r="C564" s="16" t="s">
        <v>98</v>
      </c>
      <c r="D564" s="16" t="s">
        <v>388</v>
      </c>
      <c r="E564" s="16" t="s">
        <v>42</v>
      </c>
      <c r="F564" s="17" t="s">
        <v>43</v>
      </c>
      <c r="G564" s="18">
        <v>53317.5</v>
      </c>
      <c r="H564" s="18">
        <v>54957.4</v>
      </c>
      <c r="I564" s="18">
        <v>54957.4</v>
      </c>
      <c r="J564" s="18"/>
    </row>
    <row r="565" spans="1:11" ht="31.5" x14ac:dyDescent="0.25">
      <c r="A565" s="16" t="s">
        <v>378</v>
      </c>
      <c r="B565" s="16" t="s">
        <v>18</v>
      </c>
      <c r="C565" s="16" t="s">
        <v>98</v>
      </c>
      <c r="D565" s="16" t="s">
        <v>388</v>
      </c>
      <c r="E565" s="16" t="s">
        <v>30</v>
      </c>
      <c r="F565" s="17" t="s">
        <v>31</v>
      </c>
      <c r="G565" s="18">
        <v>3798.1</v>
      </c>
      <c r="H565" s="18">
        <v>3798.1</v>
      </c>
      <c r="I565" s="18">
        <v>3798.1</v>
      </c>
      <c r="J565" s="18"/>
    </row>
    <row r="566" spans="1:11" s="12" customFormat="1" x14ac:dyDescent="0.25">
      <c r="A566" s="13" t="s">
        <v>378</v>
      </c>
      <c r="B566" s="13" t="s">
        <v>18</v>
      </c>
      <c r="C566" s="13" t="s">
        <v>20</v>
      </c>
      <c r="D566" s="13"/>
      <c r="E566" s="13"/>
      <c r="F566" s="14" t="s">
        <v>21</v>
      </c>
      <c r="G566" s="15">
        <f t="shared" ref="G566:G568" si="157">G567</f>
        <v>15311.199999999999</v>
      </c>
      <c r="H566" s="15">
        <f t="shared" ref="H566:H568" si="158">H567</f>
        <v>15079.499999999998</v>
      </c>
      <c r="I566" s="15">
        <f t="shared" ref="I566:I568" si="159">I567</f>
        <v>15075.9</v>
      </c>
      <c r="J566" s="15">
        <f t="shared" ref="J566:J568" si="160">J567</f>
        <v>0</v>
      </c>
    </row>
    <row r="567" spans="1:11" x14ac:dyDescent="0.25">
      <c r="A567" s="16" t="s">
        <v>378</v>
      </c>
      <c r="B567" s="16" t="s">
        <v>18</v>
      </c>
      <c r="C567" s="16" t="s">
        <v>20</v>
      </c>
      <c r="D567" s="16" t="s">
        <v>205</v>
      </c>
      <c r="E567" s="16"/>
      <c r="F567" s="17" t="s">
        <v>206</v>
      </c>
      <c r="G567" s="18">
        <f t="shared" si="157"/>
        <v>15311.199999999999</v>
      </c>
      <c r="H567" s="18">
        <f t="shared" si="158"/>
        <v>15079.499999999998</v>
      </c>
      <c r="I567" s="18">
        <f t="shared" si="159"/>
        <v>15075.9</v>
      </c>
      <c r="J567" s="18">
        <f t="shared" si="160"/>
        <v>0</v>
      </c>
    </row>
    <row r="568" spans="1:11" hidden="1" x14ac:dyDescent="0.25">
      <c r="A568" s="16" t="s">
        <v>378</v>
      </c>
      <c r="B568" s="16" t="s">
        <v>18</v>
      </c>
      <c r="C568" s="16" t="s">
        <v>20</v>
      </c>
      <c r="D568" s="16" t="s">
        <v>207</v>
      </c>
      <c r="E568" s="16"/>
      <c r="F568" s="17" t="s">
        <v>25</v>
      </c>
      <c r="G568" s="18">
        <f t="shared" si="157"/>
        <v>15311.199999999999</v>
      </c>
      <c r="H568" s="18">
        <f t="shared" si="158"/>
        <v>15079.499999999998</v>
      </c>
      <c r="I568" s="18">
        <f t="shared" si="159"/>
        <v>15075.9</v>
      </c>
      <c r="J568" s="18">
        <f t="shared" si="160"/>
        <v>0</v>
      </c>
      <c r="K568" s="1" t="s">
        <v>381</v>
      </c>
    </row>
    <row r="569" spans="1:11" ht="47.25" x14ac:dyDescent="0.25">
      <c r="A569" s="16" t="s">
        <v>378</v>
      </c>
      <c r="B569" s="16" t="s">
        <v>18</v>
      </c>
      <c r="C569" s="16" t="s">
        <v>20</v>
      </c>
      <c r="D569" s="16" t="s">
        <v>208</v>
      </c>
      <c r="E569" s="16"/>
      <c r="F569" s="17" t="s">
        <v>209</v>
      </c>
      <c r="G569" s="18">
        <f>G570+G573+G579+G575+G577</f>
        <v>15311.199999999999</v>
      </c>
      <c r="H569" s="18">
        <f>H570+H573+H579+H575+H577</f>
        <v>15079.499999999998</v>
      </c>
      <c r="I569" s="18">
        <f>I570+I573+I579+I575+I577</f>
        <v>15075.9</v>
      </c>
      <c r="J569" s="18">
        <f>J570+J573+J579+J575+J577</f>
        <v>0</v>
      </c>
    </row>
    <row r="570" spans="1:11" ht="31.5" x14ac:dyDescent="0.25">
      <c r="A570" s="16" t="s">
        <v>378</v>
      </c>
      <c r="B570" s="16" t="s">
        <v>18</v>
      </c>
      <c r="C570" s="16" t="s">
        <v>20</v>
      </c>
      <c r="D570" s="16" t="s">
        <v>389</v>
      </c>
      <c r="E570" s="19"/>
      <c r="F570" s="17" t="s">
        <v>390</v>
      </c>
      <c r="G570" s="18">
        <f>G571+G572</f>
        <v>3925.9</v>
      </c>
      <c r="H570" s="18">
        <f>H571+H572</f>
        <v>3694.2</v>
      </c>
      <c r="I570" s="18">
        <f>I571+I572</f>
        <v>3690.6</v>
      </c>
      <c r="J570" s="18">
        <f>J571+J572</f>
        <v>0</v>
      </c>
    </row>
    <row r="571" spans="1:11" ht="31.5" x14ac:dyDescent="0.25">
      <c r="A571" s="16" t="s">
        <v>378</v>
      </c>
      <c r="B571" s="16" t="s">
        <v>18</v>
      </c>
      <c r="C571" s="16" t="s">
        <v>20</v>
      </c>
      <c r="D571" s="16" t="s">
        <v>389</v>
      </c>
      <c r="E571" s="16" t="s">
        <v>30</v>
      </c>
      <c r="F571" s="17" t="s">
        <v>31</v>
      </c>
      <c r="G571" s="18">
        <v>3833.9</v>
      </c>
      <c r="H571" s="18">
        <v>3603.2</v>
      </c>
      <c r="I571" s="18">
        <v>3600.6</v>
      </c>
      <c r="J571" s="18"/>
    </row>
    <row r="572" spans="1:11" x14ac:dyDescent="0.25">
      <c r="A572" s="16" t="s">
        <v>378</v>
      </c>
      <c r="B572" s="16" t="s">
        <v>18</v>
      </c>
      <c r="C572" s="16" t="s">
        <v>20</v>
      </c>
      <c r="D572" s="16" t="s">
        <v>389</v>
      </c>
      <c r="E572" s="16" t="s">
        <v>32</v>
      </c>
      <c r="F572" s="17" t="s">
        <v>33</v>
      </c>
      <c r="G572" s="18">
        <v>92</v>
      </c>
      <c r="H572" s="18">
        <v>91</v>
      </c>
      <c r="I572" s="18">
        <v>90</v>
      </c>
      <c r="J572" s="18"/>
    </row>
    <row r="573" spans="1:11" ht="31.5" x14ac:dyDescent="0.25">
      <c r="A573" s="16" t="s">
        <v>378</v>
      </c>
      <c r="B573" s="16" t="s">
        <v>18</v>
      </c>
      <c r="C573" s="16" t="s">
        <v>20</v>
      </c>
      <c r="D573" s="16" t="s">
        <v>391</v>
      </c>
      <c r="E573" s="19"/>
      <c r="F573" s="17" t="s">
        <v>392</v>
      </c>
      <c r="G573" s="18">
        <f>G574</f>
        <v>3610.2</v>
      </c>
      <c r="H573" s="18">
        <f>H574</f>
        <v>3610.2</v>
      </c>
      <c r="I573" s="18">
        <f>I574</f>
        <v>3610.2</v>
      </c>
      <c r="J573" s="18">
        <f>J574</f>
        <v>0</v>
      </c>
    </row>
    <row r="574" spans="1:11" ht="31.5" x14ac:dyDescent="0.25">
      <c r="A574" s="16" t="s">
        <v>378</v>
      </c>
      <c r="B574" s="16" t="s">
        <v>18</v>
      </c>
      <c r="C574" s="16" t="s">
        <v>20</v>
      </c>
      <c r="D574" s="16" t="s">
        <v>391</v>
      </c>
      <c r="E574" s="16" t="s">
        <v>111</v>
      </c>
      <c r="F574" s="17" t="s">
        <v>112</v>
      </c>
      <c r="G574" s="18">
        <v>3610.2</v>
      </c>
      <c r="H574" s="18">
        <v>3610.2</v>
      </c>
      <c r="I574" s="18">
        <v>3610.2</v>
      </c>
      <c r="J574" s="18"/>
    </row>
    <row r="575" spans="1:11" ht="47.25" x14ac:dyDescent="0.25">
      <c r="A575" s="16" t="s">
        <v>378</v>
      </c>
      <c r="B575" s="16" t="s">
        <v>18</v>
      </c>
      <c r="C575" s="16" t="s">
        <v>20</v>
      </c>
      <c r="D575" s="16" t="s">
        <v>393</v>
      </c>
      <c r="E575" s="16"/>
      <c r="F575" s="17" t="s">
        <v>394</v>
      </c>
      <c r="G575" s="18">
        <f>G576</f>
        <v>6230.7</v>
      </c>
      <c r="H575" s="18">
        <f>H576</f>
        <v>6230.7</v>
      </c>
      <c r="I575" s="18">
        <f>I576</f>
        <v>6230.7</v>
      </c>
      <c r="J575" s="18">
        <f>J576</f>
        <v>0</v>
      </c>
    </row>
    <row r="576" spans="1:11" ht="31.5" x14ac:dyDescent="0.25">
      <c r="A576" s="16" t="s">
        <v>378</v>
      </c>
      <c r="B576" s="16" t="s">
        <v>18</v>
      </c>
      <c r="C576" s="16" t="s">
        <v>20</v>
      </c>
      <c r="D576" s="16" t="s">
        <v>393</v>
      </c>
      <c r="E576" s="16" t="s">
        <v>111</v>
      </c>
      <c r="F576" s="17" t="s">
        <v>112</v>
      </c>
      <c r="G576" s="18">
        <v>6230.7</v>
      </c>
      <c r="H576" s="18">
        <v>6230.7</v>
      </c>
      <c r="I576" s="18">
        <v>6230.7</v>
      </c>
      <c r="J576" s="18"/>
    </row>
    <row r="577" spans="1:11" ht="63" x14ac:dyDescent="0.25">
      <c r="A577" s="16" t="s">
        <v>378</v>
      </c>
      <c r="B577" s="16" t="s">
        <v>18</v>
      </c>
      <c r="C577" s="16" t="s">
        <v>20</v>
      </c>
      <c r="D577" s="16" t="s">
        <v>395</v>
      </c>
      <c r="E577" s="16"/>
      <c r="F577" s="17" t="s">
        <v>396</v>
      </c>
      <c r="G577" s="18">
        <f>G578</f>
        <v>718.4</v>
      </c>
      <c r="H577" s="18">
        <f>H578</f>
        <v>718.4</v>
      </c>
      <c r="I577" s="18">
        <f>I578</f>
        <v>718.4</v>
      </c>
      <c r="J577" s="18">
        <f>J578</f>
        <v>0</v>
      </c>
    </row>
    <row r="578" spans="1:11" ht="31.5" x14ac:dyDescent="0.25">
      <c r="A578" s="16" t="s">
        <v>378</v>
      </c>
      <c r="B578" s="16" t="s">
        <v>18</v>
      </c>
      <c r="C578" s="16" t="s">
        <v>20</v>
      </c>
      <c r="D578" s="16" t="s">
        <v>395</v>
      </c>
      <c r="E578" s="16" t="s">
        <v>111</v>
      </c>
      <c r="F578" s="17" t="s">
        <v>112</v>
      </c>
      <c r="G578" s="18">
        <v>718.4</v>
      </c>
      <c r="H578" s="18">
        <v>718.4</v>
      </c>
      <c r="I578" s="18">
        <v>718.4</v>
      </c>
      <c r="J578" s="18"/>
    </row>
    <row r="579" spans="1:11" ht="63" x14ac:dyDescent="0.25">
      <c r="A579" s="16" t="s">
        <v>378</v>
      </c>
      <c r="B579" s="16" t="s">
        <v>18</v>
      </c>
      <c r="C579" s="16" t="s">
        <v>20</v>
      </c>
      <c r="D579" s="16" t="s">
        <v>212</v>
      </c>
      <c r="E579" s="19"/>
      <c r="F579" s="17" t="s">
        <v>213</v>
      </c>
      <c r="G579" s="18">
        <f>G580</f>
        <v>826</v>
      </c>
      <c r="H579" s="18">
        <f>H580</f>
        <v>826</v>
      </c>
      <c r="I579" s="18">
        <f>I580</f>
        <v>826</v>
      </c>
      <c r="J579" s="18">
        <f>J580</f>
        <v>0</v>
      </c>
    </row>
    <row r="580" spans="1:11" ht="31.5" x14ac:dyDescent="0.25">
      <c r="A580" s="16" t="s">
        <v>378</v>
      </c>
      <c r="B580" s="16" t="s">
        <v>18</v>
      </c>
      <c r="C580" s="16" t="s">
        <v>20</v>
      </c>
      <c r="D580" s="16" t="s">
        <v>212</v>
      </c>
      <c r="E580" s="16" t="s">
        <v>111</v>
      </c>
      <c r="F580" s="17" t="s">
        <v>112</v>
      </c>
      <c r="G580" s="18">
        <v>826</v>
      </c>
      <c r="H580" s="18">
        <v>826</v>
      </c>
      <c r="I580" s="18">
        <v>826</v>
      </c>
      <c r="J580" s="18"/>
    </row>
    <row r="581" spans="1:11" s="8" customFormat="1" ht="31.5" x14ac:dyDescent="0.25">
      <c r="A581" s="9" t="s">
        <v>378</v>
      </c>
      <c r="B581" s="9" t="s">
        <v>122</v>
      </c>
      <c r="C581" s="9"/>
      <c r="D581" s="9"/>
      <c r="E581" s="20"/>
      <c r="F581" s="10" t="s">
        <v>123</v>
      </c>
      <c r="G581" s="11">
        <f>G582+G591</f>
        <v>2983.8</v>
      </c>
      <c r="H581" s="11">
        <f>H582+H591</f>
        <v>3075.0999999999995</v>
      </c>
      <c r="I581" s="11">
        <f>I582+I591</f>
        <v>3075.0999999999995</v>
      </c>
      <c r="J581" s="11">
        <f>J582+J591</f>
        <v>0</v>
      </c>
    </row>
    <row r="582" spans="1:11" s="12" customFormat="1" ht="47.25" x14ac:dyDescent="0.25">
      <c r="A582" s="13" t="s">
        <v>378</v>
      </c>
      <c r="B582" s="13" t="s">
        <v>122</v>
      </c>
      <c r="C582" s="13" t="s">
        <v>268</v>
      </c>
      <c r="D582" s="13"/>
      <c r="E582" s="21"/>
      <c r="F582" s="14" t="s">
        <v>397</v>
      </c>
      <c r="G582" s="15">
        <f t="shared" ref="G582:G584" si="161">G583</f>
        <v>512.79999999999995</v>
      </c>
      <c r="H582" s="15">
        <f t="shared" ref="H582:H584" si="162">H583</f>
        <v>512.79999999999995</v>
      </c>
      <c r="I582" s="15">
        <f t="shared" ref="I582:I584" si="163">I583</f>
        <v>512.79999999999995</v>
      </c>
      <c r="J582" s="15">
        <f t="shared" ref="J582:J584" si="164">J583</f>
        <v>0</v>
      </c>
    </row>
    <row r="583" spans="1:11" x14ac:dyDescent="0.25">
      <c r="A583" s="16" t="s">
        <v>378</v>
      </c>
      <c r="B583" s="16" t="s">
        <v>122</v>
      </c>
      <c r="C583" s="16" t="s">
        <v>268</v>
      </c>
      <c r="D583" s="16" t="s">
        <v>214</v>
      </c>
      <c r="E583" s="19"/>
      <c r="F583" s="17" t="s">
        <v>215</v>
      </c>
      <c r="G583" s="18">
        <f t="shared" si="161"/>
        <v>512.79999999999995</v>
      </c>
      <c r="H583" s="18">
        <f t="shared" si="162"/>
        <v>512.79999999999995</v>
      </c>
      <c r="I583" s="18">
        <f t="shared" si="163"/>
        <v>512.79999999999995</v>
      </c>
      <c r="J583" s="18">
        <f t="shared" si="164"/>
        <v>0</v>
      </c>
    </row>
    <row r="584" spans="1:11" hidden="1" x14ac:dyDescent="0.25">
      <c r="A584" s="16" t="s">
        <v>378</v>
      </c>
      <c r="B584" s="16" t="s">
        <v>122</v>
      </c>
      <c r="C584" s="16" t="s">
        <v>268</v>
      </c>
      <c r="D584" s="16" t="s">
        <v>216</v>
      </c>
      <c r="E584" s="19"/>
      <c r="F584" s="17" t="s">
        <v>25</v>
      </c>
      <c r="G584" s="18">
        <f t="shared" si="161"/>
        <v>512.79999999999995</v>
      </c>
      <c r="H584" s="18">
        <f t="shared" si="162"/>
        <v>512.79999999999995</v>
      </c>
      <c r="I584" s="18">
        <f t="shared" si="163"/>
        <v>512.79999999999995</v>
      </c>
      <c r="J584" s="18">
        <f t="shared" si="164"/>
        <v>0</v>
      </c>
      <c r="K584" s="1" t="s">
        <v>381</v>
      </c>
    </row>
    <row r="585" spans="1:11" ht="94.5" x14ac:dyDescent="0.25">
      <c r="A585" s="16" t="s">
        <v>378</v>
      </c>
      <c r="B585" s="16" t="s">
        <v>122</v>
      </c>
      <c r="C585" s="16" t="s">
        <v>268</v>
      </c>
      <c r="D585" s="16" t="s">
        <v>398</v>
      </c>
      <c r="E585" s="19"/>
      <c r="F585" s="17" t="s">
        <v>399</v>
      </c>
      <c r="G585" s="18">
        <f>G586+G588</f>
        <v>512.79999999999995</v>
      </c>
      <c r="H585" s="18">
        <f>H586+H588</f>
        <v>512.79999999999995</v>
      </c>
      <c r="I585" s="18">
        <f>I586+I588</f>
        <v>512.79999999999995</v>
      </c>
      <c r="J585" s="18">
        <f>J586+J588</f>
        <v>0</v>
      </c>
    </row>
    <row r="586" spans="1:11" ht="47.25" x14ac:dyDescent="0.25">
      <c r="A586" s="16" t="s">
        <v>378</v>
      </c>
      <c r="B586" s="16" t="s">
        <v>122</v>
      </c>
      <c r="C586" s="16" t="s">
        <v>268</v>
      </c>
      <c r="D586" s="16" t="s">
        <v>400</v>
      </c>
      <c r="E586" s="19"/>
      <c r="F586" s="17" t="s">
        <v>401</v>
      </c>
      <c r="G586" s="18">
        <f>G587</f>
        <v>24.2</v>
      </c>
      <c r="H586" s="18">
        <f>H587</f>
        <v>24.2</v>
      </c>
      <c r="I586" s="18">
        <f>I587</f>
        <v>24.2</v>
      </c>
      <c r="J586" s="18">
        <f>J587</f>
        <v>0</v>
      </c>
    </row>
    <row r="587" spans="1:11" ht="31.5" x14ac:dyDescent="0.25">
      <c r="A587" s="16" t="s">
        <v>378</v>
      </c>
      <c r="B587" s="16" t="s">
        <v>122</v>
      </c>
      <c r="C587" s="16" t="s">
        <v>268</v>
      </c>
      <c r="D587" s="16" t="s">
        <v>400</v>
      </c>
      <c r="E587" s="16" t="s">
        <v>30</v>
      </c>
      <c r="F587" s="17" t="s">
        <v>31</v>
      </c>
      <c r="G587" s="18">
        <v>24.2</v>
      </c>
      <c r="H587" s="18">
        <v>24.2</v>
      </c>
      <c r="I587" s="18">
        <v>24.2</v>
      </c>
      <c r="J587" s="18"/>
    </row>
    <row r="588" spans="1:11" ht="47.25" x14ac:dyDescent="0.25">
      <c r="A588" s="16" t="s">
        <v>378</v>
      </c>
      <c r="B588" s="16" t="s">
        <v>122</v>
      </c>
      <c r="C588" s="16" t="s">
        <v>268</v>
      </c>
      <c r="D588" s="16" t="s">
        <v>402</v>
      </c>
      <c r="E588" s="19"/>
      <c r="F588" s="17" t="s">
        <v>403</v>
      </c>
      <c r="G588" s="18">
        <f>G589+G590</f>
        <v>488.59999999999997</v>
      </c>
      <c r="H588" s="18">
        <f>H589+H590</f>
        <v>488.59999999999997</v>
      </c>
      <c r="I588" s="18">
        <f>I589+I590</f>
        <v>488.59999999999997</v>
      </c>
      <c r="J588" s="18">
        <f>J589+J590</f>
        <v>0</v>
      </c>
    </row>
    <row r="589" spans="1:11" ht="31.5" x14ac:dyDescent="0.25">
      <c r="A589" s="16" t="s">
        <v>378</v>
      </c>
      <c r="B589" s="16" t="s">
        <v>122</v>
      </c>
      <c r="C589" s="16" t="s">
        <v>268</v>
      </c>
      <c r="D589" s="16" t="s">
        <v>402</v>
      </c>
      <c r="E589" s="16" t="s">
        <v>30</v>
      </c>
      <c r="F589" s="17" t="s">
        <v>31</v>
      </c>
      <c r="G589" s="18">
        <v>481.2</v>
      </c>
      <c r="H589" s="18">
        <v>481.2</v>
      </c>
      <c r="I589" s="18">
        <v>481.2</v>
      </c>
      <c r="J589" s="18"/>
    </row>
    <row r="590" spans="1:11" x14ac:dyDescent="0.25">
      <c r="A590" s="16" t="s">
        <v>378</v>
      </c>
      <c r="B590" s="16" t="s">
        <v>122</v>
      </c>
      <c r="C590" s="16" t="s">
        <v>268</v>
      </c>
      <c r="D590" s="16" t="s">
        <v>402</v>
      </c>
      <c r="E590" s="16" t="s">
        <v>32</v>
      </c>
      <c r="F590" s="17" t="s">
        <v>33</v>
      </c>
      <c r="G590" s="18">
        <v>7.4</v>
      </c>
      <c r="H590" s="18">
        <v>7.4</v>
      </c>
      <c r="I590" s="18">
        <v>7.4</v>
      </c>
      <c r="J590" s="18"/>
    </row>
    <row r="591" spans="1:11" s="12" customFormat="1" ht="31.5" x14ac:dyDescent="0.25">
      <c r="A591" s="13" t="s">
        <v>378</v>
      </c>
      <c r="B591" s="13" t="s">
        <v>122</v>
      </c>
      <c r="C591" s="13" t="s">
        <v>124</v>
      </c>
      <c r="D591" s="13"/>
      <c r="E591" s="21"/>
      <c r="F591" s="14" t="s">
        <v>125</v>
      </c>
      <c r="G591" s="15">
        <f t="shared" ref="G591:G592" si="165">G592</f>
        <v>2471</v>
      </c>
      <c r="H591" s="15">
        <f t="shared" ref="H591:H592" si="166">H592</f>
        <v>2562.2999999999997</v>
      </c>
      <c r="I591" s="15">
        <f t="shared" ref="I591:I592" si="167">I592</f>
        <v>2562.2999999999997</v>
      </c>
      <c r="J591" s="15">
        <f t="shared" ref="J591:J592" si="168">J592</f>
        <v>0</v>
      </c>
    </row>
    <row r="592" spans="1:11" ht="31.5" x14ac:dyDescent="0.25">
      <c r="A592" s="16" t="s">
        <v>378</v>
      </c>
      <c r="B592" s="16" t="s">
        <v>122</v>
      </c>
      <c r="C592" s="16" t="s">
        <v>124</v>
      </c>
      <c r="D592" s="16" t="s">
        <v>46</v>
      </c>
      <c r="E592" s="19"/>
      <c r="F592" s="17" t="s">
        <v>47</v>
      </c>
      <c r="G592" s="18">
        <f t="shared" si="165"/>
        <v>2471</v>
      </c>
      <c r="H592" s="18">
        <f t="shared" si="166"/>
        <v>2562.2999999999997</v>
      </c>
      <c r="I592" s="18">
        <f t="shared" si="167"/>
        <v>2562.2999999999997</v>
      </c>
      <c r="J592" s="18">
        <f t="shared" si="168"/>
        <v>0</v>
      </c>
    </row>
    <row r="593" spans="1:11" x14ac:dyDescent="0.25">
      <c r="A593" s="16" t="s">
        <v>378</v>
      </c>
      <c r="B593" s="16" t="s">
        <v>122</v>
      </c>
      <c r="C593" s="16" t="s">
        <v>124</v>
      </c>
      <c r="D593" s="16" t="s">
        <v>48</v>
      </c>
      <c r="E593" s="19"/>
      <c r="F593" s="17" t="s">
        <v>49</v>
      </c>
      <c r="G593" s="18">
        <f>G594+G596</f>
        <v>2471</v>
      </c>
      <c r="H593" s="18">
        <f>H594+H596</f>
        <v>2562.2999999999997</v>
      </c>
      <c r="I593" s="18">
        <f>I594+I596</f>
        <v>2562.2999999999997</v>
      </c>
      <c r="J593" s="18">
        <f>J594+J596</f>
        <v>0</v>
      </c>
    </row>
    <row r="594" spans="1:11" ht="31.5" x14ac:dyDescent="0.25">
      <c r="A594" s="16" t="s">
        <v>378</v>
      </c>
      <c r="B594" s="16" t="s">
        <v>122</v>
      </c>
      <c r="C594" s="16" t="s">
        <v>124</v>
      </c>
      <c r="D594" s="16" t="s">
        <v>126</v>
      </c>
      <c r="E594" s="19"/>
      <c r="F594" s="17" t="s">
        <v>127</v>
      </c>
      <c r="G594" s="18">
        <f>G595</f>
        <v>193.7</v>
      </c>
      <c r="H594" s="18">
        <f>H595</f>
        <v>193.7</v>
      </c>
      <c r="I594" s="18">
        <f>I595</f>
        <v>193.7</v>
      </c>
      <c r="J594" s="18">
        <f>J595</f>
        <v>0</v>
      </c>
    </row>
    <row r="595" spans="1:11" ht="31.5" x14ac:dyDescent="0.25">
      <c r="A595" s="16" t="s">
        <v>378</v>
      </c>
      <c r="B595" s="16" t="s">
        <v>122</v>
      </c>
      <c r="C595" s="16" t="s">
        <v>124</v>
      </c>
      <c r="D595" s="16" t="s">
        <v>126</v>
      </c>
      <c r="E595" s="16" t="s">
        <v>30</v>
      </c>
      <c r="F595" s="17" t="s">
        <v>31</v>
      </c>
      <c r="G595" s="18">
        <v>193.7</v>
      </c>
      <c r="H595" s="18">
        <v>193.7</v>
      </c>
      <c r="I595" s="18">
        <v>193.7</v>
      </c>
      <c r="J595" s="18"/>
    </row>
    <row r="596" spans="1:11" ht="47.25" x14ac:dyDescent="0.25">
      <c r="A596" s="16" t="s">
        <v>378</v>
      </c>
      <c r="B596" s="16" t="s">
        <v>122</v>
      </c>
      <c r="C596" s="16" t="s">
        <v>124</v>
      </c>
      <c r="D596" s="16" t="s">
        <v>404</v>
      </c>
      <c r="E596" s="19"/>
      <c r="F596" s="17" t="s">
        <v>405</v>
      </c>
      <c r="G596" s="18">
        <f>G597+G598</f>
        <v>2277.3000000000002</v>
      </c>
      <c r="H596" s="18">
        <f>H597+H598</f>
        <v>2368.6</v>
      </c>
      <c r="I596" s="18">
        <f>I597+I598</f>
        <v>2368.6</v>
      </c>
      <c r="J596" s="18">
        <f>J597+J598</f>
        <v>0</v>
      </c>
    </row>
    <row r="597" spans="1:11" ht="78.75" x14ac:dyDescent="0.25">
      <c r="A597" s="16" t="s">
        <v>378</v>
      </c>
      <c r="B597" s="16" t="s">
        <v>122</v>
      </c>
      <c r="C597" s="16" t="s">
        <v>124</v>
      </c>
      <c r="D597" s="16" t="s">
        <v>404</v>
      </c>
      <c r="E597" s="16" t="s">
        <v>42</v>
      </c>
      <c r="F597" s="17" t="s">
        <v>43</v>
      </c>
      <c r="G597" s="18">
        <v>1048.8</v>
      </c>
      <c r="H597" s="18">
        <v>1140</v>
      </c>
      <c r="I597" s="18">
        <v>1140</v>
      </c>
      <c r="J597" s="18"/>
    </row>
    <row r="598" spans="1:11" ht="31.5" x14ac:dyDescent="0.25">
      <c r="A598" s="16" t="s">
        <v>378</v>
      </c>
      <c r="B598" s="16" t="s">
        <v>122</v>
      </c>
      <c r="C598" s="16" t="s">
        <v>124</v>
      </c>
      <c r="D598" s="16" t="s">
        <v>404</v>
      </c>
      <c r="E598" s="16" t="s">
        <v>30</v>
      </c>
      <c r="F598" s="17" t="s">
        <v>31</v>
      </c>
      <c r="G598" s="18">
        <v>1228.5</v>
      </c>
      <c r="H598" s="18">
        <v>1228.5999999999999</v>
      </c>
      <c r="I598" s="18">
        <v>1228.5999999999999</v>
      </c>
      <c r="J598" s="18"/>
    </row>
    <row r="599" spans="1:11" s="8" customFormat="1" x14ac:dyDescent="0.25">
      <c r="A599" s="9" t="s">
        <v>378</v>
      </c>
      <c r="B599" s="9" t="s">
        <v>98</v>
      </c>
      <c r="C599" s="9"/>
      <c r="D599" s="9"/>
      <c r="E599" s="9"/>
      <c r="F599" s="10" t="s">
        <v>99</v>
      </c>
      <c r="G599" s="11">
        <f>G611+G600</f>
        <v>5408.7000000000007</v>
      </c>
      <c r="H599" s="11">
        <f>H611+H600</f>
        <v>5336.7000000000007</v>
      </c>
      <c r="I599" s="11">
        <f>I611+I600</f>
        <v>5336.7000000000007</v>
      </c>
      <c r="J599" s="11">
        <f>J611+J600</f>
        <v>0</v>
      </c>
    </row>
    <row r="600" spans="1:11" s="12" customFormat="1" x14ac:dyDescent="0.25">
      <c r="A600" s="13" t="s">
        <v>378</v>
      </c>
      <c r="B600" s="13" t="s">
        <v>98</v>
      </c>
      <c r="C600" s="13" t="s">
        <v>235</v>
      </c>
      <c r="D600" s="13"/>
      <c r="E600" s="21"/>
      <c r="F600" s="14" t="s">
        <v>406</v>
      </c>
      <c r="G600" s="15">
        <f>G601+G606</f>
        <v>5048.7000000000007</v>
      </c>
      <c r="H600" s="15">
        <f>H601+H606</f>
        <v>5048.7000000000007</v>
      </c>
      <c r="I600" s="15">
        <f>I601+I606</f>
        <v>5048.7000000000007</v>
      </c>
      <c r="J600" s="15">
        <f>J601+J606</f>
        <v>0</v>
      </c>
    </row>
    <row r="601" spans="1:11" ht="31.5" x14ac:dyDescent="0.25">
      <c r="A601" s="16" t="s">
        <v>378</v>
      </c>
      <c r="B601" s="16" t="s">
        <v>98</v>
      </c>
      <c r="C601" s="16" t="s">
        <v>235</v>
      </c>
      <c r="D601" s="16" t="s">
        <v>407</v>
      </c>
      <c r="E601" s="19"/>
      <c r="F601" s="17" t="s">
        <v>408</v>
      </c>
      <c r="G601" s="18">
        <f t="shared" ref="G601:G647" si="169">G602</f>
        <v>639.6</v>
      </c>
      <c r="H601" s="18">
        <f t="shared" ref="H601:H664" si="170">H602</f>
        <v>639.6</v>
      </c>
      <c r="I601" s="18">
        <f t="shared" ref="I601:I647" si="171">I602</f>
        <v>639.6</v>
      </c>
      <c r="J601" s="18">
        <f t="shared" ref="J601:J617" si="172">J602</f>
        <v>0</v>
      </c>
    </row>
    <row r="602" spans="1:11" hidden="1" x14ac:dyDescent="0.25">
      <c r="A602" s="16" t="s">
        <v>378</v>
      </c>
      <c r="B602" s="16" t="s">
        <v>98</v>
      </c>
      <c r="C602" s="16" t="s">
        <v>235</v>
      </c>
      <c r="D602" s="16" t="s">
        <v>409</v>
      </c>
      <c r="E602" s="19"/>
      <c r="F602" s="17" t="s">
        <v>25</v>
      </c>
      <c r="G602" s="18">
        <f t="shared" si="169"/>
        <v>639.6</v>
      </c>
      <c r="H602" s="18">
        <f t="shared" si="170"/>
        <v>639.6</v>
      </c>
      <c r="I602" s="18">
        <f t="shared" si="171"/>
        <v>639.6</v>
      </c>
      <c r="J602" s="18">
        <f t="shared" si="172"/>
        <v>0</v>
      </c>
      <c r="K602" s="1" t="s">
        <v>381</v>
      </c>
    </row>
    <row r="603" spans="1:11" ht="31.5" x14ac:dyDescent="0.25">
      <c r="A603" s="16" t="s">
        <v>378</v>
      </c>
      <c r="B603" s="16" t="s">
        <v>98</v>
      </c>
      <c r="C603" s="16" t="s">
        <v>235</v>
      </c>
      <c r="D603" s="16" t="s">
        <v>410</v>
      </c>
      <c r="E603" s="19"/>
      <c r="F603" s="17" t="s">
        <v>411</v>
      </c>
      <c r="G603" s="18">
        <f t="shared" si="169"/>
        <v>639.6</v>
      </c>
      <c r="H603" s="18">
        <f t="shared" si="170"/>
        <v>639.6</v>
      </c>
      <c r="I603" s="18">
        <f t="shared" si="171"/>
        <v>639.6</v>
      </c>
      <c r="J603" s="18">
        <f t="shared" si="172"/>
        <v>0</v>
      </c>
    </row>
    <row r="604" spans="1:11" x14ac:dyDescent="0.25">
      <c r="A604" s="16" t="s">
        <v>378</v>
      </c>
      <c r="B604" s="16" t="s">
        <v>98</v>
      </c>
      <c r="C604" s="16" t="s">
        <v>235</v>
      </c>
      <c r="D604" s="16" t="s">
        <v>412</v>
      </c>
      <c r="E604" s="19"/>
      <c r="F604" s="17" t="s">
        <v>413</v>
      </c>
      <c r="G604" s="18">
        <f t="shared" si="169"/>
        <v>639.6</v>
      </c>
      <c r="H604" s="18">
        <f t="shared" si="170"/>
        <v>639.6</v>
      </c>
      <c r="I604" s="18">
        <f t="shared" si="171"/>
        <v>639.6</v>
      </c>
      <c r="J604" s="18">
        <f t="shared" si="172"/>
        <v>0</v>
      </c>
    </row>
    <row r="605" spans="1:11" ht="31.5" x14ac:dyDescent="0.25">
      <c r="A605" s="16" t="s">
        <v>378</v>
      </c>
      <c r="B605" s="16" t="s">
        <v>98</v>
      </c>
      <c r="C605" s="16" t="s">
        <v>235</v>
      </c>
      <c r="D605" s="16" t="s">
        <v>412</v>
      </c>
      <c r="E605" s="16" t="s">
        <v>30</v>
      </c>
      <c r="F605" s="17" t="s">
        <v>31</v>
      </c>
      <c r="G605" s="18">
        <v>639.6</v>
      </c>
      <c r="H605" s="18">
        <v>639.6</v>
      </c>
      <c r="I605" s="18">
        <v>639.6</v>
      </c>
      <c r="J605" s="18"/>
    </row>
    <row r="606" spans="1:11" ht="31.5" x14ac:dyDescent="0.25">
      <c r="A606" s="16" t="s">
        <v>378</v>
      </c>
      <c r="B606" s="16" t="s">
        <v>98</v>
      </c>
      <c r="C606" s="16" t="s">
        <v>235</v>
      </c>
      <c r="D606" s="16" t="s">
        <v>414</v>
      </c>
      <c r="E606" s="19"/>
      <c r="F606" s="17" t="s">
        <v>415</v>
      </c>
      <c r="G606" s="18">
        <f t="shared" si="169"/>
        <v>4409.1000000000004</v>
      </c>
      <c r="H606" s="18">
        <f t="shared" si="170"/>
        <v>4409.1000000000004</v>
      </c>
      <c r="I606" s="18">
        <f t="shared" si="171"/>
        <v>4409.1000000000004</v>
      </c>
      <c r="J606" s="18">
        <f t="shared" si="172"/>
        <v>0</v>
      </c>
    </row>
    <row r="607" spans="1:11" x14ac:dyDescent="0.25">
      <c r="A607" s="16" t="s">
        <v>378</v>
      </c>
      <c r="B607" s="16" t="s">
        <v>98</v>
      </c>
      <c r="C607" s="16" t="s">
        <v>235</v>
      </c>
      <c r="D607" s="16" t="s">
        <v>416</v>
      </c>
      <c r="E607" s="19"/>
      <c r="F607" s="17" t="s">
        <v>58</v>
      </c>
      <c r="G607" s="18">
        <f t="shared" si="169"/>
        <v>4409.1000000000004</v>
      </c>
      <c r="H607" s="18">
        <f t="shared" si="170"/>
        <v>4409.1000000000004</v>
      </c>
      <c r="I607" s="18">
        <f t="shared" si="171"/>
        <v>4409.1000000000004</v>
      </c>
      <c r="J607" s="18">
        <f t="shared" si="172"/>
        <v>0</v>
      </c>
    </row>
    <row r="608" spans="1:11" ht="31.5" x14ac:dyDescent="0.25">
      <c r="A608" s="16" t="s">
        <v>378</v>
      </c>
      <c r="B608" s="16" t="s">
        <v>98</v>
      </c>
      <c r="C608" s="16" t="s">
        <v>235</v>
      </c>
      <c r="D608" s="16" t="s">
        <v>417</v>
      </c>
      <c r="E608" s="19"/>
      <c r="F608" s="17" t="s">
        <v>418</v>
      </c>
      <c r="G608" s="18">
        <f t="shared" si="169"/>
        <v>4409.1000000000004</v>
      </c>
      <c r="H608" s="18">
        <f t="shared" si="170"/>
        <v>4409.1000000000004</v>
      </c>
      <c r="I608" s="18">
        <f t="shared" si="171"/>
        <v>4409.1000000000004</v>
      </c>
      <c r="J608" s="18">
        <f t="shared" si="172"/>
        <v>0</v>
      </c>
    </row>
    <row r="609" spans="1:11" ht="31.5" x14ac:dyDescent="0.25">
      <c r="A609" s="16" t="s">
        <v>378</v>
      </c>
      <c r="B609" s="16" t="s">
        <v>98</v>
      </c>
      <c r="C609" s="16" t="s">
        <v>235</v>
      </c>
      <c r="D609" s="16" t="s">
        <v>419</v>
      </c>
      <c r="E609" s="19"/>
      <c r="F609" s="17" t="s">
        <v>420</v>
      </c>
      <c r="G609" s="18">
        <f t="shared" si="169"/>
        <v>4409.1000000000004</v>
      </c>
      <c r="H609" s="18">
        <f t="shared" si="170"/>
        <v>4409.1000000000004</v>
      </c>
      <c r="I609" s="18">
        <f t="shared" si="171"/>
        <v>4409.1000000000004</v>
      </c>
      <c r="J609" s="18">
        <f t="shared" si="172"/>
        <v>0</v>
      </c>
    </row>
    <row r="610" spans="1:11" x14ac:dyDescent="0.25">
      <c r="A610" s="16" t="s">
        <v>378</v>
      </c>
      <c r="B610" s="16" t="s">
        <v>98</v>
      </c>
      <c r="C610" s="16" t="s">
        <v>235</v>
      </c>
      <c r="D610" s="16" t="s">
        <v>419</v>
      </c>
      <c r="E610" s="16" t="s">
        <v>32</v>
      </c>
      <c r="F610" s="17" t="s">
        <v>33</v>
      </c>
      <c r="G610" s="18">
        <v>4409.1000000000004</v>
      </c>
      <c r="H610" s="18">
        <v>4409.1000000000004</v>
      </c>
      <c r="I610" s="18">
        <v>4409.1000000000004</v>
      </c>
      <c r="J610" s="18"/>
    </row>
    <row r="611" spans="1:11" s="12" customFormat="1" x14ac:dyDescent="0.25">
      <c r="A611" s="13" t="s">
        <v>378</v>
      </c>
      <c r="B611" s="13" t="s">
        <v>98</v>
      </c>
      <c r="C611" s="13" t="s">
        <v>100</v>
      </c>
      <c r="D611" s="13"/>
      <c r="E611" s="13"/>
      <c r="F611" s="14" t="s">
        <v>101</v>
      </c>
      <c r="G611" s="15">
        <f t="shared" si="169"/>
        <v>360</v>
      </c>
      <c r="H611" s="15">
        <f t="shared" si="170"/>
        <v>288</v>
      </c>
      <c r="I611" s="15">
        <f t="shared" si="171"/>
        <v>288</v>
      </c>
      <c r="J611" s="15">
        <f t="shared" si="172"/>
        <v>0</v>
      </c>
    </row>
    <row r="612" spans="1:11" ht="31.5" x14ac:dyDescent="0.25">
      <c r="A612" s="16" t="s">
        <v>378</v>
      </c>
      <c r="B612" s="16" t="s">
        <v>98</v>
      </c>
      <c r="C612" s="16" t="s">
        <v>100</v>
      </c>
      <c r="D612" s="16" t="s">
        <v>102</v>
      </c>
      <c r="E612" s="16"/>
      <c r="F612" s="17" t="s">
        <v>103</v>
      </c>
      <c r="G612" s="18">
        <f t="shared" si="169"/>
        <v>360</v>
      </c>
      <c r="H612" s="18">
        <f t="shared" si="170"/>
        <v>288</v>
      </c>
      <c r="I612" s="18">
        <f t="shared" si="171"/>
        <v>288</v>
      </c>
      <c r="J612" s="18">
        <f t="shared" si="172"/>
        <v>0</v>
      </c>
    </row>
    <row r="613" spans="1:11" hidden="1" x14ac:dyDescent="0.25">
      <c r="A613" s="16" t="s">
        <v>378</v>
      </c>
      <c r="B613" s="16" t="s">
        <v>98</v>
      </c>
      <c r="C613" s="16" t="s">
        <v>100</v>
      </c>
      <c r="D613" s="16" t="s">
        <v>104</v>
      </c>
      <c r="E613" s="16"/>
      <c r="F613" s="17" t="s">
        <v>25</v>
      </c>
      <c r="G613" s="18">
        <f t="shared" si="169"/>
        <v>360</v>
      </c>
      <c r="H613" s="18">
        <f t="shared" si="170"/>
        <v>288</v>
      </c>
      <c r="I613" s="18">
        <f t="shared" si="171"/>
        <v>288</v>
      </c>
      <c r="J613" s="18">
        <f t="shared" si="172"/>
        <v>0</v>
      </c>
      <c r="K613" s="1" t="s">
        <v>381</v>
      </c>
    </row>
    <row r="614" spans="1:11" ht="47.25" x14ac:dyDescent="0.25">
      <c r="A614" s="16" t="s">
        <v>378</v>
      </c>
      <c r="B614" s="16" t="s">
        <v>98</v>
      </c>
      <c r="C614" s="16" t="s">
        <v>100</v>
      </c>
      <c r="D614" s="16" t="s">
        <v>105</v>
      </c>
      <c r="E614" s="16"/>
      <c r="F614" s="17" t="s">
        <v>106</v>
      </c>
      <c r="G614" s="18">
        <f t="shared" si="169"/>
        <v>360</v>
      </c>
      <c r="H614" s="18">
        <f t="shared" si="170"/>
        <v>288</v>
      </c>
      <c r="I614" s="18">
        <f t="shared" si="171"/>
        <v>288</v>
      </c>
      <c r="J614" s="18">
        <f t="shared" si="172"/>
        <v>0</v>
      </c>
    </row>
    <row r="615" spans="1:11" ht="63" x14ac:dyDescent="0.25">
      <c r="A615" s="16" t="s">
        <v>378</v>
      </c>
      <c r="B615" s="16" t="s">
        <v>98</v>
      </c>
      <c r="C615" s="16" t="s">
        <v>100</v>
      </c>
      <c r="D615" s="16" t="s">
        <v>421</v>
      </c>
      <c r="E615" s="19"/>
      <c r="F615" s="17" t="s">
        <v>422</v>
      </c>
      <c r="G615" s="18">
        <f t="shared" si="169"/>
        <v>360</v>
      </c>
      <c r="H615" s="18">
        <f t="shared" si="170"/>
        <v>288</v>
      </c>
      <c r="I615" s="18">
        <f t="shared" si="171"/>
        <v>288</v>
      </c>
      <c r="J615" s="18">
        <f t="shared" si="172"/>
        <v>0</v>
      </c>
    </row>
    <row r="616" spans="1:11" x14ac:dyDescent="0.25">
      <c r="A616" s="16" t="s">
        <v>378</v>
      </c>
      <c r="B616" s="16" t="s">
        <v>98</v>
      </c>
      <c r="C616" s="16" t="s">
        <v>100</v>
      </c>
      <c r="D616" s="16" t="s">
        <v>421</v>
      </c>
      <c r="E616" s="16" t="s">
        <v>32</v>
      </c>
      <c r="F616" s="17" t="s">
        <v>33</v>
      </c>
      <c r="G616" s="18">
        <v>360</v>
      </c>
      <c r="H616" s="18">
        <v>288</v>
      </c>
      <c r="I616" s="18">
        <v>288</v>
      </c>
      <c r="J616" s="18"/>
    </row>
    <row r="617" spans="1:11" s="8" customFormat="1" x14ac:dyDescent="0.25">
      <c r="A617" s="9" t="s">
        <v>378</v>
      </c>
      <c r="B617" s="9" t="s">
        <v>128</v>
      </c>
      <c r="C617" s="9"/>
      <c r="D617" s="9"/>
      <c r="E617" s="20"/>
      <c r="F617" s="10" t="s">
        <v>145</v>
      </c>
      <c r="G617" s="11">
        <f t="shared" si="169"/>
        <v>9133</v>
      </c>
      <c r="H617" s="11">
        <f t="shared" si="170"/>
        <v>5658.3</v>
      </c>
      <c r="I617" s="11">
        <f t="shared" si="171"/>
        <v>4675.8999999999996</v>
      </c>
      <c r="J617" s="11">
        <f t="shared" si="172"/>
        <v>0</v>
      </c>
    </row>
    <row r="618" spans="1:11" s="12" customFormat="1" x14ac:dyDescent="0.25">
      <c r="A618" s="13" t="s">
        <v>378</v>
      </c>
      <c r="B618" s="13" t="s">
        <v>128</v>
      </c>
      <c r="C618" s="13" t="s">
        <v>122</v>
      </c>
      <c r="D618" s="13"/>
      <c r="E618" s="21"/>
      <c r="F618" s="14" t="s">
        <v>146</v>
      </c>
      <c r="G618" s="15">
        <f>G619+G624+G635</f>
        <v>9133</v>
      </c>
      <c r="H618" s="15">
        <f>H619+H624+H635</f>
        <v>5658.3</v>
      </c>
      <c r="I618" s="15">
        <f>I619+I624+I635</f>
        <v>4675.8999999999996</v>
      </c>
      <c r="J618" s="15">
        <f>J619+J624+J635</f>
        <v>0</v>
      </c>
    </row>
    <row r="619" spans="1:11" ht="31.5" x14ac:dyDescent="0.25">
      <c r="A619" s="16" t="s">
        <v>378</v>
      </c>
      <c r="B619" s="16" t="s">
        <v>128</v>
      </c>
      <c r="C619" s="16" t="s">
        <v>122</v>
      </c>
      <c r="D619" s="16" t="s">
        <v>407</v>
      </c>
      <c r="E619" s="19"/>
      <c r="F619" s="17" t="s">
        <v>408</v>
      </c>
      <c r="G619" s="18">
        <f t="shared" ref="G619:G622" si="173">G620</f>
        <v>123.6</v>
      </c>
      <c r="H619" s="18">
        <f t="shared" ref="H619:H622" si="174">H620</f>
        <v>118.3</v>
      </c>
      <c r="I619" s="18">
        <f t="shared" ref="I619:I622" si="175">I620</f>
        <v>115.9</v>
      </c>
      <c r="J619" s="18">
        <f t="shared" ref="J619:J622" si="176">J620</f>
        <v>0</v>
      </c>
    </row>
    <row r="620" spans="1:11" hidden="1" x14ac:dyDescent="0.25">
      <c r="A620" s="16" t="s">
        <v>378</v>
      </c>
      <c r="B620" s="16" t="s">
        <v>128</v>
      </c>
      <c r="C620" s="16" t="s">
        <v>122</v>
      </c>
      <c r="D620" s="16" t="s">
        <v>409</v>
      </c>
      <c r="E620" s="19"/>
      <c r="F620" s="17" t="s">
        <v>25</v>
      </c>
      <c r="G620" s="18">
        <f t="shared" si="173"/>
        <v>123.6</v>
      </c>
      <c r="H620" s="18">
        <f t="shared" si="174"/>
        <v>118.3</v>
      </c>
      <c r="I620" s="18">
        <f t="shared" si="175"/>
        <v>115.9</v>
      </c>
      <c r="J620" s="18">
        <f t="shared" si="176"/>
        <v>0</v>
      </c>
      <c r="K620" s="1" t="s">
        <v>381</v>
      </c>
    </row>
    <row r="621" spans="1:11" ht="31.5" x14ac:dyDescent="0.25">
      <c r="A621" s="16" t="s">
        <v>378</v>
      </c>
      <c r="B621" s="16" t="s">
        <v>128</v>
      </c>
      <c r="C621" s="16" t="s">
        <v>122</v>
      </c>
      <c r="D621" s="16" t="s">
        <v>423</v>
      </c>
      <c r="E621" s="19"/>
      <c r="F621" s="17" t="s">
        <v>424</v>
      </c>
      <c r="G621" s="18">
        <f t="shared" si="173"/>
        <v>123.6</v>
      </c>
      <c r="H621" s="18">
        <f t="shared" si="174"/>
        <v>118.3</v>
      </c>
      <c r="I621" s="18">
        <f t="shared" si="175"/>
        <v>115.9</v>
      </c>
      <c r="J621" s="18">
        <f t="shared" si="176"/>
        <v>0</v>
      </c>
    </row>
    <row r="622" spans="1:11" ht="47.25" x14ac:dyDescent="0.25">
      <c r="A622" s="16" t="s">
        <v>378</v>
      </c>
      <c r="B622" s="16" t="s">
        <v>128</v>
      </c>
      <c r="C622" s="16" t="s">
        <v>122</v>
      </c>
      <c r="D622" s="16" t="s">
        <v>425</v>
      </c>
      <c r="E622" s="19"/>
      <c r="F622" s="17" t="s">
        <v>426</v>
      </c>
      <c r="G622" s="18">
        <f t="shared" si="173"/>
        <v>123.6</v>
      </c>
      <c r="H622" s="18">
        <f t="shared" si="174"/>
        <v>118.3</v>
      </c>
      <c r="I622" s="18">
        <f t="shared" si="175"/>
        <v>115.9</v>
      </c>
      <c r="J622" s="18">
        <f t="shared" si="176"/>
        <v>0</v>
      </c>
    </row>
    <row r="623" spans="1:11" ht="31.5" x14ac:dyDescent="0.25">
      <c r="A623" s="16" t="s">
        <v>378</v>
      </c>
      <c r="B623" s="16" t="s">
        <v>128</v>
      </c>
      <c r="C623" s="16" t="s">
        <v>122</v>
      </c>
      <c r="D623" s="16" t="s">
        <v>425</v>
      </c>
      <c r="E623" s="16" t="s">
        <v>30</v>
      </c>
      <c r="F623" s="17" t="s">
        <v>31</v>
      </c>
      <c r="G623" s="18">
        <v>123.6</v>
      </c>
      <c r="H623" s="18">
        <v>118.3</v>
      </c>
      <c r="I623" s="18">
        <v>115.9</v>
      </c>
      <c r="J623" s="18"/>
    </row>
    <row r="624" spans="1:11" ht="31.5" x14ac:dyDescent="0.25">
      <c r="A624" s="16" t="s">
        <v>378</v>
      </c>
      <c r="B624" s="16" t="s">
        <v>128</v>
      </c>
      <c r="C624" s="16" t="s">
        <v>122</v>
      </c>
      <c r="D624" s="16" t="s">
        <v>414</v>
      </c>
      <c r="E624" s="19"/>
      <c r="F624" s="17" t="s">
        <v>415</v>
      </c>
      <c r="G624" s="18">
        <f>G625+G629</f>
        <v>8754.5</v>
      </c>
      <c r="H624" s="18">
        <f>H625+H629</f>
        <v>5285.1</v>
      </c>
      <c r="I624" s="18">
        <f>I625+I629</f>
        <v>4305.1000000000004</v>
      </c>
      <c r="J624" s="18">
        <f>J625+J629</f>
        <v>0</v>
      </c>
    </row>
    <row r="625" spans="1:11" x14ac:dyDescent="0.25">
      <c r="A625" s="16" t="s">
        <v>378</v>
      </c>
      <c r="B625" s="16" t="s">
        <v>128</v>
      </c>
      <c r="C625" s="16" t="s">
        <v>122</v>
      </c>
      <c r="D625" s="16" t="s">
        <v>416</v>
      </c>
      <c r="E625" s="19"/>
      <c r="F625" s="17" t="s">
        <v>58</v>
      </c>
      <c r="G625" s="18">
        <f t="shared" ref="G625:G629" si="177">G626</f>
        <v>2626.9</v>
      </c>
      <c r="H625" s="18">
        <f t="shared" ref="H625:H629" si="178">H626</f>
        <v>2626.9</v>
      </c>
      <c r="I625" s="18">
        <f t="shared" ref="I625:I629" si="179">I626</f>
        <v>2626.9</v>
      </c>
      <c r="J625" s="18">
        <f t="shared" ref="J625:J629" si="180">J626</f>
        <v>0</v>
      </c>
    </row>
    <row r="626" spans="1:11" ht="31.5" x14ac:dyDescent="0.25">
      <c r="A626" s="16" t="s">
        <v>378</v>
      </c>
      <c r="B626" s="16" t="s">
        <v>128</v>
      </c>
      <c r="C626" s="16" t="s">
        <v>122</v>
      </c>
      <c r="D626" s="16" t="s">
        <v>417</v>
      </c>
      <c r="E626" s="19"/>
      <c r="F626" s="17" t="s">
        <v>418</v>
      </c>
      <c r="G626" s="18">
        <f t="shared" si="177"/>
        <v>2626.9</v>
      </c>
      <c r="H626" s="18">
        <f t="shared" si="178"/>
        <v>2626.9</v>
      </c>
      <c r="I626" s="18">
        <f t="shared" si="179"/>
        <v>2626.9</v>
      </c>
      <c r="J626" s="18">
        <f t="shared" si="180"/>
        <v>0</v>
      </c>
    </row>
    <row r="627" spans="1:11" ht="31.5" x14ac:dyDescent="0.25">
      <c r="A627" s="16" t="s">
        <v>378</v>
      </c>
      <c r="B627" s="16" t="s">
        <v>128</v>
      </c>
      <c r="C627" s="16" t="s">
        <v>122</v>
      </c>
      <c r="D627" s="16" t="s">
        <v>427</v>
      </c>
      <c r="E627" s="19"/>
      <c r="F627" s="17" t="s">
        <v>428</v>
      </c>
      <c r="G627" s="18">
        <f t="shared" si="177"/>
        <v>2626.9</v>
      </c>
      <c r="H627" s="18">
        <f t="shared" si="178"/>
        <v>2626.9</v>
      </c>
      <c r="I627" s="18">
        <f t="shared" si="179"/>
        <v>2626.9</v>
      </c>
      <c r="J627" s="18">
        <f t="shared" si="180"/>
        <v>0</v>
      </c>
    </row>
    <row r="628" spans="1:11" x14ac:dyDescent="0.25">
      <c r="A628" s="16" t="s">
        <v>378</v>
      </c>
      <c r="B628" s="16" t="s">
        <v>128</v>
      </c>
      <c r="C628" s="16" t="s">
        <v>122</v>
      </c>
      <c r="D628" s="16" t="s">
        <v>427</v>
      </c>
      <c r="E628" s="16" t="s">
        <v>32</v>
      </c>
      <c r="F628" s="17" t="s">
        <v>33</v>
      </c>
      <c r="G628" s="18">
        <v>2626.9</v>
      </c>
      <c r="H628" s="18">
        <v>2626.9</v>
      </c>
      <c r="I628" s="18">
        <v>2626.9</v>
      </c>
      <c r="J628" s="18"/>
    </row>
    <row r="629" spans="1:11" hidden="1" x14ac:dyDescent="0.25">
      <c r="A629" s="16" t="s">
        <v>378</v>
      </c>
      <c r="B629" s="16" t="s">
        <v>128</v>
      </c>
      <c r="C629" s="16" t="s">
        <v>122</v>
      </c>
      <c r="D629" s="16" t="s">
        <v>429</v>
      </c>
      <c r="E629" s="19"/>
      <c r="F629" s="17" t="s">
        <v>25</v>
      </c>
      <c r="G629" s="18">
        <f t="shared" si="177"/>
        <v>6127.6</v>
      </c>
      <c r="H629" s="18">
        <f t="shared" si="178"/>
        <v>2658.2</v>
      </c>
      <c r="I629" s="18">
        <f t="shared" si="179"/>
        <v>1678.2</v>
      </c>
      <c r="J629" s="18">
        <f t="shared" si="180"/>
        <v>0</v>
      </c>
      <c r="K629" s="1" t="s">
        <v>381</v>
      </c>
    </row>
    <row r="630" spans="1:11" ht="47.25" x14ac:dyDescent="0.25">
      <c r="A630" s="16" t="s">
        <v>378</v>
      </c>
      <c r="B630" s="16" t="s">
        <v>128</v>
      </c>
      <c r="C630" s="16" t="s">
        <v>122</v>
      </c>
      <c r="D630" s="16" t="s">
        <v>430</v>
      </c>
      <c r="E630" s="19"/>
      <c r="F630" s="17" t="s">
        <v>431</v>
      </c>
      <c r="G630" s="18">
        <f>G631+G633</f>
        <v>6127.6</v>
      </c>
      <c r="H630" s="18">
        <f>H631+H633</f>
        <v>2658.2</v>
      </c>
      <c r="I630" s="18">
        <f>I631+I633</f>
        <v>1678.2</v>
      </c>
      <c r="J630" s="18">
        <f>J631+J633</f>
        <v>0</v>
      </c>
    </row>
    <row r="631" spans="1:11" ht="31.5" x14ac:dyDescent="0.25">
      <c r="A631" s="16" t="s">
        <v>378</v>
      </c>
      <c r="B631" s="16" t="s">
        <v>128</v>
      </c>
      <c r="C631" s="16" t="s">
        <v>122</v>
      </c>
      <c r="D631" s="16" t="s">
        <v>432</v>
      </c>
      <c r="E631" s="19"/>
      <c r="F631" s="17" t="s">
        <v>433</v>
      </c>
      <c r="G631" s="18">
        <f>G632</f>
        <v>5127.6000000000004</v>
      </c>
      <c r="H631" s="18">
        <f>H632</f>
        <v>1678.2</v>
      </c>
      <c r="I631" s="18">
        <f>I632</f>
        <v>1678.2</v>
      </c>
      <c r="J631" s="18">
        <f>J632</f>
        <v>0</v>
      </c>
    </row>
    <row r="632" spans="1:11" ht="31.5" x14ac:dyDescent="0.25">
      <c r="A632" s="16" t="s">
        <v>378</v>
      </c>
      <c r="B632" s="16" t="s">
        <v>128</v>
      </c>
      <c r="C632" s="16" t="s">
        <v>122</v>
      </c>
      <c r="D632" s="16" t="s">
        <v>432</v>
      </c>
      <c r="E632" s="16" t="s">
        <v>30</v>
      </c>
      <c r="F632" s="17" t="s">
        <v>31</v>
      </c>
      <c r="G632" s="18">
        <v>5127.6000000000004</v>
      </c>
      <c r="H632" s="18">
        <v>1678.2</v>
      </c>
      <c r="I632" s="18">
        <v>1678.2</v>
      </c>
      <c r="J632" s="18"/>
    </row>
    <row r="633" spans="1:11" ht="31.5" x14ac:dyDescent="0.25">
      <c r="A633" s="16" t="s">
        <v>378</v>
      </c>
      <c r="B633" s="16" t="s">
        <v>128</v>
      </c>
      <c r="C633" s="16" t="s">
        <v>122</v>
      </c>
      <c r="D633" s="16" t="s">
        <v>434</v>
      </c>
      <c r="E633" s="19"/>
      <c r="F633" s="17" t="s">
        <v>435</v>
      </c>
      <c r="G633" s="18">
        <f>G634</f>
        <v>1000</v>
      </c>
      <c r="H633" s="18">
        <f>H634</f>
        <v>980</v>
      </c>
      <c r="I633" s="18">
        <f>I634</f>
        <v>0</v>
      </c>
      <c r="J633" s="18">
        <f>J634</f>
        <v>0</v>
      </c>
    </row>
    <row r="634" spans="1:11" x14ac:dyDescent="0.25">
      <c r="A634" s="16" t="s">
        <v>378</v>
      </c>
      <c r="B634" s="16" t="s">
        <v>128</v>
      </c>
      <c r="C634" s="16" t="s">
        <v>122</v>
      </c>
      <c r="D634" s="16" t="s">
        <v>434</v>
      </c>
      <c r="E634" s="16" t="s">
        <v>32</v>
      </c>
      <c r="F634" s="17" t="s">
        <v>33</v>
      </c>
      <c r="G634" s="18">
        <v>1000</v>
      </c>
      <c r="H634" s="18">
        <v>980</v>
      </c>
      <c r="I634" s="18">
        <v>0</v>
      </c>
      <c r="J634" s="18"/>
    </row>
    <row r="635" spans="1:11" ht="31.5" x14ac:dyDescent="0.25">
      <c r="A635" s="16" t="s">
        <v>378</v>
      </c>
      <c r="B635" s="16" t="s">
        <v>128</v>
      </c>
      <c r="C635" s="16" t="s">
        <v>122</v>
      </c>
      <c r="D635" s="16" t="s">
        <v>130</v>
      </c>
      <c r="E635" s="19"/>
      <c r="F635" s="17" t="s">
        <v>131</v>
      </c>
      <c r="G635" s="18">
        <f t="shared" ref="G635:G638" si="181">G636</f>
        <v>254.9</v>
      </c>
      <c r="H635" s="18">
        <f t="shared" ref="H635:H638" si="182">H636</f>
        <v>254.9</v>
      </c>
      <c r="I635" s="18">
        <f t="shared" ref="I635:I638" si="183">I636</f>
        <v>254.9</v>
      </c>
      <c r="J635" s="18">
        <f t="shared" ref="J635:J647" si="184">J636</f>
        <v>0</v>
      </c>
    </row>
    <row r="636" spans="1:11" hidden="1" x14ac:dyDescent="0.25">
      <c r="A636" s="16" t="s">
        <v>378</v>
      </c>
      <c r="B636" s="16" t="s">
        <v>128</v>
      </c>
      <c r="C636" s="16" t="s">
        <v>122</v>
      </c>
      <c r="D636" s="16" t="s">
        <v>132</v>
      </c>
      <c r="E636" s="19"/>
      <c r="F636" s="17" t="s">
        <v>25</v>
      </c>
      <c r="G636" s="18">
        <f t="shared" si="181"/>
        <v>254.9</v>
      </c>
      <c r="H636" s="18">
        <f t="shared" si="182"/>
        <v>254.9</v>
      </c>
      <c r="I636" s="18">
        <f t="shared" si="183"/>
        <v>254.9</v>
      </c>
      <c r="J636" s="18">
        <f t="shared" si="184"/>
        <v>0</v>
      </c>
      <c r="K636" s="1" t="s">
        <v>381</v>
      </c>
    </row>
    <row r="637" spans="1:11" ht="31.5" x14ac:dyDescent="0.25">
      <c r="A637" s="16" t="s">
        <v>378</v>
      </c>
      <c r="B637" s="16" t="s">
        <v>128</v>
      </c>
      <c r="C637" s="16" t="s">
        <v>122</v>
      </c>
      <c r="D637" s="16" t="s">
        <v>133</v>
      </c>
      <c r="E637" s="19"/>
      <c r="F637" s="17" t="s">
        <v>134</v>
      </c>
      <c r="G637" s="18">
        <f t="shared" si="181"/>
        <v>254.9</v>
      </c>
      <c r="H637" s="18">
        <f t="shared" si="182"/>
        <v>254.9</v>
      </c>
      <c r="I637" s="18">
        <f t="shared" si="183"/>
        <v>254.9</v>
      </c>
      <c r="J637" s="18">
        <f t="shared" si="184"/>
        <v>0</v>
      </c>
    </row>
    <row r="638" spans="1:11" ht="31.5" x14ac:dyDescent="0.25">
      <c r="A638" s="16" t="s">
        <v>378</v>
      </c>
      <c r="B638" s="16" t="s">
        <v>128</v>
      </c>
      <c r="C638" s="16" t="s">
        <v>122</v>
      </c>
      <c r="D638" s="16" t="s">
        <v>163</v>
      </c>
      <c r="E638" s="19"/>
      <c r="F638" s="17" t="s">
        <v>164</v>
      </c>
      <c r="G638" s="18">
        <f t="shared" si="181"/>
        <v>254.9</v>
      </c>
      <c r="H638" s="18">
        <f t="shared" si="182"/>
        <v>254.9</v>
      </c>
      <c r="I638" s="18">
        <f t="shared" si="183"/>
        <v>254.9</v>
      </c>
      <c r="J638" s="18">
        <f t="shared" si="184"/>
        <v>0</v>
      </c>
    </row>
    <row r="639" spans="1:11" ht="31.5" x14ac:dyDescent="0.25">
      <c r="A639" s="16" t="s">
        <v>378</v>
      </c>
      <c r="B639" s="16" t="s">
        <v>128</v>
      </c>
      <c r="C639" s="16" t="s">
        <v>122</v>
      </c>
      <c r="D639" s="16" t="s">
        <v>163</v>
      </c>
      <c r="E639" s="16" t="s">
        <v>30</v>
      </c>
      <c r="F639" s="17" t="s">
        <v>31</v>
      </c>
      <c r="G639" s="18">
        <v>254.9</v>
      </c>
      <c r="H639" s="18">
        <v>254.9</v>
      </c>
      <c r="I639" s="18">
        <v>254.9</v>
      </c>
      <c r="J639" s="18"/>
    </row>
    <row r="640" spans="1:11" s="8" customFormat="1" x14ac:dyDescent="0.25">
      <c r="A640" s="9" t="s">
        <v>378</v>
      </c>
      <c r="B640" s="9" t="s">
        <v>67</v>
      </c>
      <c r="C640" s="9"/>
      <c r="D640" s="9"/>
      <c r="E640" s="20"/>
      <c r="F640" s="10" t="s">
        <v>167</v>
      </c>
      <c r="G640" s="11">
        <f t="shared" si="169"/>
        <v>39.299999999999997</v>
      </c>
      <c r="H640" s="11">
        <f t="shared" si="170"/>
        <v>39.299999999999997</v>
      </c>
      <c r="I640" s="11">
        <f t="shared" si="171"/>
        <v>39.299999999999997</v>
      </c>
      <c r="J640" s="11">
        <f t="shared" si="184"/>
        <v>0</v>
      </c>
    </row>
    <row r="641" spans="1:11" s="12" customFormat="1" ht="31.5" x14ac:dyDescent="0.25">
      <c r="A641" s="13" t="s">
        <v>378</v>
      </c>
      <c r="B641" s="13" t="s">
        <v>67</v>
      </c>
      <c r="C641" s="13" t="s">
        <v>122</v>
      </c>
      <c r="D641" s="13"/>
      <c r="E641" s="21"/>
      <c r="F641" s="14" t="s">
        <v>168</v>
      </c>
      <c r="G641" s="15">
        <f t="shared" si="169"/>
        <v>39.299999999999997</v>
      </c>
      <c r="H641" s="15">
        <f t="shared" si="170"/>
        <v>39.299999999999997</v>
      </c>
      <c r="I641" s="15">
        <f t="shared" si="171"/>
        <v>39.299999999999997</v>
      </c>
      <c r="J641" s="15">
        <f t="shared" si="184"/>
        <v>0</v>
      </c>
    </row>
    <row r="642" spans="1:11" ht="31.5" x14ac:dyDescent="0.25">
      <c r="A642" s="16" t="s">
        <v>378</v>
      </c>
      <c r="B642" s="16" t="s">
        <v>67</v>
      </c>
      <c r="C642" s="16" t="s">
        <v>122</v>
      </c>
      <c r="D642" s="16" t="s">
        <v>130</v>
      </c>
      <c r="E642" s="19"/>
      <c r="F642" s="17" t="s">
        <v>131</v>
      </c>
      <c r="G642" s="18">
        <f t="shared" si="169"/>
        <v>39.299999999999997</v>
      </c>
      <c r="H642" s="18">
        <f t="shared" si="170"/>
        <v>39.299999999999997</v>
      </c>
      <c r="I642" s="18">
        <f t="shared" si="171"/>
        <v>39.299999999999997</v>
      </c>
      <c r="J642" s="18">
        <f t="shared" si="184"/>
        <v>0</v>
      </c>
    </row>
    <row r="643" spans="1:11" hidden="1" x14ac:dyDescent="0.25">
      <c r="A643" s="16" t="s">
        <v>378</v>
      </c>
      <c r="B643" s="16" t="s">
        <v>67</v>
      </c>
      <c r="C643" s="16" t="s">
        <v>122</v>
      </c>
      <c r="D643" s="16" t="s">
        <v>132</v>
      </c>
      <c r="E643" s="19"/>
      <c r="F643" s="17" t="s">
        <v>25</v>
      </c>
      <c r="G643" s="18">
        <f t="shared" si="169"/>
        <v>39.299999999999997</v>
      </c>
      <c r="H643" s="18">
        <f t="shared" si="170"/>
        <v>39.299999999999997</v>
      </c>
      <c r="I643" s="18">
        <f t="shared" si="171"/>
        <v>39.299999999999997</v>
      </c>
      <c r="J643" s="18">
        <f t="shared" si="184"/>
        <v>0</v>
      </c>
      <c r="K643" s="1" t="s">
        <v>381</v>
      </c>
    </row>
    <row r="644" spans="1:11" ht="47.25" x14ac:dyDescent="0.25">
      <c r="A644" s="16" t="s">
        <v>378</v>
      </c>
      <c r="B644" s="16" t="s">
        <v>67</v>
      </c>
      <c r="C644" s="16" t="s">
        <v>122</v>
      </c>
      <c r="D644" s="16" t="s">
        <v>153</v>
      </c>
      <c r="E644" s="19"/>
      <c r="F644" s="17" t="s">
        <v>154</v>
      </c>
      <c r="G644" s="18">
        <f t="shared" si="169"/>
        <v>39.299999999999997</v>
      </c>
      <c r="H644" s="18">
        <f t="shared" si="170"/>
        <v>39.299999999999997</v>
      </c>
      <c r="I644" s="18">
        <f t="shared" si="171"/>
        <v>39.299999999999997</v>
      </c>
      <c r="J644" s="18">
        <f t="shared" si="184"/>
        <v>0</v>
      </c>
    </row>
    <row r="645" spans="1:11" x14ac:dyDescent="0.25">
      <c r="A645" s="16" t="s">
        <v>378</v>
      </c>
      <c r="B645" s="16" t="s">
        <v>67</v>
      </c>
      <c r="C645" s="16" t="s">
        <v>122</v>
      </c>
      <c r="D645" s="16" t="s">
        <v>169</v>
      </c>
      <c r="E645" s="19"/>
      <c r="F645" s="17" t="s">
        <v>170</v>
      </c>
      <c r="G645" s="18">
        <f t="shared" si="169"/>
        <v>39.299999999999997</v>
      </c>
      <c r="H645" s="18">
        <f t="shared" si="170"/>
        <v>39.299999999999997</v>
      </c>
      <c r="I645" s="18">
        <f t="shared" si="171"/>
        <v>39.299999999999997</v>
      </c>
      <c r="J645" s="18">
        <f t="shared" si="184"/>
        <v>0</v>
      </c>
    </row>
    <row r="646" spans="1:11" ht="31.5" x14ac:dyDescent="0.25">
      <c r="A646" s="16" t="s">
        <v>378</v>
      </c>
      <c r="B646" s="16" t="s">
        <v>67</v>
      </c>
      <c r="C646" s="16" t="s">
        <v>122</v>
      </c>
      <c r="D646" s="16" t="s">
        <v>169</v>
      </c>
      <c r="E646" s="16" t="s">
        <v>30</v>
      </c>
      <c r="F646" s="17" t="s">
        <v>31</v>
      </c>
      <c r="G646" s="27">
        <v>39.299999999999997</v>
      </c>
      <c r="H646" s="27">
        <v>39.299999999999997</v>
      </c>
      <c r="I646" s="27">
        <v>39.299999999999997</v>
      </c>
      <c r="J646" s="27"/>
    </row>
    <row r="647" spans="1:11" s="8" customFormat="1" x14ac:dyDescent="0.25">
      <c r="A647" s="9" t="s">
        <v>378</v>
      </c>
      <c r="B647" s="9" t="s">
        <v>138</v>
      </c>
      <c r="C647" s="9"/>
      <c r="D647" s="9"/>
      <c r="E647" s="9"/>
      <c r="F647" s="10" t="s">
        <v>179</v>
      </c>
      <c r="G647" s="11">
        <f t="shared" si="169"/>
        <v>1341.8</v>
      </c>
      <c r="H647" s="11">
        <f t="shared" si="170"/>
        <v>1341.8</v>
      </c>
      <c r="I647" s="11">
        <f t="shared" si="171"/>
        <v>1341.8</v>
      </c>
      <c r="J647" s="11">
        <f t="shared" si="184"/>
        <v>0</v>
      </c>
    </row>
    <row r="648" spans="1:11" s="12" customFormat="1" x14ac:dyDescent="0.25">
      <c r="A648" s="13" t="s">
        <v>378</v>
      </c>
      <c r="B648" s="13" t="s">
        <v>138</v>
      </c>
      <c r="C648" s="13" t="s">
        <v>138</v>
      </c>
      <c r="D648" s="13"/>
      <c r="E648" s="13"/>
      <c r="F648" s="14" t="s">
        <v>204</v>
      </c>
      <c r="G648" s="15">
        <f>G649+G654</f>
        <v>1341.8</v>
      </c>
      <c r="H648" s="15">
        <f>H649+H654</f>
        <v>1341.8</v>
      </c>
      <c r="I648" s="15">
        <f>I649+I654</f>
        <v>1341.8</v>
      </c>
      <c r="J648" s="15">
        <f>J649+J654</f>
        <v>0</v>
      </c>
    </row>
    <row r="649" spans="1:11" ht="31.5" x14ac:dyDescent="0.25">
      <c r="A649" s="16" t="s">
        <v>378</v>
      </c>
      <c r="B649" s="16" t="s">
        <v>138</v>
      </c>
      <c r="C649" s="16" t="s">
        <v>138</v>
      </c>
      <c r="D649" s="16" t="s">
        <v>55</v>
      </c>
      <c r="E649" s="16"/>
      <c r="F649" s="17" t="s">
        <v>56</v>
      </c>
      <c r="G649" s="18">
        <f t="shared" ref="G649:G671" si="185">G650</f>
        <v>1241.8</v>
      </c>
      <c r="H649" s="18">
        <f t="shared" si="170"/>
        <v>1241.8</v>
      </c>
      <c r="I649" s="18">
        <f t="shared" ref="I649:I671" si="186">I650</f>
        <v>1241.8</v>
      </c>
      <c r="J649" s="18">
        <f t="shared" ref="J649:J671" si="187">J650</f>
        <v>0</v>
      </c>
    </row>
    <row r="650" spans="1:11" hidden="1" x14ac:dyDescent="0.25">
      <c r="A650" s="16" t="s">
        <v>378</v>
      </c>
      <c r="B650" s="16" t="s">
        <v>138</v>
      </c>
      <c r="C650" s="16" t="s">
        <v>138</v>
      </c>
      <c r="D650" s="16" t="s">
        <v>181</v>
      </c>
      <c r="E650" s="16"/>
      <c r="F650" s="17" t="s">
        <v>25</v>
      </c>
      <c r="G650" s="18">
        <f t="shared" si="185"/>
        <v>1241.8</v>
      </c>
      <c r="H650" s="18">
        <f t="shared" si="170"/>
        <v>1241.8</v>
      </c>
      <c r="I650" s="18">
        <f t="shared" si="186"/>
        <v>1241.8</v>
      </c>
      <c r="J650" s="18">
        <f t="shared" si="187"/>
        <v>0</v>
      </c>
      <c r="K650" s="1" t="s">
        <v>381</v>
      </c>
    </row>
    <row r="651" spans="1:11" ht="47.25" x14ac:dyDescent="0.25">
      <c r="A651" s="16" t="s">
        <v>378</v>
      </c>
      <c r="B651" s="16" t="s">
        <v>138</v>
      </c>
      <c r="C651" s="16" t="s">
        <v>138</v>
      </c>
      <c r="D651" s="16" t="s">
        <v>221</v>
      </c>
      <c r="E651" s="16"/>
      <c r="F651" s="17" t="s">
        <v>222</v>
      </c>
      <c r="G651" s="18">
        <f t="shared" si="185"/>
        <v>1241.8</v>
      </c>
      <c r="H651" s="18">
        <f t="shared" si="170"/>
        <v>1241.8</v>
      </c>
      <c r="I651" s="18">
        <f t="shared" si="186"/>
        <v>1241.8</v>
      </c>
      <c r="J651" s="18">
        <f t="shared" si="187"/>
        <v>0</v>
      </c>
    </row>
    <row r="652" spans="1:11" ht="63" x14ac:dyDescent="0.25">
      <c r="A652" s="16" t="s">
        <v>378</v>
      </c>
      <c r="B652" s="16" t="s">
        <v>138</v>
      </c>
      <c r="C652" s="16" t="s">
        <v>138</v>
      </c>
      <c r="D652" s="16" t="s">
        <v>436</v>
      </c>
      <c r="E652" s="19"/>
      <c r="F652" s="17" t="s">
        <v>437</v>
      </c>
      <c r="G652" s="18">
        <f t="shared" si="185"/>
        <v>1241.8</v>
      </c>
      <c r="H652" s="18">
        <f t="shared" si="170"/>
        <v>1241.8</v>
      </c>
      <c r="I652" s="18">
        <f t="shared" si="186"/>
        <v>1241.8</v>
      </c>
      <c r="J652" s="18">
        <f t="shared" si="187"/>
        <v>0</v>
      </c>
    </row>
    <row r="653" spans="1:11" ht="31.5" x14ac:dyDescent="0.25">
      <c r="A653" s="16" t="s">
        <v>378</v>
      </c>
      <c r="B653" s="16" t="s">
        <v>138</v>
      </c>
      <c r="C653" s="16" t="s">
        <v>138</v>
      </c>
      <c r="D653" s="16" t="s">
        <v>436</v>
      </c>
      <c r="E653" s="16" t="s">
        <v>111</v>
      </c>
      <c r="F653" s="17" t="s">
        <v>112</v>
      </c>
      <c r="G653" s="18">
        <v>1241.8</v>
      </c>
      <c r="H653" s="18">
        <v>1241.8</v>
      </c>
      <c r="I653" s="18">
        <v>1241.8</v>
      </c>
      <c r="J653" s="18"/>
    </row>
    <row r="654" spans="1:11" ht="47.25" x14ac:dyDescent="0.25">
      <c r="A654" s="16" t="s">
        <v>378</v>
      </c>
      <c r="B654" s="16" t="s">
        <v>138</v>
      </c>
      <c r="C654" s="16" t="s">
        <v>138</v>
      </c>
      <c r="D654" s="16" t="s">
        <v>197</v>
      </c>
      <c r="E654" s="19"/>
      <c r="F654" s="17" t="s">
        <v>198</v>
      </c>
      <c r="G654" s="18">
        <f t="shared" si="185"/>
        <v>100</v>
      </c>
      <c r="H654" s="18">
        <f t="shared" si="170"/>
        <v>100</v>
      </c>
      <c r="I654" s="18">
        <f t="shared" si="186"/>
        <v>100</v>
      </c>
      <c r="J654" s="18">
        <f t="shared" si="187"/>
        <v>0</v>
      </c>
    </row>
    <row r="655" spans="1:11" hidden="1" x14ac:dyDescent="0.25">
      <c r="A655" s="16" t="s">
        <v>378</v>
      </c>
      <c r="B655" s="16" t="s">
        <v>138</v>
      </c>
      <c r="C655" s="16" t="s">
        <v>138</v>
      </c>
      <c r="D655" s="16" t="s">
        <v>199</v>
      </c>
      <c r="E655" s="19"/>
      <c r="F655" s="17" t="s">
        <v>25</v>
      </c>
      <c r="G655" s="18">
        <f t="shared" si="185"/>
        <v>100</v>
      </c>
      <c r="H655" s="18">
        <f t="shared" si="170"/>
        <v>100</v>
      </c>
      <c r="I655" s="18">
        <f t="shared" si="186"/>
        <v>100</v>
      </c>
      <c r="J655" s="18">
        <f t="shared" si="187"/>
        <v>0</v>
      </c>
      <c r="K655" s="1" t="s">
        <v>381</v>
      </c>
    </row>
    <row r="656" spans="1:11" ht="31.5" x14ac:dyDescent="0.25">
      <c r="A656" s="16" t="s">
        <v>378</v>
      </c>
      <c r="B656" s="16" t="s">
        <v>138</v>
      </c>
      <c r="C656" s="16" t="s">
        <v>138</v>
      </c>
      <c r="D656" s="16" t="s">
        <v>239</v>
      </c>
      <c r="E656" s="19"/>
      <c r="F656" s="17" t="s">
        <v>240</v>
      </c>
      <c r="G656" s="18">
        <f t="shared" si="185"/>
        <v>100</v>
      </c>
      <c r="H656" s="18">
        <f t="shared" si="170"/>
        <v>100</v>
      </c>
      <c r="I656" s="18">
        <f t="shared" si="186"/>
        <v>100</v>
      </c>
      <c r="J656" s="18">
        <f t="shared" si="187"/>
        <v>0</v>
      </c>
    </row>
    <row r="657" spans="1:11" ht="47.25" x14ac:dyDescent="0.25">
      <c r="A657" s="16" t="s">
        <v>378</v>
      </c>
      <c r="B657" s="16" t="s">
        <v>138</v>
      </c>
      <c r="C657" s="16" t="s">
        <v>138</v>
      </c>
      <c r="D657" s="16" t="s">
        <v>438</v>
      </c>
      <c r="E657" s="19"/>
      <c r="F657" s="17" t="s">
        <v>439</v>
      </c>
      <c r="G657" s="18">
        <f t="shared" si="185"/>
        <v>100</v>
      </c>
      <c r="H657" s="18">
        <f t="shared" si="170"/>
        <v>100</v>
      </c>
      <c r="I657" s="18">
        <f t="shared" si="186"/>
        <v>100</v>
      </c>
      <c r="J657" s="18">
        <f t="shared" si="187"/>
        <v>0</v>
      </c>
    </row>
    <row r="658" spans="1:11" ht="31.5" x14ac:dyDescent="0.25">
      <c r="A658" s="16" t="s">
        <v>378</v>
      </c>
      <c r="B658" s="16" t="s">
        <v>138</v>
      </c>
      <c r="C658" s="16" t="s">
        <v>138</v>
      </c>
      <c r="D658" s="16" t="s">
        <v>438</v>
      </c>
      <c r="E658" s="16" t="s">
        <v>30</v>
      </c>
      <c r="F658" s="17" t="s">
        <v>31</v>
      </c>
      <c r="G658" s="18">
        <v>100</v>
      </c>
      <c r="H658" s="18">
        <v>100</v>
      </c>
      <c r="I658" s="18">
        <v>100</v>
      </c>
      <c r="J658" s="18"/>
    </row>
    <row r="659" spans="1:11" s="8" customFormat="1" x14ac:dyDescent="0.25">
      <c r="A659" s="9" t="s">
        <v>378</v>
      </c>
      <c r="B659" s="9" t="s">
        <v>52</v>
      </c>
      <c r="C659" s="9"/>
      <c r="D659" s="9"/>
      <c r="E659" s="9"/>
      <c r="F659" s="10" t="s">
        <v>53</v>
      </c>
      <c r="G659" s="11">
        <f t="shared" si="185"/>
        <v>266</v>
      </c>
      <c r="H659" s="11">
        <f t="shared" si="170"/>
        <v>966</v>
      </c>
      <c r="I659" s="11">
        <f t="shared" si="186"/>
        <v>266</v>
      </c>
      <c r="J659" s="11">
        <f t="shared" si="187"/>
        <v>0</v>
      </c>
    </row>
    <row r="660" spans="1:11" s="12" customFormat="1" x14ac:dyDescent="0.25">
      <c r="A660" s="13" t="s">
        <v>378</v>
      </c>
      <c r="B660" s="13" t="s">
        <v>52</v>
      </c>
      <c r="C660" s="13" t="s">
        <v>18</v>
      </c>
      <c r="D660" s="13"/>
      <c r="E660" s="13"/>
      <c r="F660" s="14" t="s">
        <v>54</v>
      </c>
      <c r="G660" s="15">
        <f t="shared" si="185"/>
        <v>266</v>
      </c>
      <c r="H660" s="15">
        <f t="shared" si="170"/>
        <v>966</v>
      </c>
      <c r="I660" s="15">
        <f t="shared" si="186"/>
        <v>266</v>
      </c>
      <c r="J660" s="15">
        <f t="shared" si="187"/>
        <v>0</v>
      </c>
    </row>
    <row r="661" spans="1:11" ht="31.5" x14ac:dyDescent="0.25">
      <c r="A661" s="16" t="s">
        <v>378</v>
      </c>
      <c r="B661" s="16" t="s">
        <v>52</v>
      </c>
      <c r="C661" s="16" t="s">
        <v>18</v>
      </c>
      <c r="D661" s="16" t="s">
        <v>55</v>
      </c>
      <c r="E661" s="16"/>
      <c r="F661" s="17" t="s">
        <v>56</v>
      </c>
      <c r="G661" s="18">
        <f t="shared" si="185"/>
        <v>266</v>
      </c>
      <c r="H661" s="18">
        <f t="shared" si="170"/>
        <v>966</v>
      </c>
      <c r="I661" s="18">
        <f t="shared" si="186"/>
        <v>266</v>
      </c>
      <c r="J661" s="18">
        <f t="shared" si="187"/>
        <v>0</v>
      </c>
    </row>
    <row r="662" spans="1:11" hidden="1" x14ac:dyDescent="0.25">
      <c r="A662" s="16" t="s">
        <v>378</v>
      </c>
      <c r="B662" s="16" t="s">
        <v>52</v>
      </c>
      <c r="C662" s="16" t="s">
        <v>18</v>
      </c>
      <c r="D662" s="16" t="s">
        <v>181</v>
      </c>
      <c r="E662" s="16"/>
      <c r="F662" s="17" t="s">
        <v>25</v>
      </c>
      <c r="G662" s="18">
        <f t="shared" si="185"/>
        <v>266</v>
      </c>
      <c r="H662" s="18">
        <f t="shared" si="170"/>
        <v>966</v>
      </c>
      <c r="I662" s="18">
        <f t="shared" si="186"/>
        <v>266</v>
      </c>
      <c r="J662" s="18">
        <f t="shared" si="187"/>
        <v>0</v>
      </c>
      <c r="K662" s="1" t="s">
        <v>381</v>
      </c>
    </row>
    <row r="663" spans="1:11" ht="31.5" x14ac:dyDescent="0.25">
      <c r="A663" s="16" t="s">
        <v>378</v>
      </c>
      <c r="B663" s="16" t="s">
        <v>52</v>
      </c>
      <c r="C663" s="16" t="s">
        <v>18</v>
      </c>
      <c r="D663" s="16" t="s">
        <v>243</v>
      </c>
      <c r="E663" s="16"/>
      <c r="F663" s="17" t="s">
        <v>244</v>
      </c>
      <c r="G663" s="18">
        <f t="shared" si="185"/>
        <v>266</v>
      </c>
      <c r="H663" s="18">
        <f t="shared" si="170"/>
        <v>966</v>
      </c>
      <c r="I663" s="18">
        <f t="shared" si="186"/>
        <v>266</v>
      </c>
      <c r="J663" s="18">
        <f t="shared" si="187"/>
        <v>0</v>
      </c>
    </row>
    <row r="664" spans="1:11" ht="47.25" x14ac:dyDescent="0.25">
      <c r="A664" s="16" t="s">
        <v>378</v>
      </c>
      <c r="B664" s="16" t="s">
        <v>52</v>
      </c>
      <c r="C664" s="16" t="s">
        <v>18</v>
      </c>
      <c r="D664" s="16" t="s">
        <v>246</v>
      </c>
      <c r="E664" s="16"/>
      <c r="F664" s="17" t="s">
        <v>247</v>
      </c>
      <c r="G664" s="18">
        <f t="shared" si="185"/>
        <v>266</v>
      </c>
      <c r="H664" s="18">
        <f t="shared" si="170"/>
        <v>966</v>
      </c>
      <c r="I664" s="18">
        <f t="shared" si="186"/>
        <v>266</v>
      </c>
      <c r="J664" s="18">
        <f t="shared" si="187"/>
        <v>0</v>
      </c>
    </row>
    <row r="665" spans="1:11" ht="31.5" x14ac:dyDescent="0.25">
      <c r="A665" s="16" t="s">
        <v>378</v>
      </c>
      <c r="B665" s="16" t="s">
        <v>52</v>
      </c>
      <c r="C665" s="16" t="s">
        <v>18</v>
      </c>
      <c r="D665" s="16" t="s">
        <v>246</v>
      </c>
      <c r="E665" s="16" t="s">
        <v>30</v>
      </c>
      <c r="F665" s="17" t="s">
        <v>31</v>
      </c>
      <c r="G665" s="18">
        <v>266</v>
      </c>
      <c r="H665" s="18">
        <v>966</v>
      </c>
      <c r="I665" s="18">
        <v>266</v>
      </c>
      <c r="J665" s="18"/>
    </row>
    <row r="666" spans="1:11" s="8" customFormat="1" x14ac:dyDescent="0.25">
      <c r="A666" s="9" t="s">
        <v>378</v>
      </c>
      <c r="B666" s="9" t="s">
        <v>74</v>
      </c>
      <c r="C666" s="9"/>
      <c r="D666" s="9"/>
      <c r="E666" s="20"/>
      <c r="F666" s="10" t="s">
        <v>369</v>
      </c>
      <c r="G666" s="11">
        <f t="shared" si="185"/>
        <v>732.3</v>
      </c>
      <c r="H666" s="11">
        <f t="shared" ref="H666:H671" si="188">H667</f>
        <v>732.3</v>
      </c>
      <c r="I666" s="11">
        <f t="shared" si="186"/>
        <v>732.3</v>
      </c>
      <c r="J666" s="11">
        <f t="shared" si="187"/>
        <v>0</v>
      </c>
    </row>
    <row r="667" spans="1:11" s="12" customFormat="1" x14ac:dyDescent="0.25">
      <c r="A667" s="13" t="s">
        <v>378</v>
      </c>
      <c r="B667" s="13" t="s">
        <v>74</v>
      </c>
      <c r="C667" s="13" t="s">
        <v>18</v>
      </c>
      <c r="D667" s="13"/>
      <c r="E667" s="21"/>
      <c r="F667" s="14" t="s">
        <v>440</v>
      </c>
      <c r="G667" s="15">
        <f t="shared" si="185"/>
        <v>732.3</v>
      </c>
      <c r="H667" s="15">
        <f t="shared" si="188"/>
        <v>732.3</v>
      </c>
      <c r="I667" s="15">
        <f t="shared" si="186"/>
        <v>732.3</v>
      </c>
      <c r="J667" s="15">
        <f t="shared" si="187"/>
        <v>0</v>
      </c>
    </row>
    <row r="668" spans="1:11" ht="31.5" x14ac:dyDescent="0.25">
      <c r="A668" s="16" t="s">
        <v>378</v>
      </c>
      <c r="B668" s="16" t="s">
        <v>74</v>
      </c>
      <c r="C668" s="16" t="s">
        <v>18</v>
      </c>
      <c r="D668" s="16" t="s">
        <v>371</v>
      </c>
      <c r="E668" s="19"/>
      <c r="F668" s="17" t="s">
        <v>372</v>
      </c>
      <c r="G668" s="18">
        <f t="shared" si="185"/>
        <v>732.3</v>
      </c>
      <c r="H668" s="18">
        <f t="shared" si="188"/>
        <v>732.3</v>
      </c>
      <c r="I668" s="18">
        <f t="shared" si="186"/>
        <v>732.3</v>
      </c>
      <c r="J668" s="18">
        <f t="shared" si="187"/>
        <v>0</v>
      </c>
    </row>
    <row r="669" spans="1:11" hidden="1" x14ac:dyDescent="0.25">
      <c r="A669" s="16" t="s">
        <v>378</v>
      </c>
      <c r="B669" s="16" t="s">
        <v>74</v>
      </c>
      <c r="C669" s="16" t="s">
        <v>18</v>
      </c>
      <c r="D669" s="16" t="s">
        <v>373</v>
      </c>
      <c r="E669" s="19"/>
      <c r="F669" s="17" t="s">
        <v>25</v>
      </c>
      <c r="G669" s="18">
        <f t="shared" si="185"/>
        <v>732.3</v>
      </c>
      <c r="H669" s="18">
        <f t="shared" si="188"/>
        <v>732.3</v>
      </c>
      <c r="I669" s="18">
        <f t="shared" si="186"/>
        <v>732.3</v>
      </c>
      <c r="J669" s="18">
        <f t="shared" si="187"/>
        <v>0</v>
      </c>
      <c r="K669" s="1" t="s">
        <v>381</v>
      </c>
    </row>
    <row r="670" spans="1:11" ht="47.25" x14ac:dyDescent="0.25">
      <c r="A670" s="16" t="s">
        <v>378</v>
      </c>
      <c r="B670" s="16" t="s">
        <v>74</v>
      </c>
      <c r="C670" s="16" t="s">
        <v>18</v>
      </c>
      <c r="D670" s="16" t="s">
        <v>441</v>
      </c>
      <c r="E670" s="19"/>
      <c r="F670" s="17" t="s">
        <v>442</v>
      </c>
      <c r="G670" s="18">
        <f t="shared" si="185"/>
        <v>732.3</v>
      </c>
      <c r="H670" s="18">
        <f t="shared" si="188"/>
        <v>732.3</v>
      </c>
      <c r="I670" s="18">
        <f t="shared" si="186"/>
        <v>732.3</v>
      </c>
      <c r="J670" s="18">
        <f t="shared" si="187"/>
        <v>0</v>
      </c>
    </row>
    <row r="671" spans="1:11" ht="47.25" x14ac:dyDescent="0.25">
      <c r="A671" s="16" t="s">
        <v>378</v>
      </c>
      <c r="B671" s="16" t="s">
        <v>74</v>
      </c>
      <c r="C671" s="16" t="s">
        <v>18</v>
      </c>
      <c r="D671" s="16" t="s">
        <v>443</v>
      </c>
      <c r="E671" s="19"/>
      <c r="F671" s="17" t="s">
        <v>444</v>
      </c>
      <c r="G671" s="18">
        <f t="shared" si="185"/>
        <v>732.3</v>
      </c>
      <c r="H671" s="18">
        <f t="shared" si="188"/>
        <v>732.3</v>
      </c>
      <c r="I671" s="18">
        <f t="shared" si="186"/>
        <v>732.3</v>
      </c>
      <c r="J671" s="18">
        <f t="shared" si="187"/>
        <v>0</v>
      </c>
    </row>
    <row r="672" spans="1:11" ht="31.5" x14ac:dyDescent="0.25">
      <c r="A672" s="16" t="s">
        <v>378</v>
      </c>
      <c r="B672" s="16" t="s">
        <v>74</v>
      </c>
      <c r="C672" s="16" t="s">
        <v>18</v>
      </c>
      <c r="D672" s="16" t="s">
        <v>443</v>
      </c>
      <c r="E672" s="16" t="s">
        <v>30</v>
      </c>
      <c r="F672" s="17" t="s">
        <v>31</v>
      </c>
      <c r="G672" s="18">
        <v>732.3</v>
      </c>
      <c r="H672" s="18">
        <v>732.3</v>
      </c>
      <c r="I672" s="18">
        <v>732.3</v>
      </c>
      <c r="J672" s="18"/>
    </row>
    <row r="673" spans="1:11" s="8" customFormat="1" ht="31.5" x14ac:dyDescent="0.25">
      <c r="A673" s="9" t="s">
        <v>445</v>
      </c>
      <c r="B673" s="9"/>
      <c r="C673" s="9"/>
      <c r="D673" s="9"/>
      <c r="E673" s="9"/>
      <c r="F673" s="10" t="s">
        <v>446</v>
      </c>
      <c r="G673" s="11">
        <f>G674+G719+G768+G780+G738+G701+G787+G761</f>
        <v>170803</v>
      </c>
      <c r="H673" s="11">
        <f>H674+H719+H768+H780+H738+H701+H787+H761</f>
        <v>172006.19999999998</v>
      </c>
      <c r="I673" s="11">
        <f>I674+I719+I768+I780+I738+I701+I787+I761</f>
        <v>162106.49999999994</v>
      </c>
      <c r="J673" s="11">
        <f>J674+J719+J768+J780+J738+J701+J787+J761</f>
        <v>0</v>
      </c>
    </row>
    <row r="674" spans="1:11" s="8" customFormat="1" x14ac:dyDescent="0.25">
      <c r="A674" s="9" t="s">
        <v>445</v>
      </c>
      <c r="B674" s="9" t="s">
        <v>18</v>
      </c>
      <c r="C674" s="9"/>
      <c r="D674" s="9"/>
      <c r="E674" s="9"/>
      <c r="F674" s="10" t="s">
        <v>19</v>
      </c>
      <c r="G674" s="11">
        <f>G688+G675</f>
        <v>108831.3</v>
      </c>
      <c r="H674" s="11">
        <f>H688+H675</f>
        <v>112292.09999999999</v>
      </c>
      <c r="I674" s="11">
        <f>I688+I675</f>
        <v>108230.39999999998</v>
      </c>
      <c r="J674" s="11">
        <f>J688+J675</f>
        <v>0</v>
      </c>
    </row>
    <row r="675" spans="1:11" s="12" customFormat="1" ht="63" x14ac:dyDescent="0.25">
      <c r="A675" s="13" t="s">
        <v>445</v>
      </c>
      <c r="B675" s="13" t="s">
        <v>18</v>
      </c>
      <c r="C675" s="13" t="s">
        <v>98</v>
      </c>
      <c r="D675" s="13"/>
      <c r="E675" s="13"/>
      <c r="F675" s="14" t="s">
        <v>380</v>
      </c>
      <c r="G675" s="15">
        <f>G676+G682</f>
        <v>87066.5</v>
      </c>
      <c r="H675" s="15">
        <f>H676+H682</f>
        <v>87479.999999999985</v>
      </c>
      <c r="I675" s="15">
        <f>I676+I682</f>
        <v>87479.999999999985</v>
      </c>
      <c r="J675" s="15">
        <f>J676+J682</f>
        <v>0</v>
      </c>
    </row>
    <row r="676" spans="1:11" ht="47.25" x14ac:dyDescent="0.25">
      <c r="A676" s="16" t="s">
        <v>445</v>
      </c>
      <c r="B676" s="16" t="s">
        <v>18</v>
      </c>
      <c r="C676" s="16" t="s">
        <v>98</v>
      </c>
      <c r="D676" s="16" t="s">
        <v>197</v>
      </c>
      <c r="E676" s="19"/>
      <c r="F676" s="17" t="s">
        <v>198</v>
      </c>
      <c r="G676" s="18">
        <f t="shared" ref="G676:G678" si="189">G677</f>
        <v>14230.8</v>
      </c>
      <c r="H676" s="18">
        <f t="shared" ref="H676:H678" si="190">H677</f>
        <v>14651.9</v>
      </c>
      <c r="I676" s="18">
        <f t="shared" ref="I676:I678" si="191">I677</f>
        <v>14651.9</v>
      </c>
      <c r="J676" s="18">
        <f t="shared" ref="J676:J678" si="192">J677</f>
        <v>0</v>
      </c>
    </row>
    <row r="677" spans="1:11" hidden="1" x14ac:dyDescent="0.25">
      <c r="A677" s="16" t="s">
        <v>445</v>
      </c>
      <c r="B677" s="16" t="s">
        <v>18</v>
      </c>
      <c r="C677" s="16" t="s">
        <v>98</v>
      </c>
      <c r="D677" s="16" t="s">
        <v>199</v>
      </c>
      <c r="E677" s="19"/>
      <c r="F677" s="17" t="s">
        <v>25</v>
      </c>
      <c r="G677" s="18">
        <f t="shared" si="189"/>
        <v>14230.8</v>
      </c>
      <c r="H677" s="18">
        <f t="shared" si="190"/>
        <v>14651.9</v>
      </c>
      <c r="I677" s="18">
        <f t="shared" si="191"/>
        <v>14651.9</v>
      </c>
      <c r="J677" s="18">
        <f t="shared" si="192"/>
        <v>0</v>
      </c>
      <c r="K677" s="1" t="s">
        <v>381</v>
      </c>
    </row>
    <row r="678" spans="1:11" ht="78.75" x14ac:dyDescent="0.25">
      <c r="A678" s="16" t="s">
        <v>445</v>
      </c>
      <c r="B678" s="16" t="s">
        <v>18</v>
      </c>
      <c r="C678" s="16" t="s">
        <v>98</v>
      </c>
      <c r="D678" s="16" t="s">
        <v>382</v>
      </c>
      <c r="E678" s="19"/>
      <c r="F678" s="17" t="s">
        <v>383</v>
      </c>
      <c r="G678" s="18">
        <f t="shared" si="189"/>
        <v>14230.8</v>
      </c>
      <c r="H678" s="18">
        <f t="shared" si="190"/>
        <v>14651.9</v>
      </c>
      <c r="I678" s="18">
        <f t="shared" si="191"/>
        <v>14651.9</v>
      </c>
      <c r="J678" s="18">
        <f t="shared" si="192"/>
        <v>0</v>
      </c>
    </row>
    <row r="679" spans="1:11" ht="47.25" x14ac:dyDescent="0.25">
      <c r="A679" s="16" t="s">
        <v>445</v>
      </c>
      <c r="B679" s="16" t="s">
        <v>18</v>
      </c>
      <c r="C679" s="16" t="s">
        <v>98</v>
      </c>
      <c r="D679" s="16" t="s">
        <v>384</v>
      </c>
      <c r="E679" s="19"/>
      <c r="F679" s="17" t="s">
        <v>385</v>
      </c>
      <c r="G679" s="18">
        <f>G680+G681</f>
        <v>14230.8</v>
      </c>
      <c r="H679" s="18">
        <f>H680+H681</f>
        <v>14651.9</v>
      </c>
      <c r="I679" s="18">
        <f>I680+I681</f>
        <v>14651.9</v>
      </c>
      <c r="J679" s="18">
        <f>J680+J681</f>
        <v>0</v>
      </c>
    </row>
    <row r="680" spans="1:11" ht="78.75" x14ac:dyDescent="0.25">
      <c r="A680" s="16" t="s">
        <v>445</v>
      </c>
      <c r="B680" s="16" t="s">
        <v>18</v>
      </c>
      <c r="C680" s="16" t="s">
        <v>98</v>
      </c>
      <c r="D680" s="16" t="s">
        <v>384</v>
      </c>
      <c r="E680" s="16" t="s">
        <v>42</v>
      </c>
      <c r="F680" s="17" t="s">
        <v>43</v>
      </c>
      <c r="G680" s="18">
        <v>13696.9</v>
      </c>
      <c r="H680" s="18">
        <v>14118</v>
      </c>
      <c r="I680" s="18">
        <v>14118</v>
      </c>
      <c r="J680" s="18"/>
    </row>
    <row r="681" spans="1:11" ht="31.5" x14ac:dyDescent="0.25">
      <c r="A681" s="16" t="s">
        <v>445</v>
      </c>
      <c r="B681" s="16" t="s">
        <v>18</v>
      </c>
      <c r="C681" s="16" t="s">
        <v>98</v>
      </c>
      <c r="D681" s="16" t="s">
        <v>384</v>
      </c>
      <c r="E681" s="16" t="s">
        <v>30</v>
      </c>
      <c r="F681" s="17" t="s">
        <v>31</v>
      </c>
      <c r="G681" s="18">
        <v>533.9</v>
      </c>
      <c r="H681" s="18">
        <v>533.9</v>
      </c>
      <c r="I681" s="18">
        <v>533.9</v>
      </c>
      <c r="J681" s="18"/>
    </row>
    <row r="682" spans="1:11" ht="31.5" x14ac:dyDescent="0.25">
      <c r="A682" s="16" t="s">
        <v>445</v>
      </c>
      <c r="B682" s="16" t="s">
        <v>18</v>
      </c>
      <c r="C682" s="16" t="s">
        <v>98</v>
      </c>
      <c r="D682" s="16" t="s">
        <v>69</v>
      </c>
      <c r="E682" s="19"/>
      <c r="F682" s="17" t="s">
        <v>70</v>
      </c>
      <c r="G682" s="18">
        <f t="shared" ref="G682:G683" si="193">G683</f>
        <v>72835.7</v>
      </c>
      <c r="H682" s="18">
        <f t="shared" ref="H682:H683" si="194">H683</f>
        <v>72828.099999999991</v>
      </c>
      <c r="I682" s="18">
        <f t="shared" ref="I682:I683" si="195">I683</f>
        <v>72828.099999999991</v>
      </c>
      <c r="J682" s="18">
        <f t="shared" ref="J682:J683" si="196">J683</f>
        <v>0</v>
      </c>
    </row>
    <row r="683" spans="1:11" ht="31.5" x14ac:dyDescent="0.25">
      <c r="A683" s="16" t="s">
        <v>445</v>
      </c>
      <c r="B683" s="16" t="s">
        <v>18</v>
      </c>
      <c r="C683" s="16" t="s">
        <v>98</v>
      </c>
      <c r="D683" s="16" t="s">
        <v>386</v>
      </c>
      <c r="E683" s="19"/>
      <c r="F683" s="17" t="s">
        <v>387</v>
      </c>
      <c r="G683" s="18">
        <f t="shared" si="193"/>
        <v>72835.7</v>
      </c>
      <c r="H683" s="18">
        <f t="shared" si="194"/>
        <v>72828.099999999991</v>
      </c>
      <c r="I683" s="18">
        <f t="shared" si="195"/>
        <v>72828.099999999991</v>
      </c>
      <c r="J683" s="18">
        <f t="shared" si="196"/>
        <v>0</v>
      </c>
    </row>
    <row r="684" spans="1:11" x14ac:dyDescent="0.25">
      <c r="A684" s="16" t="s">
        <v>445</v>
      </c>
      <c r="B684" s="16" t="s">
        <v>18</v>
      </c>
      <c r="C684" s="16" t="s">
        <v>98</v>
      </c>
      <c r="D684" s="16" t="s">
        <v>388</v>
      </c>
      <c r="E684" s="19"/>
      <c r="F684" s="17" t="s">
        <v>41</v>
      </c>
      <c r="G684" s="18">
        <f>G685+G686+G687</f>
        <v>72835.7</v>
      </c>
      <c r="H684" s="18">
        <f>H685+H686+H687</f>
        <v>72828.099999999991</v>
      </c>
      <c r="I684" s="18">
        <f>I685+I686+I687</f>
        <v>72828.099999999991</v>
      </c>
      <c r="J684" s="18">
        <f>J685+J686+J687</f>
        <v>0</v>
      </c>
    </row>
    <row r="685" spans="1:11" ht="78.75" x14ac:dyDescent="0.25">
      <c r="A685" s="16" t="s">
        <v>445</v>
      </c>
      <c r="B685" s="16" t="s">
        <v>18</v>
      </c>
      <c r="C685" s="16" t="s">
        <v>98</v>
      </c>
      <c r="D685" s="16" t="s">
        <v>388</v>
      </c>
      <c r="E685" s="16" t="s">
        <v>42</v>
      </c>
      <c r="F685" s="17" t="s">
        <v>43</v>
      </c>
      <c r="G685" s="18">
        <v>62541.2</v>
      </c>
      <c r="H685" s="18">
        <v>64464.7</v>
      </c>
      <c r="I685" s="18">
        <v>64464.7</v>
      </c>
      <c r="J685" s="18"/>
    </row>
    <row r="686" spans="1:11" ht="31.5" x14ac:dyDescent="0.25">
      <c r="A686" s="16" t="s">
        <v>445</v>
      </c>
      <c r="B686" s="16" t="s">
        <v>18</v>
      </c>
      <c r="C686" s="16" t="s">
        <v>98</v>
      </c>
      <c r="D686" s="16" t="s">
        <v>388</v>
      </c>
      <c r="E686" s="16" t="s">
        <v>30</v>
      </c>
      <c r="F686" s="17" t="s">
        <v>31</v>
      </c>
      <c r="G686" s="18">
        <v>10014.1</v>
      </c>
      <c r="H686" s="18">
        <v>8083</v>
      </c>
      <c r="I686" s="18">
        <v>8083</v>
      </c>
      <c r="J686" s="18"/>
    </row>
    <row r="687" spans="1:11" x14ac:dyDescent="0.25">
      <c r="A687" s="16" t="s">
        <v>445</v>
      </c>
      <c r="B687" s="16" t="s">
        <v>18</v>
      </c>
      <c r="C687" s="16" t="s">
        <v>98</v>
      </c>
      <c r="D687" s="16" t="s">
        <v>388</v>
      </c>
      <c r="E687" s="16" t="s">
        <v>32</v>
      </c>
      <c r="F687" s="17" t="s">
        <v>33</v>
      </c>
      <c r="G687" s="18">
        <v>280.39999999999998</v>
      </c>
      <c r="H687" s="18">
        <v>280.39999999999998</v>
      </c>
      <c r="I687" s="18">
        <v>280.39999999999998</v>
      </c>
      <c r="J687" s="18"/>
    </row>
    <row r="688" spans="1:11" s="12" customFormat="1" x14ac:dyDescent="0.25">
      <c r="A688" s="13" t="s">
        <v>445</v>
      </c>
      <c r="B688" s="13" t="s">
        <v>18</v>
      </c>
      <c r="C688" s="13" t="s">
        <v>20</v>
      </c>
      <c r="D688" s="13"/>
      <c r="E688" s="13"/>
      <c r="F688" s="14" t="s">
        <v>21</v>
      </c>
      <c r="G688" s="15">
        <f t="shared" ref="G688:G690" si="197">G689</f>
        <v>21764.799999999999</v>
      </c>
      <c r="H688" s="15">
        <f t="shared" ref="H688:H690" si="198">H689</f>
        <v>24812.100000000002</v>
      </c>
      <c r="I688" s="15">
        <f t="shared" ref="I688:I690" si="199">I689</f>
        <v>20750.399999999998</v>
      </c>
      <c r="J688" s="15">
        <f t="shared" ref="J688:J690" si="200">J689</f>
        <v>0</v>
      </c>
    </row>
    <row r="689" spans="1:11" x14ac:dyDescent="0.25">
      <c r="A689" s="16" t="s">
        <v>445</v>
      </c>
      <c r="B689" s="16" t="s">
        <v>18</v>
      </c>
      <c r="C689" s="16" t="s">
        <v>20</v>
      </c>
      <c r="D689" s="16" t="s">
        <v>205</v>
      </c>
      <c r="E689" s="16"/>
      <c r="F689" s="17" t="s">
        <v>206</v>
      </c>
      <c r="G689" s="18">
        <f t="shared" si="197"/>
        <v>21764.799999999999</v>
      </c>
      <c r="H689" s="18">
        <f t="shared" si="198"/>
        <v>24812.100000000002</v>
      </c>
      <c r="I689" s="18">
        <f t="shared" si="199"/>
        <v>20750.399999999998</v>
      </c>
      <c r="J689" s="18">
        <f t="shared" si="200"/>
        <v>0</v>
      </c>
    </row>
    <row r="690" spans="1:11" hidden="1" x14ac:dyDescent="0.25">
      <c r="A690" s="16" t="s">
        <v>445</v>
      </c>
      <c r="B690" s="16" t="s">
        <v>18</v>
      </c>
      <c r="C690" s="16" t="s">
        <v>20</v>
      </c>
      <c r="D690" s="16" t="s">
        <v>207</v>
      </c>
      <c r="E690" s="16"/>
      <c r="F690" s="17" t="s">
        <v>25</v>
      </c>
      <c r="G690" s="18">
        <f t="shared" si="197"/>
        <v>21764.799999999999</v>
      </c>
      <c r="H690" s="18">
        <f t="shared" si="198"/>
        <v>24812.100000000002</v>
      </c>
      <c r="I690" s="18">
        <f t="shared" si="199"/>
        <v>20750.399999999998</v>
      </c>
      <c r="J690" s="18">
        <f t="shared" si="200"/>
        <v>0</v>
      </c>
      <c r="K690" s="1" t="s">
        <v>381</v>
      </c>
    </row>
    <row r="691" spans="1:11" ht="47.25" x14ac:dyDescent="0.25">
      <c r="A691" s="16" t="s">
        <v>445</v>
      </c>
      <c r="B691" s="16" t="s">
        <v>18</v>
      </c>
      <c r="C691" s="16" t="s">
        <v>20</v>
      </c>
      <c r="D691" s="16" t="s">
        <v>208</v>
      </c>
      <c r="E691" s="16"/>
      <c r="F691" s="17" t="s">
        <v>209</v>
      </c>
      <c r="G691" s="18">
        <f>G692+G695+G699+G697</f>
        <v>21764.799999999999</v>
      </c>
      <c r="H691" s="18">
        <f>H692+H695+H699+H697</f>
        <v>24812.100000000002</v>
      </c>
      <c r="I691" s="18">
        <f>I692+I695+I699+I697</f>
        <v>20750.399999999998</v>
      </c>
      <c r="J691" s="18">
        <f>J692+J695+J699+J697</f>
        <v>0</v>
      </c>
    </row>
    <row r="692" spans="1:11" ht="31.5" x14ac:dyDescent="0.25">
      <c r="A692" s="16" t="s">
        <v>445</v>
      </c>
      <c r="B692" s="16" t="s">
        <v>18</v>
      </c>
      <c r="C692" s="16" t="s">
        <v>20</v>
      </c>
      <c r="D692" s="16" t="s">
        <v>389</v>
      </c>
      <c r="E692" s="16"/>
      <c r="F692" s="17" t="s">
        <v>390</v>
      </c>
      <c r="G692" s="18">
        <f>G693+G694</f>
        <v>10439.299999999999</v>
      </c>
      <c r="H692" s="18">
        <f>H693+H694</f>
        <v>13486.6</v>
      </c>
      <c r="I692" s="18">
        <f>I693+I694</f>
        <v>9424.9</v>
      </c>
      <c r="J692" s="18">
        <f>J693+J694</f>
        <v>0</v>
      </c>
    </row>
    <row r="693" spans="1:11" ht="31.5" x14ac:dyDescent="0.25">
      <c r="A693" s="16" t="s">
        <v>445</v>
      </c>
      <c r="B693" s="16" t="s">
        <v>18</v>
      </c>
      <c r="C693" s="16" t="s">
        <v>20</v>
      </c>
      <c r="D693" s="16" t="s">
        <v>389</v>
      </c>
      <c r="E693" s="16" t="s">
        <v>30</v>
      </c>
      <c r="F693" s="17" t="s">
        <v>31</v>
      </c>
      <c r="G693" s="18">
        <v>10239.299999999999</v>
      </c>
      <c r="H693" s="18">
        <v>13286.6</v>
      </c>
      <c r="I693" s="18">
        <v>9224.9</v>
      </c>
      <c r="J693" s="18"/>
    </row>
    <row r="694" spans="1:11" x14ac:dyDescent="0.25">
      <c r="A694" s="16" t="s">
        <v>445</v>
      </c>
      <c r="B694" s="16" t="s">
        <v>18</v>
      </c>
      <c r="C694" s="16" t="s">
        <v>20</v>
      </c>
      <c r="D694" s="16" t="s">
        <v>389</v>
      </c>
      <c r="E694" s="16" t="s">
        <v>32</v>
      </c>
      <c r="F694" s="17" t="s">
        <v>33</v>
      </c>
      <c r="G694" s="18">
        <v>200</v>
      </c>
      <c r="H694" s="18">
        <v>200</v>
      </c>
      <c r="I694" s="18">
        <v>200</v>
      </c>
      <c r="J694" s="18"/>
    </row>
    <row r="695" spans="1:11" ht="31.5" x14ac:dyDescent="0.25">
      <c r="A695" s="16" t="s">
        <v>445</v>
      </c>
      <c r="B695" s="16" t="s">
        <v>18</v>
      </c>
      <c r="C695" s="16" t="s">
        <v>20</v>
      </c>
      <c r="D695" s="16" t="s">
        <v>391</v>
      </c>
      <c r="E695" s="19"/>
      <c r="F695" s="17" t="s">
        <v>392</v>
      </c>
      <c r="G695" s="18">
        <f>G696</f>
        <v>9393.7999999999993</v>
      </c>
      <c r="H695" s="18">
        <f>H696</f>
        <v>9393.7999999999993</v>
      </c>
      <c r="I695" s="18">
        <f>I696</f>
        <v>9393.7999999999993</v>
      </c>
      <c r="J695" s="18">
        <f>J696</f>
        <v>0</v>
      </c>
    </row>
    <row r="696" spans="1:11" ht="31.5" x14ac:dyDescent="0.25">
      <c r="A696" s="16" t="s">
        <v>445</v>
      </c>
      <c r="B696" s="16" t="s">
        <v>18</v>
      </c>
      <c r="C696" s="16" t="s">
        <v>20</v>
      </c>
      <c r="D696" s="16" t="s">
        <v>391</v>
      </c>
      <c r="E696" s="16" t="s">
        <v>111</v>
      </c>
      <c r="F696" s="17" t="s">
        <v>112</v>
      </c>
      <c r="G696" s="18">
        <v>9393.7999999999993</v>
      </c>
      <c r="H696" s="18">
        <v>9393.7999999999993</v>
      </c>
      <c r="I696" s="18">
        <v>9393.7999999999993</v>
      </c>
      <c r="J696" s="18"/>
    </row>
    <row r="697" spans="1:11" ht="63" x14ac:dyDescent="0.25">
      <c r="A697" s="16" t="s">
        <v>445</v>
      </c>
      <c r="B697" s="16" t="s">
        <v>18</v>
      </c>
      <c r="C697" s="16" t="s">
        <v>20</v>
      </c>
      <c r="D697" s="16" t="s">
        <v>447</v>
      </c>
      <c r="E697" s="16"/>
      <c r="F697" s="17" t="s">
        <v>448</v>
      </c>
      <c r="G697" s="18">
        <f>G698</f>
        <v>1105.2</v>
      </c>
      <c r="H697" s="18">
        <f>H698</f>
        <v>1105.2</v>
      </c>
      <c r="I697" s="18">
        <f>I698</f>
        <v>1105.2</v>
      </c>
      <c r="J697" s="18">
        <f>J698</f>
        <v>0</v>
      </c>
    </row>
    <row r="698" spans="1:11" ht="31.5" x14ac:dyDescent="0.25">
      <c r="A698" s="16" t="s">
        <v>445</v>
      </c>
      <c r="B698" s="16" t="s">
        <v>18</v>
      </c>
      <c r="C698" s="16" t="s">
        <v>20</v>
      </c>
      <c r="D698" s="16" t="s">
        <v>447</v>
      </c>
      <c r="E698" s="16" t="s">
        <v>111</v>
      </c>
      <c r="F698" s="17" t="s">
        <v>112</v>
      </c>
      <c r="G698" s="18">
        <v>1105.2</v>
      </c>
      <c r="H698" s="18">
        <v>1105.2</v>
      </c>
      <c r="I698" s="18">
        <v>1105.2</v>
      </c>
      <c r="J698" s="18"/>
    </row>
    <row r="699" spans="1:11" ht="63" x14ac:dyDescent="0.25">
      <c r="A699" s="16" t="s">
        <v>445</v>
      </c>
      <c r="B699" s="16" t="s">
        <v>18</v>
      </c>
      <c r="C699" s="16" t="s">
        <v>20</v>
      </c>
      <c r="D699" s="16" t="s">
        <v>212</v>
      </c>
      <c r="E699" s="19"/>
      <c r="F699" s="17" t="s">
        <v>213</v>
      </c>
      <c r="G699" s="18">
        <f>G700</f>
        <v>826.5</v>
      </c>
      <c r="H699" s="18">
        <f>H700</f>
        <v>826.5</v>
      </c>
      <c r="I699" s="18">
        <f>I700</f>
        <v>826.5</v>
      </c>
      <c r="J699" s="18">
        <f>J700</f>
        <v>0</v>
      </c>
    </row>
    <row r="700" spans="1:11" ht="31.5" x14ac:dyDescent="0.25">
      <c r="A700" s="16" t="s">
        <v>445</v>
      </c>
      <c r="B700" s="16" t="s">
        <v>18</v>
      </c>
      <c r="C700" s="16" t="s">
        <v>20</v>
      </c>
      <c r="D700" s="16" t="s">
        <v>212</v>
      </c>
      <c r="E700" s="16" t="s">
        <v>111</v>
      </c>
      <c r="F700" s="17" t="s">
        <v>112</v>
      </c>
      <c r="G700" s="18">
        <v>826.5</v>
      </c>
      <c r="H700" s="18">
        <v>826.5</v>
      </c>
      <c r="I700" s="18">
        <v>826.5</v>
      </c>
      <c r="J700" s="18"/>
    </row>
    <row r="701" spans="1:11" s="8" customFormat="1" ht="31.5" x14ac:dyDescent="0.25">
      <c r="A701" s="9" t="s">
        <v>445</v>
      </c>
      <c r="B701" s="9" t="s">
        <v>122</v>
      </c>
      <c r="C701" s="9"/>
      <c r="D701" s="9"/>
      <c r="E701" s="20"/>
      <c r="F701" s="10" t="s">
        <v>123</v>
      </c>
      <c r="G701" s="11">
        <f>G702+G711</f>
        <v>2948.4</v>
      </c>
      <c r="H701" s="11">
        <f>H702+H711</f>
        <v>3039.9</v>
      </c>
      <c r="I701" s="11">
        <f>I702+I711</f>
        <v>3039.9</v>
      </c>
      <c r="J701" s="11">
        <f>J702+J711</f>
        <v>0</v>
      </c>
    </row>
    <row r="702" spans="1:11" s="12" customFormat="1" ht="47.25" x14ac:dyDescent="0.25">
      <c r="A702" s="13" t="s">
        <v>445</v>
      </c>
      <c r="B702" s="13" t="s">
        <v>122</v>
      </c>
      <c r="C702" s="13" t="s">
        <v>268</v>
      </c>
      <c r="D702" s="13"/>
      <c r="E702" s="21"/>
      <c r="F702" s="14" t="s">
        <v>397</v>
      </c>
      <c r="G702" s="15">
        <f t="shared" ref="G702:G704" si="201">G703</f>
        <v>436.90000000000003</v>
      </c>
      <c r="H702" s="15">
        <f t="shared" ref="H702:H704" si="202">H703</f>
        <v>436.90000000000003</v>
      </c>
      <c r="I702" s="15">
        <f t="shared" ref="I702:I704" si="203">I703</f>
        <v>436.90000000000003</v>
      </c>
      <c r="J702" s="15">
        <f t="shared" ref="J702:J704" si="204">J703</f>
        <v>0</v>
      </c>
    </row>
    <row r="703" spans="1:11" x14ac:dyDescent="0.25">
      <c r="A703" s="16" t="s">
        <v>445</v>
      </c>
      <c r="B703" s="16" t="s">
        <v>122</v>
      </c>
      <c r="C703" s="16" t="s">
        <v>268</v>
      </c>
      <c r="D703" s="16" t="s">
        <v>214</v>
      </c>
      <c r="E703" s="19"/>
      <c r="F703" s="17" t="s">
        <v>215</v>
      </c>
      <c r="G703" s="18">
        <f t="shared" si="201"/>
        <v>436.90000000000003</v>
      </c>
      <c r="H703" s="18">
        <f t="shared" si="202"/>
        <v>436.90000000000003</v>
      </c>
      <c r="I703" s="18">
        <f t="shared" si="203"/>
        <v>436.90000000000003</v>
      </c>
      <c r="J703" s="18">
        <f t="shared" si="204"/>
        <v>0</v>
      </c>
    </row>
    <row r="704" spans="1:11" hidden="1" x14ac:dyDescent="0.25">
      <c r="A704" s="16" t="s">
        <v>445</v>
      </c>
      <c r="B704" s="16" t="s">
        <v>122</v>
      </c>
      <c r="C704" s="16" t="s">
        <v>268</v>
      </c>
      <c r="D704" s="16" t="s">
        <v>216</v>
      </c>
      <c r="E704" s="19"/>
      <c r="F704" s="17" t="s">
        <v>25</v>
      </c>
      <c r="G704" s="18">
        <f t="shared" si="201"/>
        <v>436.90000000000003</v>
      </c>
      <c r="H704" s="18">
        <f t="shared" si="202"/>
        <v>436.90000000000003</v>
      </c>
      <c r="I704" s="18">
        <f t="shared" si="203"/>
        <v>436.90000000000003</v>
      </c>
      <c r="J704" s="18">
        <f t="shared" si="204"/>
        <v>0</v>
      </c>
      <c r="K704" s="1" t="s">
        <v>381</v>
      </c>
    </row>
    <row r="705" spans="1:10" ht="94.5" x14ac:dyDescent="0.25">
      <c r="A705" s="16" t="s">
        <v>445</v>
      </c>
      <c r="B705" s="16" t="s">
        <v>122</v>
      </c>
      <c r="C705" s="16" t="s">
        <v>268</v>
      </c>
      <c r="D705" s="16" t="s">
        <v>398</v>
      </c>
      <c r="E705" s="19"/>
      <c r="F705" s="17" t="s">
        <v>399</v>
      </c>
      <c r="G705" s="18">
        <f>G706+G708</f>
        <v>436.90000000000003</v>
      </c>
      <c r="H705" s="18">
        <f>H706+H708</f>
        <v>436.90000000000003</v>
      </c>
      <c r="I705" s="18">
        <f>I706+I708</f>
        <v>436.90000000000003</v>
      </c>
      <c r="J705" s="18">
        <f>J706+J708</f>
        <v>0</v>
      </c>
    </row>
    <row r="706" spans="1:10" ht="47.25" x14ac:dyDescent="0.25">
      <c r="A706" s="16" t="s">
        <v>445</v>
      </c>
      <c r="B706" s="16" t="s">
        <v>122</v>
      </c>
      <c r="C706" s="16" t="s">
        <v>268</v>
      </c>
      <c r="D706" s="16" t="s">
        <v>400</v>
      </c>
      <c r="E706" s="19"/>
      <c r="F706" s="17" t="s">
        <v>401</v>
      </c>
      <c r="G706" s="18">
        <f>G707</f>
        <v>4.8</v>
      </c>
      <c r="H706" s="18">
        <f>H707</f>
        <v>4.8</v>
      </c>
      <c r="I706" s="18">
        <f>I707</f>
        <v>4.8</v>
      </c>
      <c r="J706" s="18">
        <f>J707</f>
        <v>0</v>
      </c>
    </row>
    <row r="707" spans="1:10" ht="31.5" x14ac:dyDescent="0.25">
      <c r="A707" s="16" t="s">
        <v>445</v>
      </c>
      <c r="B707" s="16" t="s">
        <v>122</v>
      </c>
      <c r="C707" s="16" t="s">
        <v>268</v>
      </c>
      <c r="D707" s="16" t="s">
        <v>400</v>
      </c>
      <c r="E707" s="16" t="s">
        <v>30</v>
      </c>
      <c r="F707" s="17" t="s">
        <v>31</v>
      </c>
      <c r="G707" s="18">
        <v>4.8</v>
      </c>
      <c r="H707" s="18">
        <v>4.8</v>
      </c>
      <c r="I707" s="18">
        <v>4.8</v>
      </c>
      <c r="J707" s="18"/>
    </row>
    <row r="708" spans="1:10" ht="47.25" x14ac:dyDescent="0.25">
      <c r="A708" s="16" t="s">
        <v>445</v>
      </c>
      <c r="B708" s="16" t="s">
        <v>122</v>
      </c>
      <c r="C708" s="16" t="s">
        <v>268</v>
      </c>
      <c r="D708" s="16" t="s">
        <v>402</v>
      </c>
      <c r="E708" s="19"/>
      <c r="F708" s="17" t="s">
        <v>403</v>
      </c>
      <c r="G708" s="18">
        <f>G709+G710</f>
        <v>432.1</v>
      </c>
      <c r="H708" s="18">
        <f>H709+H710</f>
        <v>432.1</v>
      </c>
      <c r="I708" s="18">
        <f>I709+I710</f>
        <v>432.1</v>
      </c>
      <c r="J708" s="18">
        <f>J709+J710</f>
        <v>0</v>
      </c>
    </row>
    <row r="709" spans="1:10" ht="31.5" x14ac:dyDescent="0.25">
      <c r="A709" s="16" t="s">
        <v>445</v>
      </c>
      <c r="B709" s="16" t="s">
        <v>122</v>
      </c>
      <c r="C709" s="16" t="s">
        <v>268</v>
      </c>
      <c r="D709" s="16" t="s">
        <v>402</v>
      </c>
      <c r="E709" s="16" t="s">
        <v>30</v>
      </c>
      <c r="F709" s="17" t="s">
        <v>31</v>
      </c>
      <c r="G709" s="18">
        <v>314</v>
      </c>
      <c r="H709" s="18">
        <v>314</v>
      </c>
      <c r="I709" s="18">
        <v>314</v>
      </c>
      <c r="J709" s="18"/>
    </row>
    <row r="710" spans="1:10" x14ac:dyDescent="0.25">
      <c r="A710" s="16" t="s">
        <v>445</v>
      </c>
      <c r="B710" s="16" t="s">
        <v>122</v>
      </c>
      <c r="C710" s="16" t="s">
        <v>268</v>
      </c>
      <c r="D710" s="16" t="s">
        <v>402</v>
      </c>
      <c r="E710" s="16" t="s">
        <v>32</v>
      </c>
      <c r="F710" s="17" t="s">
        <v>33</v>
      </c>
      <c r="G710" s="18">
        <v>118.1</v>
      </c>
      <c r="H710" s="18">
        <v>118.1</v>
      </c>
      <c r="I710" s="18">
        <v>118.1</v>
      </c>
      <c r="J710" s="18"/>
    </row>
    <row r="711" spans="1:10" s="12" customFormat="1" ht="31.5" x14ac:dyDescent="0.25">
      <c r="A711" s="13" t="s">
        <v>445</v>
      </c>
      <c r="B711" s="13" t="s">
        <v>122</v>
      </c>
      <c r="C711" s="13" t="s">
        <v>124</v>
      </c>
      <c r="D711" s="13"/>
      <c r="E711" s="21"/>
      <c r="F711" s="14" t="s">
        <v>125</v>
      </c>
      <c r="G711" s="15">
        <f t="shared" ref="G711:G712" si="205">G712</f>
        <v>2511.5</v>
      </c>
      <c r="H711" s="15">
        <f t="shared" ref="H711:H712" si="206">H712</f>
        <v>2603</v>
      </c>
      <c r="I711" s="15">
        <f t="shared" ref="I711:I712" si="207">I712</f>
        <v>2603</v>
      </c>
      <c r="J711" s="15">
        <f t="shared" ref="J711:J712" si="208">J712</f>
        <v>0</v>
      </c>
    </row>
    <row r="712" spans="1:10" ht="31.5" x14ac:dyDescent="0.25">
      <c r="A712" s="16" t="s">
        <v>445</v>
      </c>
      <c r="B712" s="16" t="s">
        <v>122</v>
      </c>
      <c r="C712" s="16" t="s">
        <v>124</v>
      </c>
      <c r="D712" s="16" t="s">
        <v>46</v>
      </c>
      <c r="E712" s="19"/>
      <c r="F712" s="17" t="s">
        <v>47</v>
      </c>
      <c r="G712" s="18">
        <f t="shared" si="205"/>
        <v>2511.5</v>
      </c>
      <c r="H712" s="18">
        <f t="shared" si="206"/>
        <v>2603</v>
      </c>
      <c r="I712" s="18">
        <f t="shared" si="207"/>
        <v>2603</v>
      </c>
      <c r="J712" s="18">
        <f t="shared" si="208"/>
        <v>0</v>
      </c>
    </row>
    <row r="713" spans="1:10" x14ac:dyDescent="0.25">
      <c r="A713" s="16" t="s">
        <v>445</v>
      </c>
      <c r="B713" s="16" t="s">
        <v>122</v>
      </c>
      <c r="C713" s="16" t="s">
        <v>124</v>
      </c>
      <c r="D713" s="16" t="s">
        <v>48</v>
      </c>
      <c r="E713" s="19"/>
      <c r="F713" s="17" t="s">
        <v>49</v>
      </c>
      <c r="G713" s="18">
        <f>G714+G716</f>
        <v>2511.5</v>
      </c>
      <c r="H713" s="18">
        <f>H714+H716</f>
        <v>2603</v>
      </c>
      <c r="I713" s="18">
        <f>I714+I716</f>
        <v>2603</v>
      </c>
      <c r="J713" s="18">
        <f>J714+J716</f>
        <v>0</v>
      </c>
    </row>
    <row r="714" spans="1:10" ht="31.5" x14ac:dyDescent="0.25">
      <c r="A714" s="16" t="s">
        <v>445</v>
      </c>
      <c r="B714" s="16" t="s">
        <v>122</v>
      </c>
      <c r="C714" s="16" t="s">
        <v>124</v>
      </c>
      <c r="D714" s="16" t="s">
        <v>126</v>
      </c>
      <c r="E714" s="19"/>
      <c r="F714" s="17" t="s">
        <v>127</v>
      </c>
      <c r="G714" s="18">
        <f>G715</f>
        <v>416.5</v>
      </c>
      <c r="H714" s="18">
        <f>H715</f>
        <v>416.5</v>
      </c>
      <c r="I714" s="18">
        <f>I715</f>
        <v>416.5</v>
      </c>
      <c r="J714" s="18">
        <f>J715</f>
        <v>0</v>
      </c>
    </row>
    <row r="715" spans="1:10" ht="31.5" x14ac:dyDescent="0.25">
      <c r="A715" s="16" t="s">
        <v>445</v>
      </c>
      <c r="B715" s="16" t="s">
        <v>122</v>
      </c>
      <c r="C715" s="16" t="s">
        <v>124</v>
      </c>
      <c r="D715" s="16" t="s">
        <v>126</v>
      </c>
      <c r="E715" s="16" t="s">
        <v>30</v>
      </c>
      <c r="F715" s="17" t="s">
        <v>31</v>
      </c>
      <c r="G715" s="18">
        <v>416.5</v>
      </c>
      <c r="H715" s="18">
        <v>416.5</v>
      </c>
      <c r="I715" s="18">
        <v>416.5</v>
      </c>
      <c r="J715" s="18"/>
    </row>
    <row r="716" spans="1:10" ht="47.25" x14ac:dyDescent="0.25">
      <c r="A716" s="16" t="s">
        <v>445</v>
      </c>
      <c r="B716" s="16" t="s">
        <v>122</v>
      </c>
      <c r="C716" s="16" t="s">
        <v>124</v>
      </c>
      <c r="D716" s="16" t="s">
        <v>404</v>
      </c>
      <c r="E716" s="19"/>
      <c r="F716" s="17" t="s">
        <v>405</v>
      </c>
      <c r="G716" s="18">
        <f>G717+G718</f>
        <v>2095</v>
      </c>
      <c r="H716" s="18">
        <f>H717+H718</f>
        <v>2186.5</v>
      </c>
      <c r="I716" s="18">
        <f>I717+I718</f>
        <v>2186.5</v>
      </c>
      <c r="J716" s="18">
        <f>J717+J718</f>
        <v>0</v>
      </c>
    </row>
    <row r="717" spans="1:10" ht="78.75" x14ac:dyDescent="0.25">
      <c r="A717" s="16" t="s">
        <v>445</v>
      </c>
      <c r="B717" s="16" t="s">
        <v>122</v>
      </c>
      <c r="C717" s="16" t="s">
        <v>124</v>
      </c>
      <c r="D717" s="16" t="s">
        <v>404</v>
      </c>
      <c r="E717" s="16" t="s">
        <v>42</v>
      </c>
      <c r="F717" s="17" t="s">
        <v>43</v>
      </c>
      <c r="G717" s="18">
        <v>1048.8</v>
      </c>
      <c r="H717" s="18">
        <v>1140</v>
      </c>
      <c r="I717" s="18">
        <v>1140</v>
      </c>
      <c r="J717" s="18"/>
    </row>
    <row r="718" spans="1:10" ht="31.5" x14ac:dyDescent="0.25">
      <c r="A718" s="16" t="s">
        <v>445</v>
      </c>
      <c r="B718" s="16" t="s">
        <v>122</v>
      </c>
      <c r="C718" s="16" t="s">
        <v>124</v>
      </c>
      <c r="D718" s="16" t="s">
        <v>404</v>
      </c>
      <c r="E718" s="16" t="s">
        <v>30</v>
      </c>
      <c r="F718" s="17" t="s">
        <v>31</v>
      </c>
      <c r="G718" s="18">
        <v>1046.2</v>
      </c>
      <c r="H718" s="18">
        <v>1046.5</v>
      </c>
      <c r="I718" s="18">
        <v>1046.5</v>
      </c>
      <c r="J718" s="18"/>
    </row>
    <row r="719" spans="1:10" s="8" customFormat="1" x14ac:dyDescent="0.25">
      <c r="A719" s="9" t="s">
        <v>445</v>
      </c>
      <c r="B719" s="9" t="s">
        <v>98</v>
      </c>
      <c r="C719" s="9"/>
      <c r="D719" s="9"/>
      <c r="E719" s="20"/>
      <c r="F719" s="10" t="s">
        <v>99</v>
      </c>
      <c r="G719" s="11">
        <f>G731+G720</f>
        <v>22708.899999999998</v>
      </c>
      <c r="H719" s="11">
        <f>H731+H720</f>
        <v>22314.899999999998</v>
      </c>
      <c r="I719" s="11">
        <f>I731+I720</f>
        <v>22314.899999999998</v>
      </c>
      <c r="J719" s="11">
        <f>J731+J720</f>
        <v>0</v>
      </c>
    </row>
    <row r="720" spans="1:10" s="12" customFormat="1" x14ac:dyDescent="0.25">
      <c r="A720" s="13" t="s">
        <v>445</v>
      </c>
      <c r="B720" s="13" t="s">
        <v>98</v>
      </c>
      <c r="C720" s="13" t="s">
        <v>235</v>
      </c>
      <c r="D720" s="13"/>
      <c r="E720" s="21"/>
      <c r="F720" s="14" t="s">
        <v>406</v>
      </c>
      <c r="G720" s="15">
        <f>G721+G726</f>
        <v>22098.899999999998</v>
      </c>
      <c r="H720" s="15">
        <f>H721+H726</f>
        <v>22098.899999999998</v>
      </c>
      <c r="I720" s="15">
        <f>I721+I726</f>
        <v>22098.899999999998</v>
      </c>
      <c r="J720" s="15">
        <f>J721+J726</f>
        <v>0</v>
      </c>
    </row>
    <row r="721" spans="1:11" ht="31.5" x14ac:dyDescent="0.25">
      <c r="A721" s="16" t="s">
        <v>445</v>
      </c>
      <c r="B721" s="16" t="s">
        <v>98</v>
      </c>
      <c r="C721" s="16" t="s">
        <v>235</v>
      </c>
      <c r="D721" s="16" t="s">
        <v>407</v>
      </c>
      <c r="E721" s="19"/>
      <c r="F721" s="17" t="s">
        <v>408</v>
      </c>
      <c r="G721" s="18">
        <f t="shared" ref="G721:G734" si="209">G722</f>
        <v>3465.8</v>
      </c>
      <c r="H721" s="18">
        <f t="shared" ref="H721:H734" si="210">H722</f>
        <v>3465.8</v>
      </c>
      <c r="I721" s="18">
        <f t="shared" ref="I721:I734" si="211">I722</f>
        <v>3465.8</v>
      </c>
      <c r="J721" s="18">
        <f t="shared" ref="J721:J734" si="212">J722</f>
        <v>0</v>
      </c>
    </row>
    <row r="722" spans="1:11" hidden="1" x14ac:dyDescent="0.25">
      <c r="A722" s="16" t="s">
        <v>445</v>
      </c>
      <c r="B722" s="16" t="s">
        <v>98</v>
      </c>
      <c r="C722" s="16" t="s">
        <v>235</v>
      </c>
      <c r="D722" s="16" t="s">
        <v>409</v>
      </c>
      <c r="E722" s="19"/>
      <c r="F722" s="17" t="s">
        <v>25</v>
      </c>
      <c r="G722" s="18">
        <f t="shared" si="209"/>
        <v>3465.8</v>
      </c>
      <c r="H722" s="18">
        <f t="shared" si="210"/>
        <v>3465.8</v>
      </c>
      <c r="I722" s="18">
        <f t="shared" si="211"/>
        <v>3465.8</v>
      </c>
      <c r="J722" s="18">
        <f t="shared" si="212"/>
        <v>0</v>
      </c>
      <c r="K722" s="1" t="s">
        <v>381</v>
      </c>
    </row>
    <row r="723" spans="1:11" ht="31.5" x14ac:dyDescent="0.25">
      <c r="A723" s="16" t="s">
        <v>445</v>
      </c>
      <c r="B723" s="16" t="s">
        <v>98</v>
      </c>
      <c r="C723" s="16" t="s">
        <v>235</v>
      </c>
      <c r="D723" s="16" t="s">
        <v>410</v>
      </c>
      <c r="E723" s="19"/>
      <c r="F723" s="17" t="s">
        <v>411</v>
      </c>
      <c r="G723" s="18">
        <f t="shared" si="209"/>
        <v>3465.8</v>
      </c>
      <c r="H723" s="18">
        <f t="shared" si="210"/>
        <v>3465.8</v>
      </c>
      <c r="I723" s="18">
        <f t="shared" si="211"/>
        <v>3465.8</v>
      </c>
      <c r="J723" s="18">
        <f t="shared" si="212"/>
        <v>0</v>
      </c>
    </row>
    <row r="724" spans="1:11" x14ac:dyDescent="0.25">
      <c r="A724" s="16" t="s">
        <v>445</v>
      </c>
      <c r="B724" s="16" t="s">
        <v>98</v>
      </c>
      <c r="C724" s="16" t="s">
        <v>235</v>
      </c>
      <c r="D724" s="16" t="s">
        <v>412</v>
      </c>
      <c r="E724" s="19"/>
      <c r="F724" s="17" t="s">
        <v>413</v>
      </c>
      <c r="G724" s="18">
        <f t="shared" si="209"/>
        <v>3465.8</v>
      </c>
      <c r="H724" s="18">
        <f t="shared" si="210"/>
        <v>3465.8</v>
      </c>
      <c r="I724" s="18">
        <f t="shared" si="211"/>
        <v>3465.8</v>
      </c>
      <c r="J724" s="18">
        <f t="shared" si="212"/>
        <v>0</v>
      </c>
    </row>
    <row r="725" spans="1:11" ht="31.5" x14ac:dyDescent="0.25">
      <c r="A725" s="16" t="s">
        <v>445</v>
      </c>
      <c r="B725" s="16" t="s">
        <v>98</v>
      </c>
      <c r="C725" s="16" t="s">
        <v>235</v>
      </c>
      <c r="D725" s="16" t="s">
        <v>412</v>
      </c>
      <c r="E725" s="16" t="s">
        <v>30</v>
      </c>
      <c r="F725" s="17" t="s">
        <v>31</v>
      </c>
      <c r="G725" s="18">
        <v>3465.8</v>
      </c>
      <c r="H725" s="18">
        <v>3465.8</v>
      </c>
      <c r="I725" s="18">
        <v>3465.8</v>
      </c>
      <c r="J725" s="18"/>
    </row>
    <row r="726" spans="1:11" ht="31.5" x14ac:dyDescent="0.25">
      <c r="A726" s="16" t="s">
        <v>445</v>
      </c>
      <c r="B726" s="16" t="s">
        <v>98</v>
      </c>
      <c r="C726" s="16" t="s">
        <v>235</v>
      </c>
      <c r="D726" s="16" t="s">
        <v>414</v>
      </c>
      <c r="E726" s="19"/>
      <c r="F726" s="17" t="s">
        <v>415</v>
      </c>
      <c r="G726" s="18">
        <f t="shared" si="209"/>
        <v>18633.099999999999</v>
      </c>
      <c r="H726" s="18">
        <f t="shared" si="210"/>
        <v>18633.099999999999</v>
      </c>
      <c r="I726" s="18">
        <f t="shared" si="211"/>
        <v>18633.099999999999</v>
      </c>
      <c r="J726" s="18">
        <f t="shared" si="212"/>
        <v>0</v>
      </c>
    </row>
    <row r="727" spans="1:11" x14ac:dyDescent="0.25">
      <c r="A727" s="16" t="s">
        <v>445</v>
      </c>
      <c r="B727" s="16" t="s">
        <v>98</v>
      </c>
      <c r="C727" s="16" t="s">
        <v>235</v>
      </c>
      <c r="D727" s="16" t="s">
        <v>416</v>
      </c>
      <c r="E727" s="19"/>
      <c r="F727" s="17" t="s">
        <v>58</v>
      </c>
      <c r="G727" s="18">
        <f t="shared" si="209"/>
        <v>18633.099999999999</v>
      </c>
      <c r="H727" s="18">
        <f t="shared" si="210"/>
        <v>18633.099999999999</v>
      </c>
      <c r="I727" s="18">
        <f t="shared" si="211"/>
        <v>18633.099999999999</v>
      </c>
      <c r="J727" s="18">
        <f t="shared" si="212"/>
        <v>0</v>
      </c>
    </row>
    <row r="728" spans="1:11" ht="31.5" x14ac:dyDescent="0.25">
      <c r="A728" s="16" t="s">
        <v>445</v>
      </c>
      <c r="B728" s="16" t="s">
        <v>98</v>
      </c>
      <c r="C728" s="16" t="s">
        <v>235</v>
      </c>
      <c r="D728" s="16" t="s">
        <v>417</v>
      </c>
      <c r="E728" s="19"/>
      <c r="F728" s="17" t="s">
        <v>418</v>
      </c>
      <c r="G728" s="18">
        <f t="shared" si="209"/>
        <v>18633.099999999999</v>
      </c>
      <c r="H728" s="18">
        <f t="shared" si="210"/>
        <v>18633.099999999999</v>
      </c>
      <c r="I728" s="18">
        <f t="shared" si="211"/>
        <v>18633.099999999999</v>
      </c>
      <c r="J728" s="18">
        <f t="shared" si="212"/>
        <v>0</v>
      </c>
    </row>
    <row r="729" spans="1:11" ht="31.5" x14ac:dyDescent="0.25">
      <c r="A729" s="16" t="s">
        <v>445</v>
      </c>
      <c r="B729" s="16" t="s">
        <v>98</v>
      </c>
      <c r="C729" s="16" t="s">
        <v>235</v>
      </c>
      <c r="D729" s="16" t="s">
        <v>419</v>
      </c>
      <c r="E729" s="19"/>
      <c r="F729" s="17" t="s">
        <v>420</v>
      </c>
      <c r="G729" s="18">
        <f t="shared" si="209"/>
        <v>18633.099999999999</v>
      </c>
      <c r="H729" s="18">
        <f t="shared" si="210"/>
        <v>18633.099999999999</v>
      </c>
      <c r="I729" s="18">
        <f t="shared" si="211"/>
        <v>18633.099999999999</v>
      </c>
      <c r="J729" s="18">
        <f t="shared" si="212"/>
        <v>0</v>
      </c>
    </row>
    <row r="730" spans="1:11" x14ac:dyDescent="0.25">
      <c r="A730" s="16" t="s">
        <v>445</v>
      </c>
      <c r="B730" s="16" t="s">
        <v>98</v>
      </c>
      <c r="C730" s="16" t="s">
        <v>235</v>
      </c>
      <c r="D730" s="16" t="s">
        <v>419</v>
      </c>
      <c r="E730" s="16" t="s">
        <v>32</v>
      </c>
      <c r="F730" s="17" t="s">
        <v>33</v>
      </c>
      <c r="G730" s="18">
        <v>18633.099999999999</v>
      </c>
      <c r="H730" s="18">
        <v>18633.099999999999</v>
      </c>
      <c r="I730" s="18">
        <v>18633.099999999999</v>
      </c>
      <c r="J730" s="18"/>
    </row>
    <row r="731" spans="1:11" s="12" customFormat="1" x14ac:dyDescent="0.25">
      <c r="A731" s="13" t="s">
        <v>445</v>
      </c>
      <c r="B731" s="13" t="s">
        <v>98</v>
      </c>
      <c r="C731" s="13" t="s">
        <v>100</v>
      </c>
      <c r="D731" s="13"/>
      <c r="E731" s="21"/>
      <c r="F731" s="14" t="s">
        <v>101</v>
      </c>
      <c r="G731" s="15">
        <f t="shared" si="209"/>
        <v>610</v>
      </c>
      <c r="H731" s="15">
        <f t="shared" si="210"/>
        <v>216</v>
      </c>
      <c r="I731" s="15">
        <f t="shared" si="211"/>
        <v>216</v>
      </c>
      <c r="J731" s="15">
        <f t="shared" si="212"/>
        <v>0</v>
      </c>
    </row>
    <row r="732" spans="1:11" ht="31.5" x14ac:dyDescent="0.25">
      <c r="A732" s="16" t="s">
        <v>445</v>
      </c>
      <c r="B732" s="16" t="s">
        <v>98</v>
      </c>
      <c r="C732" s="16" t="s">
        <v>100</v>
      </c>
      <c r="D732" s="16" t="s">
        <v>102</v>
      </c>
      <c r="E732" s="19"/>
      <c r="F732" s="17" t="s">
        <v>103</v>
      </c>
      <c r="G732" s="18">
        <f t="shared" si="209"/>
        <v>610</v>
      </c>
      <c r="H732" s="18">
        <f t="shared" si="210"/>
        <v>216</v>
      </c>
      <c r="I732" s="18">
        <f t="shared" si="211"/>
        <v>216</v>
      </c>
      <c r="J732" s="18">
        <f t="shared" si="212"/>
        <v>0</v>
      </c>
    </row>
    <row r="733" spans="1:11" hidden="1" x14ac:dyDescent="0.25">
      <c r="A733" s="16" t="s">
        <v>445</v>
      </c>
      <c r="B733" s="16" t="s">
        <v>98</v>
      </c>
      <c r="C733" s="16" t="s">
        <v>100</v>
      </c>
      <c r="D733" s="16" t="s">
        <v>104</v>
      </c>
      <c r="E733" s="19"/>
      <c r="F733" s="17" t="s">
        <v>25</v>
      </c>
      <c r="G733" s="18">
        <f t="shared" si="209"/>
        <v>610</v>
      </c>
      <c r="H733" s="18">
        <f t="shared" si="210"/>
        <v>216</v>
      </c>
      <c r="I733" s="18">
        <f t="shared" si="211"/>
        <v>216</v>
      </c>
      <c r="J733" s="18">
        <f t="shared" si="212"/>
        <v>0</v>
      </c>
      <c r="K733" s="1" t="s">
        <v>381</v>
      </c>
    </row>
    <row r="734" spans="1:11" ht="47.25" x14ac:dyDescent="0.25">
      <c r="A734" s="16" t="s">
        <v>445</v>
      </c>
      <c r="B734" s="16" t="s">
        <v>98</v>
      </c>
      <c r="C734" s="16" t="s">
        <v>100</v>
      </c>
      <c r="D734" s="16" t="s">
        <v>105</v>
      </c>
      <c r="E734" s="19"/>
      <c r="F734" s="17" t="s">
        <v>106</v>
      </c>
      <c r="G734" s="18">
        <f t="shared" si="209"/>
        <v>610</v>
      </c>
      <c r="H734" s="18">
        <f t="shared" si="210"/>
        <v>216</v>
      </c>
      <c r="I734" s="18">
        <f t="shared" si="211"/>
        <v>216</v>
      </c>
      <c r="J734" s="18">
        <f t="shared" si="212"/>
        <v>0</v>
      </c>
    </row>
    <row r="735" spans="1:11" ht="63" x14ac:dyDescent="0.25">
      <c r="A735" s="16" t="s">
        <v>445</v>
      </c>
      <c r="B735" s="16" t="s">
        <v>98</v>
      </c>
      <c r="C735" s="16" t="s">
        <v>100</v>
      </c>
      <c r="D735" s="16" t="s">
        <v>421</v>
      </c>
      <c r="E735" s="19"/>
      <c r="F735" s="17" t="s">
        <v>422</v>
      </c>
      <c r="G735" s="18">
        <f>G736+G737</f>
        <v>610</v>
      </c>
      <c r="H735" s="18">
        <f>H736+H737</f>
        <v>216</v>
      </c>
      <c r="I735" s="18">
        <f>I736+I737</f>
        <v>216</v>
      </c>
      <c r="J735" s="18">
        <f>J736+J737</f>
        <v>0</v>
      </c>
    </row>
    <row r="736" spans="1:11" ht="31.5" x14ac:dyDescent="0.25">
      <c r="A736" s="16" t="s">
        <v>445</v>
      </c>
      <c r="B736" s="16" t="s">
        <v>98</v>
      </c>
      <c r="C736" s="16" t="s">
        <v>100</v>
      </c>
      <c r="D736" s="16" t="s">
        <v>421</v>
      </c>
      <c r="E736" s="16" t="s">
        <v>30</v>
      </c>
      <c r="F736" s="17" t="s">
        <v>31</v>
      </c>
      <c r="G736" s="18">
        <v>250</v>
      </c>
      <c r="H736" s="18">
        <v>0</v>
      </c>
      <c r="I736" s="18">
        <v>0</v>
      </c>
      <c r="J736" s="18"/>
    </row>
    <row r="737" spans="1:11" x14ac:dyDescent="0.25">
      <c r="A737" s="16" t="s">
        <v>445</v>
      </c>
      <c r="B737" s="16" t="s">
        <v>98</v>
      </c>
      <c r="C737" s="16" t="s">
        <v>100</v>
      </c>
      <c r="D737" s="16" t="s">
        <v>421</v>
      </c>
      <c r="E737" s="16" t="s">
        <v>32</v>
      </c>
      <c r="F737" s="17" t="s">
        <v>33</v>
      </c>
      <c r="G737" s="18">
        <v>360</v>
      </c>
      <c r="H737" s="18">
        <v>216</v>
      </c>
      <c r="I737" s="18">
        <v>216</v>
      </c>
      <c r="J737" s="18"/>
    </row>
    <row r="738" spans="1:11" s="8" customFormat="1" x14ac:dyDescent="0.25">
      <c r="A738" s="23" t="s">
        <v>445</v>
      </c>
      <c r="B738" s="23" t="s">
        <v>128</v>
      </c>
      <c r="C738" s="23"/>
      <c r="D738" s="9"/>
      <c r="E738" s="9"/>
      <c r="F738" s="10" t="s">
        <v>145</v>
      </c>
      <c r="G738" s="11">
        <f>G739</f>
        <v>25789.5</v>
      </c>
      <c r="H738" s="11">
        <f t="shared" ref="H738:H792" si="213">H739</f>
        <v>23134.400000000001</v>
      </c>
      <c r="I738" s="11">
        <f>I739</f>
        <v>17996.400000000005</v>
      </c>
      <c r="J738" s="11">
        <f>J739</f>
        <v>0</v>
      </c>
    </row>
    <row r="739" spans="1:11" s="12" customFormat="1" x14ac:dyDescent="0.25">
      <c r="A739" s="13" t="s">
        <v>445</v>
      </c>
      <c r="B739" s="13" t="s">
        <v>128</v>
      </c>
      <c r="C739" s="13" t="s">
        <v>122</v>
      </c>
      <c r="D739" s="13"/>
      <c r="E739" s="13"/>
      <c r="F739" s="14" t="s">
        <v>146</v>
      </c>
      <c r="G739" s="15">
        <f>G740+G745+G756</f>
        <v>25789.5</v>
      </c>
      <c r="H739" s="15">
        <f>H740+H745+H756</f>
        <v>23134.400000000001</v>
      </c>
      <c r="I739" s="15">
        <f>I740+I745+I756</f>
        <v>17996.400000000005</v>
      </c>
      <c r="J739" s="15">
        <f>J740+J745+J756</f>
        <v>0</v>
      </c>
    </row>
    <row r="740" spans="1:11" ht="31.5" x14ac:dyDescent="0.25">
      <c r="A740" s="16" t="s">
        <v>445</v>
      </c>
      <c r="B740" s="16" t="s">
        <v>128</v>
      </c>
      <c r="C740" s="16" t="s">
        <v>122</v>
      </c>
      <c r="D740" s="16" t="s">
        <v>407</v>
      </c>
      <c r="E740" s="19"/>
      <c r="F740" s="17" t="s">
        <v>408</v>
      </c>
      <c r="G740" s="18">
        <f t="shared" ref="G740:G743" si="214">G741</f>
        <v>267.60000000000002</v>
      </c>
      <c r="H740" s="18">
        <f t="shared" si="213"/>
        <v>265.89999999999998</v>
      </c>
      <c r="I740" s="18">
        <f t="shared" ref="I740:I743" si="215">I741</f>
        <v>272.89999999999998</v>
      </c>
      <c r="J740" s="18">
        <f t="shared" ref="J740:J743" si="216">J741</f>
        <v>0</v>
      </c>
    </row>
    <row r="741" spans="1:11" hidden="1" x14ac:dyDescent="0.25">
      <c r="A741" s="16" t="s">
        <v>445</v>
      </c>
      <c r="B741" s="16" t="s">
        <v>128</v>
      </c>
      <c r="C741" s="16" t="s">
        <v>122</v>
      </c>
      <c r="D741" s="16" t="s">
        <v>409</v>
      </c>
      <c r="E741" s="19"/>
      <c r="F741" s="17" t="s">
        <v>25</v>
      </c>
      <c r="G741" s="18">
        <f t="shared" si="214"/>
        <v>267.60000000000002</v>
      </c>
      <c r="H741" s="18">
        <f t="shared" si="213"/>
        <v>265.89999999999998</v>
      </c>
      <c r="I741" s="18">
        <f t="shared" si="215"/>
        <v>272.89999999999998</v>
      </c>
      <c r="J741" s="18">
        <f t="shared" si="216"/>
        <v>0</v>
      </c>
      <c r="K741" s="1" t="s">
        <v>381</v>
      </c>
    </row>
    <row r="742" spans="1:11" ht="31.5" x14ac:dyDescent="0.25">
      <c r="A742" s="16" t="s">
        <v>445</v>
      </c>
      <c r="B742" s="16" t="s">
        <v>128</v>
      </c>
      <c r="C742" s="16" t="s">
        <v>122</v>
      </c>
      <c r="D742" s="16" t="s">
        <v>423</v>
      </c>
      <c r="E742" s="19"/>
      <c r="F742" s="17" t="s">
        <v>424</v>
      </c>
      <c r="G742" s="18">
        <f t="shared" si="214"/>
        <v>267.60000000000002</v>
      </c>
      <c r="H742" s="18">
        <f t="shared" si="213"/>
        <v>265.89999999999998</v>
      </c>
      <c r="I742" s="18">
        <f t="shared" si="215"/>
        <v>272.89999999999998</v>
      </c>
      <c r="J742" s="18">
        <f t="shared" si="216"/>
        <v>0</v>
      </c>
    </row>
    <row r="743" spans="1:11" ht="47.25" x14ac:dyDescent="0.25">
      <c r="A743" s="16" t="s">
        <v>445</v>
      </c>
      <c r="B743" s="16" t="s">
        <v>128</v>
      </c>
      <c r="C743" s="16" t="s">
        <v>122</v>
      </c>
      <c r="D743" s="16" t="s">
        <v>425</v>
      </c>
      <c r="E743" s="19"/>
      <c r="F743" s="17" t="s">
        <v>426</v>
      </c>
      <c r="G743" s="18">
        <f t="shared" si="214"/>
        <v>267.60000000000002</v>
      </c>
      <c r="H743" s="18">
        <f t="shared" si="213"/>
        <v>265.89999999999998</v>
      </c>
      <c r="I743" s="18">
        <f t="shared" si="215"/>
        <v>272.89999999999998</v>
      </c>
      <c r="J743" s="18">
        <f t="shared" si="216"/>
        <v>0</v>
      </c>
    </row>
    <row r="744" spans="1:11" ht="31.5" x14ac:dyDescent="0.25">
      <c r="A744" s="16" t="s">
        <v>445</v>
      </c>
      <c r="B744" s="16" t="s">
        <v>128</v>
      </c>
      <c r="C744" s="16" t="s">
        <v>122</v>
      </c>
      <c r="D744" s="16" t="s">
        <v>425</v>
      </c>
      <c r="E744" s="16" t="s">
        <v>30</v>
      </c>
      <c r="F744" s="17" t="s">
        <v>31</v>
      </c>
      <c r="G744" s="18">
        <v>267.60000000000002</v>
      </c>
      <c r="H744" s="18">
        <v>265.89999999999998</v>
      </c>
      <c r="I744" s="18">
        <v>272.89999999999998</v>
      </c>
      <c r="J744" s="18"/>
    </row>
    <row r="745" spans="1:11" ht="31.5" x14ac:dyDescent="0.25">
      <c r="A745" s="16" t="s">
        <v>445</v>
      </c>
      <c r="B745" s="16" t="s">
        <v>128</v>
      </c>
      <c r="C745" s="16" t="s">
        <v>122</v>
      </c>
      <c r="D745" s="16" t="s">
        <v>414</v>
      </c>
      <c r="E745" s="19"/>
      <c r="F745" s="17" t="s">
        <v>415</v>
      </c>
      <c r="G745" s="18">
        <f>G746+G750</f>
        <v>24313.5</v>
      </c>
      <c r="H745" s="18">
        <f>H746+H750</f>
        <v>21660.1</v>
      </c>
      <c r="I745" s="18">
        <f>I746+I750</f>
        <v>16515.100000000002</v>
      </c>
      <c r="J745" s="18">
        <f>J746+J750</f>
        <v>0</v>
      </c>
    </row>
    <row r="746" spans="1:11" x14ac:dyDescent="0.25">
      <c r="A746" s="16" t="s">
        <v>445</v>
      </c>
      <c r="B746" s="16" t="s">
        <v>128</v>
      </c>
      <c r="C746" s="16" t="s">
        <v>122</v>
      </c>
      <c r="D746" s="16" t="s">
        <v>416</v>
      </c>
      <c r="E746" s="19"/>
      <c r="F746" s="17" t="s">
        <v>58</v>
      </c>
      <c r="G746" s="18">
        <f t="shared" ref="G746:G750" si="217">G747</f>
        <v>12492.2</v>
      </c>
      <c r="H746" s="18">
        <f t="shared" ref="H746:H750" si="218">H747</f>
        <v>12492.2</v>
      </c>
      <c r="I746" s="18">
        <f t="shared" ref="I746:I750" si="219">I747</f>
        <v>12492.2</v>
      </c>
      <c r="J746" s="18">
        <f t="shared" ref="J746:J750" si="220">J747</f>
        <v>0</v>
      </c>
    </row>
    <row r="747" spans="1:11" ht="31.5" x14ac:dyDescent="0.25">
      <c r="A747" s="16" t="s">
        <v>445</v>
      </c>
      <c r="B747" s="16" t="s">
        <v>128</v>
      </c>
      <c r="C747" s="16" t="s">
        <v>122</v>
      </c>
      <c r="D747" s="16" t="s">
        <v>417</v>
      </c>
      <c r="E747" s="19"/>
      <c r="F747" s="17" t="s">
        <v>418</v>
      </c>
      <c r="G747" s="18">
        <f t="shared" si="217"/>
        <v>12492.2</v>
      </c>
      <c r="H747" s="18">
        <f t="shared" si="218"/>
        <v>12492.2</v>
      </c>
      <c r="I747" s="18">
        <f t="shared" si="219"/>
        <v>12492.2</v>
      </c>
      <c r="J747" s="18">
        <f t="shared" si="220"/>
        <v>0</v>
      </c>
    </row>
    <row r="748" spans="1:11" ht="31.5" x14ac:dyDescent="0.25">
      <c r="A748" s="16" t="s">
        <v>445</v>
      </c>
      <c r="B748" s="16" t="s">
        <v>128</v>
      </c>
      <c r="C748" s="16" t="s">
        <v>122</v>
      </c>
      <c r="D748" s="16" t="s">
        <v>427</v>
      </c>
      <c r="E748" s="19"/>
      <c r="F748" s="17" t="s">
        <v>428</v>
      </c>
      <c r="G748" s="18">
        <f t="shared" si="217"/>
        <v>12492.2</v>
      </c>
      <c r="H748" s="18">
        <f t="shared" si="218"/>
        <v>12492.2</v>
      </c>
      <c r="I748" s="18">
        <f t="shared" si="219"/>
        <v>12492.2</v>
      </c>
      <c r="J748" s="18">
        <f t="shared" si="220"/>
        <v>0</v>
      </c>
    </row>
    <row r="749" spans="1:11" x14ac:dyDescent="0.25">
      <c r="A749" s="16" t="s">
        <v>445</v>
      </c>
      <c r="B749" s="16" t="s">
        <v>128</v>
      </c>
      <c r="C749" s="16" t="s">
        <v>122</v>
      </c>
      <c r="D749" s="16" t="s">
        <v>427</v>
      </c>
      <c r="E749" s="16" t="s">
        <v>32</v>
      </c>
      <c r="F749" s="17" t="s">
        <v>33</v>
      </c>
      <c r="G749" s="18">
        <v>12492.2</v>
      </c>
      <c r="H749" s="18">
        <v>12492.2</v>
      </c>
      <c r="I749" s="18">
        <v>12492.2</v>
      </c>
      <c r="J749" s="18"/>
    </row>
    <row r="750" spans="1:11" hidden="1" x14ac:dyDescent="0.25">
      <c r="A750" s="16" t="s">
        <v>445</v>
      </c>
      <c r="B750" s="16" t="s">
        <v>128</v>
      </c>
      <c r="C750" s="16" t="s">
        <v>122</v>
      </c>
      <c r="D750" s="16" t="s">
        <v>429</v>
      </c>
      <c r="E750" s="19"/>
      <c r="F750" s="17" t="s">
        <v>25</v>
      </c>
      <c r="G750" s="18">
        <f t="shared" si="217"/>
        <v>11821.3</v>
      </c>
      <c r="H750" s="18">
        <f t="shared" si="218"/>
        <v>9167.9</v>
      </c>
      <c r="I750" s="18">
        <f t="shared" si="219"/>
        <v>4022.9</v>
      </c>
      <c r="J750" s="18">
        <f t="shared" si="220"/>
        <v>0</v>
      </c>
      <c r="K750" s="1" t="s">
        <v>381</v>
      </c>
    </row>
    <row r="751" spans="1:11" ht="47.25" x14ac:dyDescent="0.25">
      <c r="A751" s="16" t="s">
        <v>445</v>
      </c>
      <c r="B751" s="16" t="s">
        <v>128</v>
      </c>
      <c r="C751" s="16" t="s">
        <v>122</v>
      </c>
      <c r="D751" s="16" t="s">
        <v>430</v>
      </c>
      <c r="E751" s="19"/>
      <c r="F751" s="17" t="s">
        <v>431</v>
      </c>
      <c r="G751" s="18">
        <f>G752+G754</f>
        <v>11821.3</v>
      </c>
      <c r="H751" s="18">
        <f>H752+H754</f>
        <v>9167.9</v>
      </c>
      <c r="I751" s="18">
        <f>I752+I754</f>
        <v>4022.9</v>
      </c>
      <c r="J751" s="18">
        <f>J752+J754</f>
        <v>0</v>
      </c>
    </row>
    <row r="752" spans="1:11" ht="31.5" x14ac:dyDescent="0.25">
      <c r="A752" s="16" t="s">
        <v>445</v>
      </c>
      <c r="B752" s="16" t="s">
        <v>128</v>
      </c>
      <c r="C752" s="16" t="s">
        <v>122</v>
      </c>
      <c r="D752" s="16" t="s">
        <v>432</v>
      </c>
      <c r="E752" s="19"/>
      <c r="F752" s="17" t="s">
        <v>433</v>
      </c>
      <c r="G752" s="18">
        <f>G753</f>
        <v>6571.3</v>
      </c>
      <c r="H752" s="18">
        <f>H753</f>
        <v>4022.9</v>
      </c>
      <c r="I752" s="18">
        <f>I753</f>
        <v>4022.9</v>
      </c>
      <c r="J752" s="18">
        <f>J753</f>
        <v>0</v>
      </c>
    </row>
    <row r="753" spans="1:11" ht="31.5" x14ac:dyDescent="0.25">
      <c r="A753" s="16" t="s">
        <v>445</v>
      </c>
      <c r="B753" s="16" t="s">
        <v>128</v>
      </c>
      <c r="C753" s="16" t="s">
        <v>122</v>
      </c>
      <c r="D753" s="16" t="s">
        <v>432</v>
      </c>
      <c r="E753" s="16" t="s">
        <v>30</v>
      </c>
      <c r="F753" s="17" t="s">
        <v>31</v>
      </c>
      <c r="G753" s="18">
        <v>6571.3</v>
      </c>
      <c r="H753" s="18">
        <v>4022.9</v>
      </c>
      <c r="I753" s="18">
        <v>4022.9</v>
      </c>
      <c r="J753" s="18"/>
    </row>
    <row r="754" spans="1:11" ht="31.5" x14ac:dyDescent="0.25">
      <c r="A754" s="16" t="s">
        <v>445</v>
      </c>
      <c r="B754" s="16" t="s">
        <v>128</v>
      </c>
      <c r="C754" s="16" t="s">
        <v>122</v>
      </c>
      <c r="D754" s="16" t="s">
        <v>434</v>
      </c>
      <c r="E754" s="19"/>
      <c r="F754" s="17" t="s">
        <v>435</v>
      </c>
      <c r="G754" s="18">
        <f>G755</f>
        <v>5250</v>
      </c>
      <c r="H754" s="18">
        <f>H755</f>
        <v>5145</v>
      </c>
      <c r="I754" s="18">
        <f>I755</f>
        <v>0</v>
      </c>
      <c r="J754" s="18">
        <f>J755</f>
        <v>0</v>
      </c>
    </row>
    <row r="755" spans="1:11" x14ac:dyDescent="0.25">
      <c r="A755" s="16" t="s">
        <v>445</v>
      </c>
      <c r="B755" s="16" t="s">
        <v>128</v>
      </c>
      <c r="C755" s="16" t="s">
        <v>122</v>
      </c>
      <c r="D755" s="16" t="s">
        <v>434</v>
      </c>
      <c r="E755" s="16" t="s">
        <v>32</v>
      </c>
      <c r="F755" s="17" t="s">
        <v>33</v>
      </c>
      <c r="G755" s="18">
        <v>5250</v>
      </c>
      <c r="H755" s="18">
        <v>5145</v>
      </c>
      <c r="I755" s="18">
        <v>0</v>
      </c>
      <c r="J755" s="18"/>
    </row>
    <row r="756" spans="1:11" ht="31.5" x14ac:dyDescent="0.25">
      <c r="A756" s="16" t="s">
        <v>445</v>
      </c>
      <c r="B756" s="16" t="s">
        <v>128</v>
      </c>
      <c r="C756" s="16" t="s">
        <v>122</v>
      </c>
      <c r="D756" s="16" t="s">
        <v>130</v>
      </c>
      <c r="E756" s="19"/>
      <c r="F756" s="17" t="s">
        <v>131</v>
      </c>
      <c r="G756" s="18">
        <f t="shared" ref="G756:G768" si="221">G757</f>
        <v>1208.4000000000001</v>
      </c>
      <c r="H756" s="18">
        <f t="shared" ref="H756:H766" si="222">H757</f>
        <v>1208.4000000000001</v>
      </c>
      <c r="I756" s="18">
        <f t="shared" ref="I756:I768" si="223">I757</f>
        <v>1208.4000000000001</v>
      </c>
      <c r="J756" s="18">
        <f t="shared" ref="J756:J768" si="224">J757</f>
        <v>0</v>
      </c>
    </row>
    <row r="757" spans="1:11" hidden="1" x14ac:dyDescent="0.25">
      <c r="A757" s="16" t="s">
        <v>445</v>
      </c>
      <c r="B757" s="16" t="s">
        <v>128</v>
      </c>
      <c r="C757" s="16" t="s">
        <v>122</v>
      </c>
      <c r="D757" s="16" t="s">
        <v>132</v>
      </c>
      <c r="E757" s="19"/>
      <c r="F757" s="17" t="s">
        <v>25</v>
      </c>
      <c r="G757" s="18">
        <f t="shared" si="221"/>
        <v>1208.4000000000001</v>
      </c>
      <c r="H757" s="18">
        <f t="shared" si="222"/>
        <v>1208.4000000000001</v>
      </c>
      <c r="I757" s="18">
        <f t="shared" si="223"/>
        <v>1208.4000000000001</v>
      </c>
      <c r="J757" s="18">
        <f t="shared" si="224"/>
        <v>0</v>
      </c>
      <c r="K757" s="1" t="s">
        <v>381</v>
      </c>
    </row>
    <row r="758" spans="1:11" ht="31.5" x14ac:dyDescent="0.25">
      <c r="A758" s="16" t="s">
        <v>445</v>
      </c>
      <c r="B758" s="16" t="s">
        <v>128</v>
      </c>
      <c r="C758" s="16" t="s">
        <v>122</v>
      </c>
      <c r="D758" s="16" t="s">
        <v>133</v>
      </c>
      <c r="E758" s="19"/>
      <c r="F758" s="17" t="s">
        <v>134</v>
      </c>
      <c r="G758" s="18">
        <f t="shared" si="221"/>
        <v>1208.4000000000001</v>
      </c>
      <c r="H758" s="18">
        <f t="shared" si="222"/>
        <v>1208.4000000000001</v>
      </c>
      <c r="I758" s="18">
        <f t="shared" si="223"/>
        <v>1208.4000000000001</v>
      </c>
      <c r="J758" s="18">
        <f t="shared" si="224"/>
        <v>0</v>
      </c>
    </row>
    <row r="759" spans="1:11" ht="31.5" x14ac:dyDescent="0.25">
      <c r="A759" s="16" t="s">
        <v>445</v>
      </c>
      <c r="B759" s="16" t="s">
        <v>128</v>
      </c>
      <c r="C759" s="16" t="s">
        <v>122</v>
      </c>
      <c r="D759" s="16" t="s">
        <v>163</v>
      </c>
      <c r="E759" s="19"/>
      <c r="F759" s="17" t="s">
        <v>164</v>
      </c>
      <c r="G759" s="18">
        <f t="shared" si="221"/>
        <v>1208.4000000000001</v>
      </c>
      <c r="H759" s="18">
        <f t="shared" si="222"/>
        <v>1208.4000000000001</v>
      </c>
      <c r="I759" s="18">
        <f t="shared" si="223"/>
        <v>1208.4000000000001</v>
      </c>
      <c r="J759" s="18">
        <f t="shared" si="224"/>
        <v>0</v>
      </c>
    </row>
    <row r="760" spans="1:11" ht="31.5" x14ac:dyDescent="0.25">
      <c r="A760" s="16" t="s">
        <v>445</v>
      </c>
      <c r="B760" s="16" t="s">
        <v>128</v>
      </c>
      <c r="C760" s="16" t="s">
        <v>122</v>
      </c>
      <c r="D760" s="16" t="s">
        <v>163</v>
      </c>
      <c r="E760" s="16" t="s">
        <v>30</v>
      </c>
      <c r="F760" s="17" t="s">
        <v>31</v>
      </c>
      <c r="G760" s="18">
        <v>1208.4000000000001</v>
      </c>
      <c r="H760" s="18">
        <v>1208.4000000000001</v>
      </c>
      <c r="I760" s="18">
        <v>1208.4000000000001</v>
      </c>
      <c r="J760" s="18"/>
    </row>
    <row r="761" spans="1:11" s="8" customFormat="1" x14ac:dyDescent="0.25">
      <c r="A761" s="23" t="s">
        <v>445</v>
      </c>
      <c r="B761" s="9" t="s">
        <v>67</v>
      </c>
      <c r="C761" s="9"/>
      <c r="D761" s="9"/>
      <c r="E761" s="20"/>
      <c r="F761" s="10" t="s">
        <v>167</v>
      </c>
      <c r="G761" s="11">
        <f t="shared" si="221"/>
        <v>125.9</v>
      </c>
      <c r="H761" s="11">
        <f t="shared" si="222"/>
        <v>125.9</v>
      </c>
      <c r="I761" s="11">
        <f t="shared" si="223"/>
        <v>125.9</v>
      </c>
      <c r="J761" s="11">
        <f t="shared" si="224"/>
        <v>0</v>
      </c>
    </row>
    <row r="762" spans="1:11" s="12" customFormat="1" ht="31.5" x14ac:dyDescent="0.25">
      <c r="A762" s="13" t="s">
        <v>445</v>
      </c>
      <c r="B762" s="13" t="s">
        <v>67</v>
      </c>
      <c r="C762" s="13" t="s">
        <v>122</v>
      </c>
      <c r="D762" s="13"/>
      <c r="E762" s="21"/>
      <c r="F762" s="14" t="s">
        <v>168</v>
      </c>
      <c r="G762" s="15">
        <f t="shared" si="221"/>
        <v>125.9</v>
      </c>
      <c r="H762" s="15">
        <f t="shared" si="222"/>
        <v>125.9</v>
      </c>
      <c r="I762" s="15">
        <f t="shared" si="223"/>
        <v>125.9</v>
      </c>
      <c r="J762" s="15">
        <f t="shared" si="224"/>
        <v>0</v>
      </c>
    </row>
    <row r="763" spans="1:11" ht="31.5" x14ac:dyDescent="0.25">
      <c r="A763" s="16" t="s">
        <v>445</v>
      </c>
      <c r="B763" s="16" t="s">
        <v>67</v>
      </c>
      <c r="C763" s="16" t="s">
        <v>122</v>
      </c>
      <c r="D763" s="16" t="s">
        <v>130</v>
      </c>
      <c r="E763" s="19"/>
      <c r="F763" s="17" t="s">
        <v>131</v>
      </c>
      <c r="G763" s="18">
        <f t="shared" si="221"/>
        <v>125.9</v>
      </c>
      <c r="H763" s="18">
        <f t="shared" si="222"/>
        <v>125.9</v>
      </c>
      <c r="I763" s="18">
        <f t="shared" si="223"/>
        <v>125.9</v>
      </c>
      <c r="J763" s="18">
        <f t="shared" si="224"/>
        <v>0</v>
      </c>
    </row>
    <row r="764" spans="1:11" hidden="1" x14ac:dyDescent="0.25">
      <c r="A764" s="16" t="s">
        <v>445</v>
      </c>
      <c r="B764" s="16" t="s">
        <v>67</v>
      </c>
      <c r="C764" s="16" t="s">
        <v>122</v>
      </c>
      <c r="D764" s="16" t="s">
        <v>132</v>
      </c>
      <c r="E764" s="19"/>
      <c r="F764" s="17" t="s">
        <v>25</v>
      </c>
      <c r="G764" s="18">
        <f t="shared" si="221"/>
        <v>125.9</v>
      </c>
      <c r="H764" s="18">
        <f t="shared" si="222"/>
        <v>125.9</v>
      </c>
      <c r="I764" s="18">
        <f t="shared" si="223"/>
        <v>125.9</v>
      </c>
      <c r="J764" s="18">
        <f t="shared" si="224"/>
        <v>0</v>
      </c>
      <c r="K764" s="1" t="s">
        <v>381</v>
      </c>
    </row>
    <row r="765" spans="1:11" ht="47.25" x14ac:dyDescent="0.25">
      <c r="A765" s="16" t="s">
        <v>445</v>
      </c>
      <c r="B765" s="16" t="s">
        <v>67</v>
      </c>
      <c r="C765" s="16" t="s">
        <v>122</v>
      </c>
      <c r="D765" s="16" t="s">
        <v>153</v>
      </c>
      <c r="E765" s="19"/>
      <c r="F765" s="17" t="s">
        <v>154</v>
      </c>
      <c r="G765" s="18">
        <f t="shared" si="221"/>
        <v>125.9</v>
      </c>
      <c r="H765" s="18">
        <f t="shared" si="222"/>
        <v>125.9</v>
      </c>
      <c r="I765" s="18">
        <f t="shared" si="223"/>
        <v>125.9</v>
      </c>
      <c r="J765" s="18">
        <f t="shared" si="224"/>
        <v>0</v>
      </c>
    </row>
    <row r="766" spans="1:11" x14ac:dyDescent="0.25">
      <c r="A766" s="16" t="s">
        <v>445</v>
      </c>
      <c r="B766" s="16" t="s">
        <v>67</v>
      </c>
      <c r="C766" s="16" t="s">
        <v>122</v>
      </c>
      <c r="D766" s="16" t="s">
        <v>169</v>
      </c>
      <c r="E766" s="19"/>
      <c r="F766" s="17" t="s">
        <v>170</v>
      </c>
      <c r="G766" s="18">
        <f t="shared" si="221"/>
        <v>125.9</v>
      </c>
      <c r="H766" s="18">
        <f t="shared" si="222"/>
        <v>125.9</v>
      </c>
      <c r="I766" s="18">
        <f t="shared" si="223"/>
        <v>125.9</v>
      </c>
      <c r="J766" s="18">
        <f t="shared" si="224"/>
        <v>0</v>
      </c>
    </row>
    <row r="767" spans="1:11" ht="31.5" x14ac:dyDescent="0.25">
      <c r="A767" s="16" t="s">
        <v>445</v>
      </c>
      <c r="B767" s="16" t="s">
        <v>67</v>
      </c>
      <c r="C767" s="16" t="s">
        <v>122</v>
      </c>
      <c r="D767" s="16" t="s">
        <v>169</v>
      </c>
      <c r="E767" s="16" t="s">
        <v>30</v>
      </c>
      <c r="F767" s="17" t="s">
        <v>31</v>
      </c>
      <c r="G767" s="27">
        <v>125.9</v>
      </c>
      <c r="H767" s="27">
        <v>125.9</v>
      </c>
      <c r="I767" s="27">
        <v>125.9</v>
      </c>
      <c r="J767" s="27"/>
    </row>
    <row r="768" spans="1:11" s="8" customFormat="1" x14ac:dyDescent="0.25">
      <c r="A768" s="23" t="s">
        <v>445</v>
      </c>
      <c r="B768" s="9" t="s">
        <v>138</v>
      </c>
      <c r="C768" s="9"/>
      <c r="D768" s="9"/>
      <c r="E768" s="9"/>
      <c r="F768" s="10" t="s">
        <v>179</v>
      </c>
      <c r="G768" s="11">
        <f t="shared" si="221"/>
        <v>5845.7</v>
      </c>
      <c r="H768" s="11">
        <f t="shared" si="213"/>
        <v>5845.7</v>
      </c>
      <c r="I768" s="11">
        <f t="shared" si="223"/>
        <v>5845.7</v>
      </c>
      <c r="J768" s="11">
        <f t="shared" si="224"/>
        <v>0</v>
      </c>
    </row>
    <row r="769" spans="1:11" s="12" customFormat="1" x14ac:dyDescent="0.25">
      <c r="A769" s="13" t="s">
        <v>445</v>
      </c>
      <c r="B769" s="13" t="s">
        <v>138</v>
      </c>
      <c r="C769" s="13" t="s">
        <v>138</v>
      </c>
      <c r="D769" s="13"/>
      <c r="E769" s="13"/>
      <c r="F769" s="14" t="s">
        <v>204</v>
      </c>
      <c r="G769" s="15">
        <f>G770+G775</f>
        <v>5845.7</v>
      </c>
      <c r="H769" s="15">
        <f>H770+H775</f>
        <v>5845.7</v>
      </c>
      <c r="I769" s="15">
        <f>I770+I775</f>
        <v>5845.7</v>
      </c>
      <c r="J769" s="15">
        <f>J770+J775</f>
        <v>0</v>
      </c>
    </row>
    <row r="770" spans="1:11" ht="31.5" x14ac:dyDescent="0.25">
      <c r="A770" s="16" t="s">
        <v>445</v>
      </c>
      <c r="B770" s="16" t="s">
        <v>138</v>
      </c>
      <c r="C770" s="16" t="s">
        <v>138</v>
      </c>
      <c r="D770" s="16" t="s">
        <v>55</v>
      </c>
      <c r="E770" s="19"/>
      <c r="F770" s="17" t="s">
        <v>56</v>
      </c>
      <c r="G770" s="18">
        <f t="shared" ref="G770:G792" si="225">G771</f>
        <v>5215.7</v>
      </c>
      <c r="H770" s="18">
        <f t="shared" si="213"/>
        <v>5215.7</v>
      </c>
      <c r="I770" s="18">
        <f t="shared" ref="I770:I792" si="226">I771</f>
        <v>5215.7</v>
      </c>
      <c r="J770" s="18">
        <f t="shared" ref="J770:J792" si="227">J771</f>
        <v>0</v>
      </c>
    </row>
    <row r="771" spans="1:11" hidden="1" x14ac:dyDescent="0.25">
      <c r="A771" s="16" t="s">
        <v>445</v>
      </c>
      <c r="B771" s="16" t="s">
        <v>138</v>
      </c>
      <c r="C771" s="16" t="s">
        <v>138</v>
      </c>
      <c r="D771" s="16" t="s">
        <v>181</v>
      </c>
      <c r="E771" s="19"/>
      <c r="F771" s="17" t="s">
        <v>25</v>
      </c>
      <c r="G771" s="18">
        <f t="shared" si="225"/>
        <v>5215.7</v>
      </c>
      <c r="H771" s="18">
        <f t="shared" si="213"/>
        <v>5215.7</v>
      </c>
      <c r="I771" s="18">
        <f t="shared" si="226"/>
        <v>5215.7</v>
      </c>
      <c r="J771" s="18">
        <f t="shared" si="227"/>
        <v>0</v>
      </c>
      <c r="K771" s="1" t="s">
        <v>381</v>
      </c>
    </row>
    <row r="772" spans="1:11" ht="47.25" x14ac:dyDescent="0.25">
      <c r="A772" s="16" t="s">
        <v>445</v>
      </c>
      <c r="B772" s="16" t="s">
        <v>138</v>
      </c>
      <c r="C772" s="16" t="s">
        <v>138</v>
      </c>
      <c r="D772" s="16" t="s">
        <v>221</v>
      </c>
      <c r="E772" s="19"/>
      <c r="F772" s="17" t="s">
        <v>222</v>
      </c>
      <c r="G772" s="18">
        <f t="shared" si="225"/>
        <v>5215.7</v>
      </c>
      <c r="H772" s="18">
        <f t="shared" si="213"/>
        <v>5215.7</v>
      </c>
      <c r="I772" s="18">
        <f t="shared" si="226"/>
        <v>5215.7</v>
      </c>
      <c r="J772" s="18">
        <f t="shared" si="227"/>
        <v>0</v>
      </c>
    </row>
    <row r="773" spans="1:11" ht="63" x14ac:dyDescent="0.25">
      <c r="A773" s="16" t="s">
        <v>445</v>
      </c>
      <c r="B773" s="16" t="s">
        <v>138</v>
      </c>
      <c r="C773" s="16" t="s">
        <v>138</v>
      </c>
      <c r="D773" s="16" t="s">
        <v>436</v>
      </c>
      <c r="E773" s="19"/>
      <c r="F773" s="17" t="s">
        <v>437</v>
      </c>
      <c r="G773" s="18">
        <f t="shared" si="225"/>
        <v>5215.7</v>
      </c>
      <c r="H773" s="18">
        <f t="shared" si="213"/>
        <v>5215.7</v>
      </c>
      <c r="I773" s="18">
        <f t="shared" si="226"/>
        <v>5215.7</v>
      </c>
      <c r="J773" s="18">
        <f t="shared" si="227"/>
        <v>0</v>
      </c>
    </row>
    <row r="774" spans="1:11" ht="31.5" x14ac:dyDescent="0.25">
      <c r="A774" s="16" t="s">
        <v>445</v>
      </c>
      <c r="B774" s="16" t="s">
        <v>138</v>
      </c>
      <c r="C774" s="16" t="s">
        <v>138</v>
      </c>
      <c r="D774" s="16" t="s">
        <v>436</v>
      </c>
      <c r="E774" s="16" t="s">
        <v>111</v>
      </c>
      <c r="F774" s="17" t="s">
        <v>112</v>
      </c>
      <c r="G774" s="18">
        <v>5215.7</v>
      </c>
      <c r="H774" s="18">
        <v>5215.7</v>
      </c>
      <c r="I774" s="18">
        <v>5215.7</v>
      </c>
      <c r="J774" s="18"/>
    </row>
    <row r="775" spans="1:11" ht="47.25" x14ac:dyDescent="0.25">
      <c r="A775" s="16" t="s">
        <v>445</v>
      </c>
      <c r="B775" s="16" t="s">
        <v>138</v>
      </c>
      <c r="C775" s="16" t="s">
        <v>138</v>
      </c>
      <c r="D775" s="16" t="s">
        <v>197</v>
      </c>
      <c r="E775" s="19"/>
      <c r="F775" s="17" t="s">
        <v>198</v>
      </c>
      <c r="G775" s="18">
        <f t="shared" si="225"/>
        <v>630</v>
      </c>
      <c r="H775" s="18">
        <f t="shared" si="213"/>
        <v>630</v>
      </c>
      <c r="I775" s="18">
        <f t="shared" si="226"/>
        <v>630</v>
      </c>
      <c r="J775" s="18">
        <f t="shared" si="227"/>
        <v>0</v>
      </c>
    </row>
    <row r="776" spans="1:11" hidden="1" x14ac:dyDescent="0.25">
      <c r="A776" s="16" t="s">
        <v>445</v>
      </c>
      <c r="B776" s="16" t="s">
        <v>138</v>
      </c>
      <c r="C776" s="16" t="s">
        <v>138</v>
      </c>
      <c r="D776" s="16" t="s">
        <v>199</v>
      </c>
      <c r="E776" s="19"/>
      <c r="F776" s="17" t="s">
        <v>25</v>
      </c>
      <c r="G776" s="18">
        <f t="shared" si="225"/>
        <v>630</v>
      </c>
      <c r="H776" s="18">
        <f t="shared" si="213"/>
        <v>630</v>
      </c>
      <c r="I776" s="18">
        <f t="shared" si="226"/>
        <v>630</v>
      </c>
      <c r="J776" s="18">
        <f t="shared" si="227"/>
        <v>0</v>
      </c>
      <c r="K776" s="1" t="s">
        <v>381</v>
      </c>
    </row>
    <row r="777" spans="1:11" ht="31.5" x14ac:dyDescent="0.25">
      <c r="A777" s="16" t="s">
        <v>445</v>
      </c>
      <c r="B777" s="16" t="s">
        <v>138</v>
      </c>
      <c r="C777" s="16" t="s">
        <v>138</v>
      </c>
      <c r="D777" s="16" t="s">
        <v>239</v>
      </c>
      <c r="E777" s="19"/>
      <c r="F777" s="17" t="s">
        <v>240</v>
      </c>
      <c r="G777" s="18">
        <f t="shared" si="225"/>
        <v>630</v>
      </c>
      <c r="H777" s="18">
        <f t="shared" si="213"/>
        <v>630</v>
      </c>
      <c r="I777" s="18">
        <f t="shared" si="226"/>
        <v>630</v>
      </c>
      <c r="J777" s="18">
        <f t="shared" si="227"/>
        <v>0</v>
      </c>
    </row>
    <row r="778" spans="1:11" ht="47.25" x14ac:dyDescent="0.25">
      <c r="A778" s="16" t="s">
        <v>445</v>
      </c>
      <c r="B778" s="16" t="s">
        <v>138</v>
      </c>
      <c r="C778" s="16" t="s">
        <v>138</v>
      </c>
      <c r="D778" s="16" t="s">
        <v>438</v>
      </c>
      <c r="E778" s="19"/>
      <c r="F778" s="17" t="s">
        <v>439</v>
      </c>
      <c r="G778" s="18">
        <f t="shared" si="225"/>
        <v>630</v>
      </c>
      <c r="H778" s="18">
        <f t="shared" si="213"/>
        <v>630</v>
      </c>
      <c r="I778" s="18">
        <f t="shared" si="226"/>
        <v>630</v>
      </c>
      <c r="J778" s="18">
        <f t="shared" si="227"/>
        <v>0</v>
      </c>
    </row>
    <row r="779" spans="1:11" ht="31.5" x14ac:dyDescent="0.25">
      <c r="A779" s="16" t="s">
        <v>445</v>
      </c>
      <c r="B779" s="16" t="s">
        <v>138</v>
      </c>
      <c r="C779" s="16" t="s">
        <v>138</v>
      </c>
      <c r="D779" s="16" t="s">
        <v>438</v>
      </c>
      <c r="E779" s="16" t="s">
        <v>30</v>
      </c>
      <c r="F779" s="17" t="s">
        <v>31</v>
      </c>
      <c r="G779" s="18">
        <v>630</v>
      </c>
      <c r="H779" s="18">
        <v>630</v>
      </c>
      <c r="I779" s="18">
        <v>630</v>
      </c>
      <c r="J779" s="18"/>
    </row>
    <row r="780" spans="1:11" s="8" customFormat="1" x14ac:dyDescent="0.25">
      <c r="A780" s="23" t="s">
        <v>445</v>
      </c>
      <c r="B780" s="9" t="s">
        <v>52</v>
      </c>
      <c r="C780" s="9"/>
      <c r="D780" s="9"/>
      <c r="E780" s="9"/>
      <c r="F780" s="10" t="s">
        <v>53</v>
      </c>
      <c r="G780" s="11">
        <f t="shared" si="225"/>
        <v>2223.3000000000002</v>
      </c>
      <c r="H780" s="11">
        <f t="shared" si="213"/>
        <v>2923.3</v>
      </c>
      <c r="I780" s="11">
        <f t="shared" si="226"/>
        <v>2223.3000000000002</v>
      </c>
      <c r="J780" s="11">
        <f t="shared" si="227"/>
        <v>0</v>
      </c>
    </row>
    <row r="781" spans="1:11" s="12" customFormat="1" x14ac:dyDescent="0.25">
      <c r="A781" s="13" t="s">
        <v>445</v>
      </c>
      <c r="B781" s="13" t="s">
        <v>52</v>
      </c>
      <c r="C781" s="13" t="s">
        <v>18</v>
      </c>
      <c r="D781" s="13"/>
      <c r="E781" s="13"/>
      <c r="F781" s="14" t="s">
        <v>54</v>
      </c>
      <c r="G781" s="15">
        <f t="shared" si="225"/>
        <v>2223.3000000000002</v>
      </c>
      <c r="H781" s="15">
        <f t="shared" si="213"/>
        <v>2923.3</v>
      </c>
      <c r="I781" s="15">
        <f t="shared" si="226"/>
        <v>2223.3000000000002</v>
      </c>
      <c r="J781" s="15">
        <f t="shared" si="227"/>
        <v>0</v>
      </c>
    </row>
    <row r="782" spans="1:11" ht="31.5" x14ac:dyDescent="0.25">
      <c r="A782" s="16" t="s">
        <v>445</v>
      </c>
      <c r="B782" s="16" t="s">
        <v>52</v>
      </c>
      <c r="C782" s="16" t="s">
        <v>18</v>
      </c>
      <c r="D782" s="16" t="s">
        <v>55</v>
      </c>
      <c r="E782" s="19"/>
      <c r="F782" s="17" t="s">
        <v>56</v>
      </c>
      <c r="G782" s="18">
        <f t="shared" si="225"/>
        <v>2223.3000000000002</v>
      </c>
      <c r="H782" s="18">
        <f t="shared" si="213"/>
        <v>2923.3</v>
      </c>
      <c r="I782" s="18">
        <f t="shared" si="226"/>
        <v>2223.3000000000002</v>
      </c>
      <c r="J782" s="18">
        <f t="shared" si="227"/>
        <v>0</v>
      </c>
    </row>
    <row r="783" spans="1:11" hidden="1" x14ac:dyDescent="0.25">
      <c r="A783" s="16" t="s">
        <v>445</v>
      </c>
      <c r="B783" s="16" t="s">
        <v>52</v>
      </c>
      <c r="C783" s="16" t="s">
        <v>18</v>
      </c>
      <c r="D783" s="16" t="s">
        <v>181</v>
      </c>
      <c r="E783" s="19"/>
      <c r="F783" s="17" t="s">
        <v>25</v>
      </c>
      <c r="G783" s="18">
        <f t="shared" si="225"/>
        <v>2223.3000000000002</v>
      </c>
      <c r="H783" s="18">
        <f t="shared" si="213"/>
        <v>2923.3</v>
      </c>
      <c r="I783" s="18">
        <f t="shared" si="226"/>
        <v>2223.3000000000002</v>
      </c>
      <c r="J783" s="18">
        <f t="shared" si="227"/>
        <v>0</v>
      </c>
      <c r="K783" s="1" t="s">
        <v>381</v>
      </c>
    </row>
    <row r="784" spans="1:11" ht="31.5" x14ac:dyDescent="0.25">
      <c r="A784" s="16" t="s">
        <v>445</v>
      </c>
      <c r="B784" s="16" t="s">
        <v>52</v>
      </c>
      <c r="C784" s="16" t="s">
        <v>18</v>
      </c>
      <c r="D784" s="16" t="s">
        <v>243</v>
      </c>
      <c r="E784" s="19"/>
      <c r="F784" s="17" t="s">
        <v>244</v>
      </c>
      <c r="G784" s="18">
        <f t="shared" si="225"/>
        <v>2223.3000000000002</v>
      </c>
      <c r="H784" s="18">
        <f t="shared" si="213"/>
        <v>2923.3</v>
      </c>
      <c r="I784" s="18">
        <f t="shared" si="226"/>
        <v>2223.3000000000002</v>
      </c>
      <c r="J784" s="18">
        <f t="shared" si="227"/>
        <v>0</v>
      </c>
    </row>
    <row r="785" spans="1:11" ht="47.25" x14ac:dyDescent="0.25">
      <c r="A785" s="16" t="s">
        <v>445</v>
      </c>
      <c r="B785" s="16" t="s">
        <v>52</v>
      </c>
      <c r="C785" s="16" t="s">
        <v>18</v>
      </c>
      <c r="D785" s="16" t="s">
        <v>246</v>
      </c>
      <c r="E785" s="19"/>
      <c r="F785" s="17" t="s">
        <v>247</v>
      </c>
      <c r="G785" s="18">
        <f t="shared" si="225"/>
        <v>2223.3000000000002</v>
      </c>
      <c r="H785" s="18">
        <f t="shared" si="213"/>
        <v>2923.3</v>
      </c>
      <c r="I785" s="18">
        <f t="shared" si="226"/>
        <v>2223.3000000000002</v>
      </c>
      <c r="J785" s="18">
        <f t="shared" si="227"/>
        <v>0</v>
      </c>
    </row>
    <row r="786" spans="1:11" ht="31.5" x14ac:dyDescent="0.25">
      <c r="A786" s="16" t="s">
        <v>445</v>
      </c>
      <c r="B786" s="16" t="s">
        <v>52</v>
      </c>
      <c r="C786" s="16" t="s">
        <v>18</v>
      </c>
      <c r="D786" s="16" t="s">
        <v>246</v>
      </c>
      <c r="E786" s="16" t="s">
        <v>30</v>
      </c>
      <c r="F786" s="17" t="s">
        <v>31</v>
      </c>
      <c r="G786" s="18">
        <v>2223.3000000000002</v>
      </c>
      <c r="H786" s="18">
        <v>2923.3</v>
      </c>
      <c r="I786" s="18">
        <v>2223.3000000000002</v>
      </c>
      <c r="J786" s="18"/>
    </row>
    <row r="787" spans="1:11" s="8" customFormat="1" x14ac:dyDescent="0.25">
      <c r="A787" s="23" t="s">
        <v>445</v>
      </c>
      <c r="B787" s="9" t="s">
        <v>74</v>
      </c>
      <c r="C787" s="9"/>
      <c r="D787" s="9"/>
      <c r="E787" s="20"/>
      <c r="F787" s="10" t="s">
        <v>369</v>
      </c>
      <c r="G787" s="11">
        <f t="shared" si="225"/>
        <v>2330</v>
      </c>
      <c r="H787" s="11">
        <f t="shared" si="213"/>
        <v>2330</v>
      </c>
      <c r="I787" s="11">
        <f t="shared" si="226"/>
        <v>2330</v>
      </c>
      <c r="J787" s="11">
        <f t="shared" si="227"/>
        <v>0</v>
      </c>
    </row>
    <row r="788" spans="1:11" s="12" customFormat="1" x14ac:dyDescent="0.25">
      <c r="A788" s="13" t="s">
        <v>445</v>
      </c>
      <c r="B788" s="13" t="s">
        <v>74</v>
      </c>
      <c r="C788" s="13" t="s">
        <v>18</v>
      </c>
      <c r="D788" s="13"/>
      <c r="E788" s="21"/>
      <c r="F788" s="14" t="s">
        <v>440</v>
      </c>
      <c r="G788" s="15">
        <f t="shared" si="225"/>
        <v>2330</v>
      </c>
      <c r="H788" s="15">
        <f t="shared" si="213"/>
        <v>2330</v>
      </c>
      <c r="I788" s="15">
        <f t="shared" si="226"/>
        <v>2330</v>
      </c>
      <c r="J788" s="15">
        <f t="shared" si="227"/>
        <v>0</v>
      </c>
    </row>
    <row r="789" spans="1:11" ht="31.5" x14ac:dyDescent="0.25">
      <c r="A789" s="16" t="s">
        <v>445</v>
      </c>
      <c r="B789" s="16" t="s">
        <v>74</v>
      </c>
      <c r="C789" s="16" t="s">
        <v>18</v>
      </c>
      <c r="D789" s="16" t="s">
        <v>371</v>
      </c>
      <c r="E789" s="19"/>
      <c r="F789" s="17" t="s">
        <v>372</v>
      </c>
      <c r="G789" s="18">
        <f t="shared" si="225"/>
        <v>2330</v>
      </c>
      <c r="H789" s="18">
        <f t="shared" si="213"/>
        <v>2330</v>
      </c>
      <c r="I789" s="18">
        <f t="shared" si="226"/>
        <v>2330</v>
      </c>
      <c r="J789" s="18">
        <f t="shared" si="227"/>
        <v>0</v>
      </c>
    </row>
    <row r="790" spans="1:11" hidden="1" x14ac:dyDescent="0.25">
      <c r="A790" s="16" t="s">
        <v>445</v>
      </c>
      <c r="B790" s="16" t="s">
        <v>74</v>
      </c>
      <c r="C790" s="16" t="s">
        <v>18</v>
      </c>
      <c r="D790" s="16" t="s">
        <v>373</v>
      </c>
      <c r="E790" s="19"/>
      <c r="F790" s="17" t="s">
        <v>25</v>
      </c>
      <c r="G790" s="18">
        <f t="shared" si="225"/>
        <v>2330</v>
      </c>
      <c r="H790" s="18">
        <f t="shared" si="213"/>
        <v>2330</v>
      </c>
      <c r="I790" s="18">
        <f t="shared" si="226"/>
        <v>2330</v>
      </c>
      <c r="J790" s="18">
        <f t="shared" si="227"/>
        <v>0</v>
      </c>
      <c r="K790" s="1" t="s">
        <v>381</v>
      </c>
    </row>
    <row r="791" spans="1:11" ht="47.25" x14ac:dyDescent="0.25">
      <c r="A791" s="16" t="s">
        <v>445</v>
      </c>
      <c r="B791" s="16" t="s">
        <v>74</v>
      </c>
      <c r="C791" s="16" t="s">
        <v>18</v>
      </c>
      <c r="D791" s="16" t="s">
        <v>441</v>
      </c>
      <c r="E791" s="19"/>
      <c r="F791" s="17" t="s">
        <v>442</v>
      </c>
      <c r="G791" s="18">
        <f t="shared" si="225"/>
        <v>2330</v>
      </c>
      <c r="H791" s="18">
        <f t="shared" si="213"/>
        <v>2330</v>
      </c>
      <c r="I791" s="18">
        <f t="shared" si="226"/>
        <v>2330</v>
      </c>
      <c r="J791" s="18">
        <f t="shared" si="227"/>
        <v>0</v>
      </c>
    </row>
    <row r="792" spans="1:11" ht="47.25" x14ac:dyDescent="0.25">
      <c r="A792" s="16" t="s">
        <v>445</v>
      </c>
      <c r="B792" s="16" t="s">
        <v>74</v>
      </c>
      <c r="C792" s="16" t="s">
        <v>18</v>
      </c>
      <c r="D792" s="16" t="s">
        <v>443</v>
      </c>
      <c r="E792" s="19"/>
      <c r="F792" s="17" t="s">
        <v>444</v>
      </c>
      <c r="G792" s="18">
        <f t="shared" si="225"/>
        <v>2330</v>
      </c>
      <c r="H792" s="18">
        <f t="shared" si="213"/>
        <v>2330</v>
      </c>
      <c r="I792" s="18">
        <f t="shared" si="226"/>
        <v>2330</v>
      </c>
      <c r="J792" s="18">
        <f t="shared" si="227"/>
        <v>0</v>
      </c>
    </row>
    <row r="793" spans="1:11" ht="31.5" x14ac:dyDescent="0.25">
      <c r="A793" s="16" t="s">
        <v>445</v>
      </c>
      <c r="B793" s="16" t="s">
        <v>74</v>
      </c>
      <c r="C793" s="16" t="s">
        <v>18</v>
      </c>
      <c r="D793" s="16" t="s">
        <v>443</v>
      </c>
      <c r="E793" s="16" t="s">
        <v>30</v>
      </c>
      <c r="F793" s="17" t="s">
        <v>31</v>
      </c>
      <c r="G793" s="18">
        <v>2330</v>
      </c>
      <c r="H793" s="18">
        <v>2330</v>
      </c>
      <c r="I793" s="18">
        <v>2330</v>
      </c>
      <c r="J793" s="18"/>
    </row>
    <row r="794" spans="1:11" s="8" customFormat="1" ht="31.5" x14ac:dyDescent="0.25">
      <c r="A794" s="9" t="s">
        <v>449</v>
      </c>
      <c r="B794" s="9"/>
      <c r="C794" s="9"/>
      <c r="D794" s="9"/>
      <c r="E794" s="9"/>
      <c r="F794" s="10" t="s">
        <v>450</v>
      </c>
      <c r="G794" s="11">
        <f>G795+G841+G890+G902+G860+G823+G909+G883</f>
        <v>176117.2</v>
      </c>
      <c r="H794" s="11">
        <f>H795+H841+H890+H902+H860+H823+H909+H883</f>
        <v>167933.99999999997</v>
      </c>
      <c r="I794" s="11">
        <f>I795+I841+I890+I902+I860+I823+I909+I883</f>
        <v>162919.79999999999</v>
      </c>
      <c r="J794" s="11">
        <f>J795+J841+J890+J902+J860+J823+J909+J883</f>
        <v>0</v>
      </c>
    </row>
    <row r="795" spans="1:11" s="8" customFormat="1" x14ac:dyDescent="0.25">
      <c r="A795" s="9" t="s">
        <v>449</v>
      </c>
      <c r="B795" s="9" t="s">
        <v>18</v>
      </c>
      <c r="C795" s="9"/>
      <c r="D795" s="9"/>
      <c r="E795" s="9"/>
      <c r="F795" s="10" t="s">
        <v>19</v>
      </c>
      <c r="G795" s="11">
        <f>G808+G796</f>
        <v>101110.3</v>
      </c>
      <c r="H795" s="11">
        <f>H808+H796</f>
        <v>101758.5</v>
      </c>
      <c r="I795" s="11">
        <f>I808+I796</f>
        <v>101148.1</v>
      </c>
      <c r="J795" s="11">
        <f>J808+J796</f>
        <v>0</v>
      </c>
    </row>
    <row r="796" spans="1:11" s="12" customFormat="1" ht="63" x14ac:dyDescent="0.25">
      <c r="A796" s="13" t="s">
        <v>449</v>
      </c>
      <c r="B796" s="13" t="s">
        <v>18</v>
      </c>
      <c r="C796" s="13" t="s">
        <v>98</v>
      </c>
      <c r="D796" s="13"/>
      <c r="E796" s="13"/>
      <c r="F796" s="14" t="s">
        <v>380</v>
      </c>
      <c r="G796" s="15">
        <f>G797+G803</f>
        <v>77002.900000000009</v>
      </c>
      <c r="H796" s="15">
        <f>H797+H803</f>
        <v>79228.100000000006</v>
      </c>
      <c r="I796" s="15">
        <f>I797+I803</f>
        <v>79228.100000000006</v>
      </c>
      <c r="J796" s="15">
        <f>J797+J803</f>
        <v>0</v>
      </c>
    </row>
    <row r="797" spans="1:11" ht="47.25" x14ac:dyDescent="0.25">
      <c r="A797" s="16" t="s">
        <v>449</v>
      </c>
      <c r="B797" s="16" t="s">
        <v>18</v>
      </c>
      <c r="C797" s="16" t="s">
        <v>98</v>
      </c>
      <c r="D797" s="16" t="s">
        <v>197</v>
      </c>
      <c r="E797" s="19"/>
      <c r="F797" s="17" t="s">
        <v>198</v>
      </c>
      <c r="G797" s="18">
        <f t="shared" ref="G797:G799" si="228">G798</f>
        <v>11819.1</v>
      </c>
      <c r="H797" s="18">
        <f t="shared" ref="H797:H799" si="229">H798</f>
        <v>12169.000000000002</v>
      </c>
      <c r="I797" s="18">
        <f t="shared" ref="I797:I799" si="230">I798</f>
        <v>12169.000000000002</v>
      </c>
      <c r="J797" s="18">
        <f t="shared" ref="J797:J799" si="231">J798</f>
        <v>0</v>
      </c>
    </row>
    <row r="798" spans="1:11" hidden="1" x14ac:dyDescent="0.25">
      <c r="A798" s="16" t="s">
        <v>449</v>
      </c>
      <c r="B798" s="16" t="s">
        <v>18</v>
      </c>
      <c r="C798" s="16" t="s">
        <v>98</v>
      </c>
      <c r="D798" s="16" t="s">
        <v>199</v>
      </c>
      <c r="E798" s="19"/>
      <c r="F798" s="17" t="s">
        <v>25</v>
      </c>
      <c r="G798" s="18">
        <f t="shared" si="228"/>
        <v>11819.1</v>
      </c>
      <c r="H798" s="18">
        <f t="shared" si="229"/>
        <v>12169.000000000002</v>
      </c>
      <c r="I798" s="18">
        <f t="shared" si="230"/>
        <v>12169.000000000002</v>
      </c>
      <c r="J798" s="18">
        <f t="shared" si="231"/>
        <v>0</v>
      </c>
      <c r="K798" s="1" t="s">
        <v>381</v>
      </c>
    </row>
    <row r="799" spans="1:11" ht="78.75" x14ac:dyDescent="0.25">
      <c r="A799" s="16" t="s">
        <v>449</v>
      </c>
      <c r="B799" s="16" t="s">
        <v>18</v>
      </c>
      <c r="C799" s="16" t="s">
        <v>98</v>
      </c>
      <c r="D799" s="16" t="s">
        <v>382</v>
      </c>
      <c r="E799" s="19"/>
      <c r="F799" s="17" t="s">
        <v>383</v>
      </c>
      <c r="G799" s="18">
        <f t="shared" si="228"/>
        <v>11819.1</v>
      </c>
      <c r="H799" s="18">
        <f t="shared" si="229"/>
        <v>12169.000000000002</v>
      </c>
      <c r="I799" s="18">
        <f t="shared" si="230"/>
        <v>12169.000000000002</v>
      </c>
      <c r="J799" s="18">
        <f t="shared" si="231"/>
        <v>0</v>
      </c>
    </row>
    <row r="800" spans="1:11" ht="47.25" x14ac:dyDescent="0.25">
      <c r="A800" s="16" t="s">
        <v>449</v>
      </c>
      <c r="B800" s="16" t="s">
        <v>18</v>
      </c>
      <c r="C800" s="16" t="s">
        <v>98</v>
      </c>
      <c r="D800" s="16" t="s">
        <v>384</v>
      </c>
      <c r="E800" s="19"/>
      <c r="F800" s="17" t="s">
        <v>385</v>
      </c>
      <c r="G800" s="18">
        <f>G801+G802</f>
        <v>11819.1</v>
      </c>
      <c r="H800" s="18">
        <f>H801+H802</f>
        <v>12169.000000000002</v>
      </c>
      <c r="I800" s="18">
        <f>I801+I802</f>
        <v>12169.000000000002</v>
      </c>
      <c r="J800" s="18">
        <f>J801+J802</f>
        <v>0</v>
      </c>
    </row>
    <row r="801" spans="1:11" ht="78.75" x14ac:dyDescent="0.25">
      <c r="A801" s="16" t="s">
        <v>449</v>
      </c>
      <c r="B801" s="16" t="s">
        <v>18</v>
      </c>
      <c r="C801" s="16" t="s">
        <v>98</v>
      </c>
      <c r="D801" s="16" t="s">
        <v>384</v>
      </c>
      <c r="E801" s="16" t="s">
        <v>42</v>
      </c>
      <c r="F801" s="17" t="s">
        <v>43</v>
      </c>
      <c r="G801" s="18">
        <v>11379.4</v>
      </c>
      <c r="H801" s="18">
        <v>11729.300000000001</v>
      </c>
      <c r="I801" s="18">
        <v>11729.300000000001</v>
      </c>
      <c r="J801" s="18"/>
    </row>
    <row r="802" spans="1:11" ht="31.5" x14ac:dyDescent="0.25">
      <c r="A802" s="16" t="s">
        <v>449</v>
      </c>
      <c r="B802" s="16" t="s">
        <v>18</v>
      </c>
      <c r="C802" s="16" t="s">
        <v>98</v>
      </c>
      <c r="D802" s="16" t="s">
        <v>384</v>
      </c>
      <c r="E802" s="16" t="s">
        <v>30</v>
      </c>
      <c r="F802" s="17" t="s">
        <v>31</v>
      </c>
      <c r="G802" s="18">
        <v>439.7</v>
      </c>
      <c r="H802" s="18">
        <v>439.7</v>
      </c>
      <c r="I802" s="18">
        <v>439.7</v>
      </c>
      <c r="J802" s="18"/>
    </row>
    <row r="803" spans="1:11" ht="31.5" x14ac:dyDescent="0.25">
      <c r="A803" s="16" t="s">
        <v>449</v>
      </c>
      <c r="B803" s="16" t="s">
        <v>18</v>
      </c>
      <c r="C803" s="16" t="s">
        <v>98</v>
      </c>
      <c r="D803" s="16" t="s">
        <v>69</v>
      </c>
      <c r="E803" s="19"/>
      <c r="F803" s="17" t="s">
        <v>70</v>
      </c>
      <c r="G803" s="18">
        <f t="shared" ref="G803:G804" si="232">G804</f>
        <v>65183.8</v>
      </c>
      <c r="H803" s="18">
        <f t="shared" ref="H803:H804" si="233">H804</f>
        <v>67059.100000000006</v>
      </c>
      <c r="I803" s="18">
        <f t="shared" ref="I803:I804" si="234">I804</f>
        <v>67059.100000000006</v>
      </c>
      <c r="J803" s="18">
        <f t="shared" ref="J803:J804" si="235">J804</f>
        <v>0</v>
      </c>
    </row>
    <row r="804" spans="1:11" ht="31.5" x14ac:dyDescent="0.25">
      <c r="A804" s="16" t="s">
        <v>449</v>
      </c>
      <c r="B804" s="16" t="s">
        <v>18</v>
      </c>
      <c r="C804" s="16" t="s">
        <v>98</v>
      </c>
      <c r="D804" s="16" t="s">
        <v>386</v>
      </c>
      <c r="E804" s="19"/>
      <c r="F804" s="17" t="s">
        <v>387</v>
      </c>
      <c r="G804" s="18">
        <f t="shared" si="232"/>
        <v>65183.8</v>
      </c>
      <c r="H804" s="18">
        <f t="shared" si="233"/>
        <v>67059.100000000006</v>
      </c>
      <c r="I804" s="18">
        <f t="shared" si="234"/>
        <v>67059.100000000006</v>
      </c>
      <c r="J804" s="18">
        <f t="shared" si="235"/>
        <v>0</v>
      </c>
    </row>
    <row r="805" spans="1:11" x14ac:dyDescent="0.25">
      <c r="A805" s="16" t="s">
        <v>449</v>
      </c>
      <c r="B805" s="16" t="s">
        <v>18</v>
      </c>
      <c r="C805" s="16" t="s">
        <v>98</v>
      </c>
      <c r="D805" s="16" t="s">
        <v>388</v>
      </c>
      <c r="E805" s="19"/>
      <c r="F805" s="17" t="s">
        <v>41</v>
      </c>
      <c r="G805" s="18">
        <f>G806+G807</f>
        <v>65183.8</v>
      </c>
      <c r="H805" s="18">
        <f>H806+H807</f>
        <v>67059.100000000006</v>
      </c>
      <c r="I805" s="18">
        <f>I806+I807</f>
        <v>67059.100000000006</v>
      </c>
      <c r="J805" s="18">
        <f>J806+J807</f>
        <v>0</v>
      </c>
    </row>
    <row r="806" spans="1:11" ht="78.75" x14ac:dyDescent="0.25">
      <c r="A806" s="16" t="s">
        <v>449</v>
      </c>
      <c r="B806" s="16" t="s">
        <v>18</v>
      </c>
      <c r="C806" s="16" t="s">
        <v>98</v>
      </c>
      <c r="D806" s="16" t="s">
        <v>388</v>
      </c>
      <c r="E806" s="16" t="s">
        <v>42</v>
      </c>
      <c r="F806" s="17" t="s">
        <v>43</v>
      </c>
      <c r="G806" s="18">
        <v>60969.3</v>
      </c>
      <c r="H806" s="18">
        <v>62844.6</v>
      </c>
      <c r="I806" s="18">
        <v>62844.6</v>
      </c>
      <c r="J806" s="18"/>
    </row>
    <row r="807" spans="1:11" ht="31.5" x14ac:dyDescent="0.25">
      <c r="A807" s="16" t="s">
        <v>449</v>
      </c>
      <c r="B807" s="16" t="s">
        <v>18</v>
      </c>
      <c r="C807" s="16" t="s">
        <v>98</v>
      </c>
      <c r="D807" s="16" t="s">
        <v>388</v>
      </c>
      <c r="E807" s="16" t="s">
        <v>30</v>
      </c>
      <c r="F807" s="17" t="s">
        <v>31</v>
      </c>
      <c r="G807" s="18">
        <v>4214.5</v>
      </c>
      <c r="H807" s="18">
        <v>4214.5</v>
      </c>
      <c r="I807" s="18">
        <v>4214.5</v>
      </c>
      <c r="J807" s="18"/>
    </row>
    <row r="808" spans="1:11" s="12" customFormat="1" x14ac:dyDescent="0.25">
      <c r="A808" s="13" t="s">
        <v>449</v>
      </c>
      <c r="B808" s="13" t="s">
        <v>18</v>
      </c>
      <c r="C808" s="13" t="s">
        <v>20</v>
      </c>
      <c r="D808" s="13"/>
      <c r="E808" s="13"/>
      <c r="F808" s="14" t="s">
        <v>21</v>
      </c>
      <c r="G808" s="15">
        <f t="shared" ref="G808:G810" si="236">G809</f>
        <v>24107.399999999998</v>
      </c>
      <c r="H808" s="15">
        <f t="shared" ref="H808:H810" si="237">H809</f>
        <v>22530.400000000001</v>
      </c>
      <c r="I808" s="15">
        <f t="shared" ref="I808:I810" si="238">I809</f>
        <v>21920</v>
      </c>
      <c r="J808" s="15">
        <f t="shared" ref="J808:J810" si="239">J809</f>
        <v>0</v>
      </c>
    </row>
    <row r="809" spans="1:11" x14ac:dyDescent="0.25">
      <c r="A809" s="16" t="s">
        <v>449</v>
      </c>
      <c r="B809" s="16" t="s">
        <v>18</v>
      </c>
      <c r="C809" s="16" t="s">
        <v>20</v>
      </c>
      <c r="D809" s="16" t="s">
        <v>205</v>
      </c>
      <c r="E809" s="16"/>
      <c r="F809" s="17" t="s">
        <v>206</v>
      </c>
      <c r="G809" s="18">
        <f t="shared" si="236"/>
        <v>24107.399999999998</v>
      </c>
      <c r="H809" s="18">
        <f t="shared" si="237"/>
        <v>22530.400000000001</v>
      </c>
      <c r="I809" s="18">
        <f t="shared" si="238"/>
        <v>21920</v>
      </c>
      <c r="J809" s="18">
        <f t="shared" si="239"/>
        <v>0</v>
      </c>
    </row>
    <row r="810" spans="1:11" hidden="1" x14ac:dyDescent="0.25">
      <c r="A810" s="16" t="s">
        <v>449</v>
      </c>
      <c r="B810" s="16" t="s">
        <v>18</v>
      </c>
      <c r="C810" s="16" t="s">
        <v>20</v>
      </c>
      <c r="D810" s="16" t="s">
        <v>207</v>
      </c>
      <c r="E810" s="16"/>
      <c r="F810" s="17" t="s">
        <v>25</v>
      </c>
      <c r="G810" s="18">
        <f t="shared" si="236"/>
        <v>24107.399999999998</v>
      </c>
      <c r="H810" s="18">
        <f t="shared" si="237"/>
        <v>22530.400000000001</v>
      </c>
      <c r="I810" s="18">
        <f t="shared" si="238"/>
        <v>21920</v>
      </c>
      <c r="J810" s="18">
        <f t="shared" si="239"/>
        <v>0</v>
      </c>
      <c r="K810" s="1" t="s">
        <v>381</v>
      </c>
    </row>
    <row r="811" spans="1:11" ht="47.25" x14ac:dyDescent="0.25">
      <c r="A811" s="16" t="s">
        <v>449</v>
      </c>
      <c r="B811" s="16" t="s">
        <v>18</v>
      </c>
      <c r="C811" s="16" t="s">
        <v>20</v>
      </c>
      <c r="D811" s="16" t="s">
        <v>208</v>
      </c>
      <c r="E811" s="16"/>
      <c r="F811" s="17" t="s">
        <v>209</v>
      </c>
      <c r="G811" s="18">
        <f>G812+G817+G821+G815+G819</f>
        <v>24107.399999999998</v>
      </c>
      <c r="H811" s="18">
        <f>H812+H817+H821+H815+H819</f>
        <v>22530.400000000001</v>
      </c>
      <c r="I811" s="18">
        <f>I812+I817+I821+I815+I819</f>
        <v>21920</v>
      </c>
      <c r="J811" s="18">
        <f>J812+J817+J821+J815+J819</f>
        <v>0</v>
      </c>
    </row>
    <row r="812" spans="1:11" ht="31.5" x14ac:dyDescent="0.25">
      <c r="A812" s="16" t="s">
        <v>449</v>
      </c>
      <c r="B812" s="16" t="s">
        <v>18</v>
      </c>
      <c r="C812" s="16" t="s">
        <v>20</v>
      </c>
      <c r="D812" s="16" t="s">
        <v>389</v>
      </c>
      <c r="E812" s="16"/>
      <c r="F812" s="17" t="s">
        <v>390</v>
      </c>
      <c r="G812" s="18">
        <f>G813+G814</f>
        <v>12917.3</v>
      </c>
      <c r="H812" s="18">
        <f>H813+H814</f>
        <v>11340.300000000001</v>
      </c>
      <c r="I812" s="18">
        <f>I813+I814</f>
        <v>10729.9</v>
      </c>
      <c r="J812" s="18">
        <f>J813+J814</f>
        <v>0</v>
      </c>
    </row>
    <row r="813" spans="1:11" ht="31.5" x14ac:dyDescent="0.25">
      <c r="A813" s="16" t="s">
        <v>449</v>
      </c>
      <c r="B813" s="16" t="s">
        <v>18</v>
      </c>
      <c r="C813" s="16" t="s">
        <v>20</v>
      </c>
      <c r="D813" s="16" t="s">
        <v>389</v>
      </c>
      <c r="E813" s="16" t="s">
        <v>30</v>
      </c>
      <c r="F813" s="17" t="s">
        <v>31</v>
      </c>
      <c r="G813" s="18">
        <v>12682</v>
      </c>
      <c r="H813" s="18">
        <v>11113.2</v>
      </c>
      <c r="I813" s="18">
        <v>10502.8</v>
      </c>
      <c r="J813" s="18"/>
    </row>
    <row r="814" spans="1:11" x14ac:dyDescent="0.25">
      <c r="A814" s="16" t="s">
        <v>449</v>
      </c>
      <c r="B814" s="16" t="s">
        <v>18</v>
      </c>
      <c r="C814" s="16" t="s">
        <v>20</v>
      </c>
      <c r="D814" s="16" t="s">
        <v>389</v>
      </c>
      <c r="E814" s="16" t="s">
        <v>32</v>
      </c>
      <c r="F814" s="17" t="s">
        <v>33</v>
      </c>
      <c r="G814" s="18">
        <v>235.3</v>
      </c>
      <c r="H814" s="18">
        <v>227.1</v>
      </c>
      <c r="I814" s="18">
        <v>227.1</v>
      </c>
      <c r="J814" s="18"/>
    </row>
    <row r="815" spans="1:11" ht="31.5" x14ac:dyDescent="0.25">
      <c r="A815" s="16" t="s">
        <v>449</v>
      </c>
      <c r="B815" s="16" t="s">
        <v>18</v>
      </c>
      <c r="C815" s="16" t="s">
        <v>20</v>
      </c>
      <c r="D815" s="16" t="s">
        <v>210</v>
      </c>
      <c r="E815" s="19"/>
      <c r="F815" s="17" t="s">
        <v>211</v>
      </c>
      <c r="G815" s="18">
        <f>G816</f>
        <v>500</v>
      </c>
      <c r="H815" s="18">
        <f>H816</f>
        <v>500</v>
      </c>
      <c r="I815" s="18">
        <f>I816</f>
        <v>500</v>
      </c>
      <c r="J815" s="18">
        <f>J816</f>
        <v>0</v>
      </c>
    </row>
    <row r="816" spans="1:11" ht="31.5" x14ac:dyDescent="0.25">
      <c r="A816" s="16" t="s">
        <v>449</v>
      </c>
      <c r="B816" s="16" t="s">
        <v>18</v>
      </c>
      <c r="C816" s="16" t="s">
        <v>20</v>
      </c>
      <c r="D816" s="16" t="s">
        <v>210</v>
      </c>
      <c r="E816" s="16" t="s">
        <v>111</v>
      </c>
      <c r="F816" s="17" t="s">
        <v>112</v>
      </c>
      <c r="G816" s="18">
        <v>500</v>
      </c>
      <c r="H816" s="18">
        <v>500</v>
      </c>
      <c r="I816" s="18">
        <v>500</v>
      </c>
      <c r="J816" s="18"/>
    </row>
    <row r="817" spans="1:11" ht="31.5" x14ac:dyDescent="0.25">
      <c r="A817" s="16" t="s">
        <v>449</v>
      </c>
      <c r="B817" s="16" t="s">
        <v>18</v>
      </c>
      <c r="C817" s="16" t="s">
        <v>20</v>
      </c>
      <c r="D817" s="16" t="s">
        <v>391</v>
      </c>
      <c r="E817" s="19"/>
      <c r="F817" s="17" t="s">
        <v>392</v>
      </c>
      <c r="G817" s="18">
        <f>G818</f>
        <v>8758.4</v>
      </c>
      <c r="H817" s="18">
        <f>H818</f>
        <v>8758.4</v>
      </c>
      <c r="I817" s="18">
        <f>I818</f>
        <v>8758.4</v>
      </c>
      <c r="J817" s="18">
        <f>J818</f>
        <v>0</v>
      </c>
    </row>
    <row r="818" spans="1:11" ht="31.5" x14ac:dyDescent="0.25">
      <c r="A818" s="16" t="s">
        <v>449</v>
      </c>
      <c r="B818" s="16" t="s">
        <v>18</v>
      </c>
      <c r="C818" s="16" t="s">
        <v>20</v>
      </c>
      <c r="D818" s="16" t="s">
        <v>391</v>
      </c>
      <c r="E818" s="16" t="s">
        <v>111</v>
      </c>
      <c r="F818" s="17" t="s">
        <v>112</v>
      </c>
      <c r="G818" s="18">
        <v>8758.4</v>
      </c>
      <c r="H818" s="18">
        <v>8758.4</v>
      </c>
      <c r="I818" s="18">
        <v>8758.4</v>
      </c>
      <c r="J818" s="18"/>
    </row>
    <row r="819" spans="1:11" ht="63" x14ac:dyDescent="0.25">
      <c r="A819" s="16" t="s">
        <v>449</v>
      </c>
      <c r="B819" s="16" t="s">
        <v>18</v>
      </c>
      <c r="C819" s="16" t="s">
        <v>20</v>
      </c>
      <c r="D819" s="16" t="s">
        <v>451</v>
      </c>
      <c r="E819" s="16"/>
      <c r="F819" s="17" t="s">
        <v>452</v>
      </c>
      <c r="G819" s="18">
        <f>G820</f>
        <v>1105.2</v>
      </c>
      <c r="H819" s="18">
        <f>H820</f>
        <v>1105.2</v>
      </c>
      <c r="I819" s="18">
        <f>I820</f>
        <v>1105.2</v>
      </c>
      <c r="J819" s="18">
        <f>J820</f>
        <v>0</v>
      </c>
    </row>
    <row r="820" spans="1:11" ht="31.5" x14ac:dyDescent="0.25">
      <c r="A820" s="16" t="s">
        <v>449</v>
      </c>
      <c r="B820" s="16" t="s">
        <v>18</v>
      </c>
      <c r="C820" s="16" t="s">
        <v>20</v>
      </c>
      <c r="D820" s="16" t="s">
        <v>451</v>
      </c>
      <c r="E820" s="16" t="s">
        <v>111</v>
      </c>
      <c r="F820" s="17" t="s">
        <v>112</v>
      </c>
      <c r="G820" s="18">
        <v>1105.2</v>
      </c>
      <c r="H820" s="18">
        <v>1105.2</v>
      </c>
      <c r="I820" s="18">
        <v>1105.2</v>
      </c>
      <c r="J820" s="18"/>
    </row>
    <row r="821" spans="1:11" ht="63" x14ac:dyDescent="0.25">
      <c r="A821" s="16" t="s">
        <v>449</v>
      </c>
      <c r="B821" s="16" t="s">
        <v>18</v>
      </c>
      <c r="C821" s="16" t="s">
        <v>20</v>
      </c>
      <c r="D821" s="16" t="s">
        <v>212</v>
      </c>
      <c r="E821" s="19"/>
      <c r="F821" s="17" t="s">
        <v>213</v>
      </c>
      <c r="G821" s="18">
        <f>G822</f>
        <v>826.5</v>
      </c>
      <c r="H821" s="18">
        <f>H822</f>
        <v>826.5</v>
      </c>
      <c r="I821" s="18">
        <f>I822</f>
        <v>826.5</v>
      </c>
      <c r="J821" s="18">
        <f>J822</f>
        <v>0</v>
      </c>
    </row>
    <row r="822" spans="1:11" ht="31.5" x14ac:dyDescent="0.25">
      <c r="A822" s="16" t="s">
        <v>449</v>
      </c>
      <c r="B822" s="16" t="s">
        <v>18</v>
      </c>
      <c r="C822" s="16" t="s">
        <v>20</v>
      </c>
      <c r="D822" s="16" t="s">
        <v>212</v>
      </c>
      <c r="E822" s="16" t="s">
        <v>111</v>
      </c>
      <c r="F822" s="17" t="s">
        <v>112</v>
      </c>
      <c r="G822" s="18">
        <v>826.5</v>
      </c>
      <c r="H822" s="18">
        <v>826.5</v>
      </c>
      <c r="I822" s="18">
        <v>826.5</v>
      </c>
      <c r="J822" s="18"/>
    </row>
    <row r="823" spans="1:11" s="8" customFormat="1" ht="31.5" x14ac:dyDescent="0.25">
      <c r="A823" s="9" t="s">
        <v>449</v>
      </c>
      <c r="B823" s="9" t="s">
        <v>122</v>
      </c>
      <c r="C823" s="9"/>
      <c r="D823" s="9"/>
      <c r="E823" s="20"/>
      <c r="F823" s="10" t="s">
        <v>123</v>
      </c>
      <c r="G823" s="11">
        <f>G824+G833</f>
        <v>3299.1000000000004</v>
      </c>
      <c r="H823" s="11">
        <f>H824+H833</f>
        <v>3390.3</v>
      </c>
      <c r="I823" s="11">
        <f>I824+I833</f>
        <v>3390.3</v>
      </c>
      <c r="J823" s="11">
        <f>J824+J833</f>
        <v>0</v>
      </c>
    </row>
    <row r="824" spans="1:11" s="12" customFormat="1" ht="47.25" x14ac:dyDescent="0.25">
      <c r="A824" s="13" t="s">
        <v>449</v>
      </c>
      <c r="B824" s="13" t="s">
        <v>122</v>
      </c>
      <c r="C824" s="13" t="s">
        <v>268</v>
      </c>
      <c r="D824" s="13"/>
      <c r="E824" s="21"/>
      <c r="F824" s="14" t="s">
        <v>397</v>
      </c>
      <c r="G824" s="15">
        <f t="shared" ref="G824:G826" si="240">G825</f>
        <v>1601.2</v>
      </c>
      <c r="H824" s="15">
        <f t="shared" ref="H824:H826" si="241">H825</f>
        <v>1601.2</v>
      </c>
      <c r="I824" s="15">
        <f t="shared" ref="I824:I826" si="242">I825</f>
        <v>1601.2</v>
      </c>
      <c r="J824" s="15">
        <f t="shared" ref="J824:J826" si="243">J825</f>
        <v>0</v>
      </c>
    </row>
    <row r="825" spans="1:11" x14ac:dyDescent="0.25">
      <c r="A825" s="16" t="s">
        <v>449</v>
      </c>
      <c r="B825" s="16" t="s">
        <v>122</v>
      </c>
      <c r="C825" s="16" t="s">
        <v>268</v>
      </c>
      <c r="D825" s="16" t="s">
        <v>214</v>
      </c>
      <c r="E825" s="19"/>
      <c r="F825" s="17" t="s">
        <v>215</v>
      </c>
      <c r="G825" s="18">
        <f t="shared" si="240"/>
        <v>1601.2</v>
      </c>
      <c r="H825" s="18">
        <f t="shared" si="241"/>
        <v>1601.2</v>
      </c>
      <c r="I825" s="18">
        <f t="shared" si="242"/>
        <v>1601.2</v>
      </c>
      <c r="J825" s="18">
        <f t="shared" si="243"/>
        <v>0</v>
      </c>
    </row>
    <row r="826" spans="1:11" hidden="1" x14ac:dyDescent="0.25">
      <c r="A826" s="16" t="s">
        <v>449</v>
      </c>
      <c r="B826" s="16" t="s">
        <v>122</v>
      </c>
      <c r="C826" s="16" t="s">
        <v>268</v>
      </c>
      <c r="D826" s="16" t="s">
        <v>216</v>
      </c>
      <c r="E826" s="19"/>
      <c r="F826" s="17" t="s">
        <v>25</v>
      </c>
      <c r="G826" s="18">
        <f t="shared" si="240"/>
        <v>1601.2</v>
      </c>
      <c r="H826" s="18">
        <f t="shared" si="241"/>
        <v>1601.2</v>
      </c>
      <c r="I826" s="18">
        <f t="shared" si="242"/>
        <v>1601.2</v>
      </c>
      <c r="J826" s="18">
        <f t="shared" si="243"/>
        <v>0</v>
      </c>
      <c r="K826" s="1" t="s">
        <v>381</v>
      </c>
    </row>
    <row r="827" spans="1:11" ht="94.5" x14ac:dyDescent="0.25">
      <c r="A827" s="16" t="s">
        <v>449</v>
      </c>
      <c r="B827" s="16" t="s">
        <v>122</v>
      </c>
      <c r="C827" s="16" t="s">
        <v>268</v>
      </c>
      <c r="D827" s="16" t="s">
        <v>398</v>
      </c>
      <c r="E827" s="19"/>
      <c r="F827" s="17" t="s">
        <v>399</v>
      </c>
      <c r="G827" s="18">
        <f>G828+G830</f>
        <v>1601.2</v>
      </c>
      <c r="H827" s="18">
        <f>H828+H830</f>
        <v>1601.2</v>
      </c>
      <c r="I827" s="18">
        <f>I828+I830</f>
        <v>1601.2</v>
      </c>
      <c r="J827" s="18">
        <f>J828+J830</f>
        <v>0</v>
      </c>
    </row>
    <row r="828" spans="1:11" ht="47.25" x14ac:dyDescent="0.25">
      <c r="A828" s="16" t="s">
        <v>449</v>
      </c>
      <c r="B828" s="16" t="s">
        <v>122</v>
      </c>
      <c r="C828" s="16" t="s">
        <v>268</v>
      </c>
      <c r="D828" s="16" t="s">
        <v>400</v>
      </c>
      <c r="E828" s="19"/>
      <c r="F828" s="17" t="s">
        <v>401</v>
      </c>
      <c r="G828" s="18">
        <f>G829</f>
        <v>38.700000000000003</v>
      </c>
      <c r="H828" s="18">
        <f>H829</f>
        <v>38.700000000000003</v>
      </c>
      <c r="I828" s="18">
        <f>I829</f>
        <v>38.700000000000003</v>
      </c>
      <c r="J828" s="18">
        <f>J829</f>
        <v>0</v>
      </c>
    </row>
    <row r="829" spans="1:11" ht="31.5" x14ac:dyDescent="0.25">
      <c r="A829" s="16" t="s">
        <v>449</v>
      </c>
      <c r="B829" s="16" t="s">
        <v>122</v>
      </c>
      <c r="C829" s="16" t="s">
        <v>268</v>
      </c>
      <c r="D829" s="16" t="s">
        <v>400</v>
      </c>
      <c r="E829" s="16" t="s">
        <v>30</v>
      </c>
      <c r="F829" s="17" t="s">
        <v>31</v>
      </c>
      <c r="G829" s="18">
        <v>38.700000000000003</v>
      </c>
      <c r="H829" s="18">
        <v>38.700000000000003</v>
      </c>
      <c r="I829" s="18">
        <v>38.700000000000003</v>
      </c>
      <c r="J829" s="18"/>
    </row>
    <row r="830" spans="1:11" ht="47.25" x14ac:dyDescent="0.25">
      <c r="A830" s="16" t="s">
        <v>449</v>
      </c>
      <c r="B830" s="16" t="s">
        <v>122</v>
      </c>
      <c r="C830" s="16" t="s">
        <v>268</v>
      </c>
      <c r="D830" s="16" t="s">
        <v>402</v>
      </c>
      <c r="E830" s="19"/>
      <c r="F830" s="17" t="s">
        <v>403</v>
      </c>
      <c r="G830" s="18">
        <f>G831+G832</f>
        <v>1562.5</v>
      </c>
      <c r="H830" s="18">
        <f>H831+H832</f>
        <v>1562.5</v>
      </c>
      <c r="I830" s="18">
        <f>I831+I832</f>
        <v>1562.5</v>
      </c>
      <c r="J830" s="18">
        <f>J831+J832</f>
        <v>0</v>
      </c>
    </row>
    <row r="831" spans="1:11" ht="31.5" x14ac:dyDescent="0.25">
      <c r="A831" s="16" t="s">
        <v>449</v>
      </c>
      <c r="B831" s="16" t="s">
        <v>122</v>
      </c>
      <c r="C831" s="16" t="s">
        <v>268</v>
      </c>
      <c r="D831" s="16" t="s">
        <v>402</v>
      </c>
      <c r="E831" s="16" t="s">
        <v>30</v>
      </c>
      <c r="F831" s="17" t="s">
        <v>31</v>
      </c>
      <c r="G831" s="18">
        <v>1394.9</v>
      </c>
      <c r="H831" s="18">
        <v>1394.9</v>
      </c>
      <c r="I831" s="18">
        <v>1394.9</v>
      </c>
      <c r="J831" s="18"/>
    </row>
    <row r="832" spans="1:11" x14ac:dyDescent="0.25">
      <c r="A832" s="16" t="s">
        <v>449</v>
      </c>
      <c r="B832" s="16" t="s">
        <v>122</v>
      </c>
      <c r="C832" s="16" t="s">
        <v>268</v>
      </c>
      <c r="D832" s="16" t="s">
        <v>402</v>
      </c>
      <c r="E832" s="16" t="s">
        <v>32</v>
      </c>
      <c r="F832" s="17" t="s">
        <v>33</v>
      </c>
      <c r="G832" s="18">
        <v>167.6</v>
      </c>
      <c r="H832" s="18">
        <v>167.6</v>
      </c>
      <c r="I832" s="18">
        <v>167.6</v>
      </c>
      <c r="J832" s="18"/>
    </row>
    <row r="833" spans="1:11" s="12" customFormat="1" ht="31.5" x14ac:dyDescent="0.25">
      <c r="A833" s="13" t="s">
        <v>449</v>
      </c>
      <c r="B833" s="13" t="s">
        <v>122</v>
      </c>
      <c r="C833" s="13" t="s">
        <v>124</v>
      </c>
      <c r="D833" s="13"/>
      <c r="E833" s="21"/>
      <c r="F833" s="14" t="s">
        <v>125</v>
      </c>
      <c r="G833" s="15">
        <f t="shared" ref="G833:G834" si="244">G834</f>
        <v>1697.9</v>
      </c>
      <c r="H833" s="15">
        <f t="shared" ref="H833:H834" si="245">H834</f>
        <v>1789.1</v>
      </c>
      <c r="I833" s="15">
        <f t="shared" ref="I833:I834" si="246">I834</f>
        <v>1789.1</v>
      </c>
      <c r="J833" s="15">
        <f t="shared" ref="J833:J834" si="247">J834</f>
        <v>0</v>
      </c>
    </row>
    <row r="834" spans="1:11" ht="31.5" x14ac:dyDescent="0.25">
      <c r="A834" s="16" t="s">
        <v>449</v>
      </c>
      <c r="B834" s="16" t="s">
        <v>122</v>
      </c>
      <c r="C834" s="16" t="s">
        <v>124</v>
      </c>
      <c r="D834" s="16" t="s">
        <v>46</v>
      </c>
      <c r="E834" s="19"/>
      <c r="F834" s="17" t="s">
        <v>47</v>
      </c>
      <c r="G834" s="18">
        <f t="shared" si="244"/>
        <v>1697.9</v>
      </c>
      <c r="H834" s="18">
        <f t="shared" si="245"/>
        <v>1789.1</v>
      </c>
      <c r="I834" s="18">
        <f t="shared" si="246"/>
        <v>1789.1</v>
      </c>
      <c r="J834" s="18">
        <f t="shared" si="247"/>
        <v>0</v>
      </c>
    </row>
    <row r="835" spans="1:11" x14ac:dyDescent="0.25">
      <c r="A835" s="16" t="s">
        <v>449</v>
      </c>
      <c r="B835" s="16" t="s">
        <v>122</v>
      </c>
      <c r="C835" s="16" t="s">
        <v>124</v>
      </c>
      <c r="D835" s="16" t="s">
        <v>48</v>
      </c>
      <c r="E835" s="19"/>
      <c r="F835" s="17" t="s">
        <v>49</v>
      </c>
      <c r="G835" s="18">
        <f>G836+G838</f>
        <v>1697.9</v>
      </c>
      <c r="H835" s="18">
        <f>H836+H838</f>
        <v>1789.1</v>
      </c>
      <c r="I835" s="18">
        <f>I836+I838</f>
        <v>1789.1</v>
      </c>
      <c r="J835" s="18">
        <f>J836+J838</f>
        <v>0</v>
      </c>
    </row>
    <row r="836" spans="1:11" ht="31.5" x14ac:dyDescent="0.25">
      <c r="A836" s="16" t="s">
        <v>449</v>
      </c>
      <c r="B836" s="16" t="s">
        <v>122</v>
      </c>
      <c r="C836" s="16" t="s">
        <v>124</v>
      </c>
      <c r="D836" s="16" t="s">
        <v>126</v>
      </c>
      <c r="E836" s="19"/>
      <c r="F836" s="17" t="s">
        <v>127</v>
      </c>
      <c r="G836" s="18">
        <f>G837</f>
        <v>393.4</v>
      </c>
      <c r="H836" s="18">
        <f>H837</f>
        <v>393.4</v>
      </c>
      <c r="I836" s="18">
        <f>I837</f>
        <v>393.4</v>
      </c>
      <c r="J836" s="18">
        <f>J837</f>
        <v>0</v>
      </c>
    </row>
    <row r="837" spans="1:11" ht="31.5" x14ac:dyDescent="0.25">
      <c r="A837" s="16" t="s">
        <v>449</v>
      </c>
      <c r="B837" s="16" t="s">
        <v>122</v>
      </c>
      <c r="C837" s="16" t="s">
        <v>124</v>
      </c>
      <c r="D837" s="16" t="s">
        <v>126</v>
      </c>
      <c r="E837" s="16" t="s">
        <v>30</v>
      </c>
      <c r="F837" s="17" t="s">
        <v>31</v>
      </c>
      <c r="G837" s="18">
        <v>393.4</v>
      </c>
      <c r="H837" s="18">
        <v>393.4</v>
      </c>
      <c r="I837" s="18">
        <v>393.4</v>
      </c>
      <c r="J837" s="18"/>
    </row>
    <row r="838" spans="1:11" ht="47.25" x14ac:dyDescent="0.25">
      <c r="A838" s="16" t="s">
        <v>449</v>
      </c>
      <c r="B838" s="16" t="s">
        <v>122</v>
      </c>
      <c r="C838" s="16" t="s">
        <v>124</v>
      </c>
      <c r="D838" s="16" t="s">
        <v>404</v>
      </c>
      <c r="E838" s="19"/>
      <c r="F838" s="17" t="s">
        <v>405</v>
      </c>
      <c r="G838" s="18">
        <f>G839+G840</f>
        <v>1304.5</v>
      </c>
      <c r="H838" s="18">
        <f>H839+H840</f>
        <v>1395.7</v>
      </c>
      <c r="I838" s="18">
        <f>I839+I840</f>
        <v>1395.7</v>
      </c>
      <c r="J838" s="18">
        <f>J839+J840</f>
        <v>0</v>
      </c>
    </row>
    <row r="839" spans="1:11" ht="78.75" x14ac:dyDescent="0.25">
      <c r="A839" s="16" t="s">
        <v>449</v>
      </c>
      <c r="B839" s="16" t="s">
        <v>122</v>
      </c>
      <c r="C839" s="16" t="s">
        <v>124</v>
      </c>
      <c r="D839" s="16" t="s">
        <v>404</v>
      </c>
      <c r="E839" s="16" t="s">
        <v>42</v>
      </c>
      <c r="F839" s="17" t="s">
        <v>43</v>
      </c>
      <c r="G839" s="18">
        <v>1048.8</v>
      </c>
      <c r="H839" s="18">
        <v>1140</v>
      </c>
      <c r="I839" s="18">
        <v>1140</v>
      </c>
      <c r="J839" s="18"/>
    </row>
    <row r="840" spans="1:11" ht="31.5" x14ac:dyDescent="0.25">
      <c r="A840" s="16" t="s">
        <v>449</v>
      </c>
      <c r="B840" s="16" t="s">
        <v>122</v>
      </c>
      <c r="C840" s="16" t="s">
        <v>124</v>
      </c>
      <c r="D840" s="16" t="s">
        <v>404</v>
      </c>
      <c r="E840" s="16" t="s">
        <v>30</v>
      </c>
      <c r="F840" s="17" t="s">
        <v>31</v>
      </c>
      <c r="G840" s="18">
        <v>255.7</v>
      </c>
      <c r="H840" s="18">
        <v>255.7</v>
      </c>
      <c r="I840" s="18">
        <v>255.7</v>
      </c>
      <c r="J840" s="18"/>
    </row>
    <row r="841" spans="1:11" s="8" customFormat="1" x14ac:dyDescent="0.25">
      <c r="A841" s="9" t="s">
        <v>449</v>
      </c>
      <c r="B841" s="9" t="s">
        <v>98</v>
      </c>
      <c r="C841" s="9"/>
      <c r="D841" s="9"/>
      <c r="E841" s="9"/>
      <c r="F841" s="10" t="s">
        <v>99</v>
      </c>
      <c r="G841" s="11">
        <f>G853+G842</f>
        <v>20805.400000000001</v>
      </c>
      <c r="H841" s="11">
        <f>H853+H842</f>
        <v>19942.400000000001</v>
      </c>
      <c r="I841" s="11">
        <f>I853+I842</f>
        <v>19942.400000000001</v>
      </c>
      <c r="J841" s="11">
        <f>J853+J842</f>
        <v>0</v>
      </c>
    </row>
    <row r="842" spans="1:11" s="12" customFormat="1" x14ac:dyDescent="0.25">
      <c r="A842" s="13" t="s">
        <v>449</v>
      </c>
      <c r="B842" s="13" t="s">
        <v>98</v>
      </c>
      <c r="C842" s="13" t="s">
        <v>235</v>
      </c>
      <c r="D842" s="13"/>
      <c r="E842" s="13"/>
      <c r="F842" s="14" t="s">
        <v>406</v>
      </c>
      <c r="G842" s="15">
        <f>G843+G848</f>
        <v>19851.2</v>
      </c>
      <c r="H842" s="15">
        <f>H843+H848</f>
        <v>19851.2</v>
      </c>
      <c r="I842" s="15">
        <f>I843+I848</f>
        <v>19851.2</v>
      </c>
      <c r="J842" s="15">
        <f>J843+J848</f>
        <v>0</v>
      </c>
    </row>
    <row r="843" spans="1:11" ht="31.5" x14ac:dyDescent="0.25">
      <c r="A843" s="16" t="s">
        <v>449</v>
      </c>
      <c r="B843" s="16" t="s">
        <v>98</v>
      </c>
      <c r="C843" s="16" t="s">
        <v>235</v>
      </c>
      <c r="D843" s="16" t="s">
        <v>407</v>
      </c>
      <c r="E843" s="19"/>
      <c r="F843" s="17" t="s">
        <v>408</v>
      </c>
      <c r="G843" s="18">
        <f t="shared" ref="G843:G856" si="248">G844</f>
        <v>3910.7</v>
      </c>
      <c r="H843" s="18">
        <f t="shared" ref="H843:H856" si="249">H844</f>
        <v>3910.7</v>
      </c>
      <c r="I843" s="18">
        <f t="shared" ref="I843:I856" si="250">I844</f>
        <v>3910.7</v>
      </c>
      <c r="J843" s="18">
        <f t="shared" ref="J843:J856" si="251">J844</f>
        <v>0</v>
      </c>
    </row>
    <row r="844" spans="1:11" hidden="1" x14ac:dyDescent="0.25">
      <c r="A844" s="16" t="s">
        <v>449</v>
      </c>
      <c r="B844" s="16" t="s">
        <v>98</v>
      </c>
      <c r="C844" s="16" t="s">
        <v>235</v>
      </c>
      <c r="D844" s="16" t="s">
        <v>409</v>
      </c>
      <c r="E844" s="19"/>
      <c r="F844" s="17" t="s">
        <v>25</v>
      </c>
      <c r="G844" s="18">
        <f t="shared" si="248"/>
        <v>3910.7</v>
      </c>
      <c r="H844" s="18">
        <f t="shared" si="249"/>
        <v>3910.7</v>
      </c>
      <c r="I844" s="18">
        <f t="shared" si="250"/>
        <v>3910.7</v>
      </c>
      <c r="J844" s="18">
        <f t="shared" si="251"/>
        <v>0</v>
      </c>
      <c r="K844" s="1" t="s">
        <v>381</v>
      </c>
    </row>
    <row r="845" spans="1:11" ht="31.5" x14ac:dyDescent="0.25">
      <c r="A845" s="16" t="s">
        <v>449</v>
      </c>
      <c r="B845" s="16" t="s">
        <v>98</v>
      </c>
      <c r="C845" s="16" t="s">
        <v>235</v>
      </c>
      <c r="D845" s="16" t="s">
        <v>410</v>
      </c>
      <c r="E845" s="19"/>
      <c r="F845" s="17" t="s">
        <v>411</v>
      </c>
      <c r="G845" s="18">
        <f t="shared" si="248"/>
        <v>3910.7</v>
      </c>
      <c r="H845" s="18">
        <f t="shared" si="249"/>
        <v>3910.7</v>
      </c>
      <c r="I845" s="18">
        <f t="shared" si="250"/>
        <v>3910.7</v>
      </c>
      <c r="J845" s="18">
        <f t="shared" si="251"/>
        <v>0</v>
      </c>
    </row>
    <row r="846" spans="1:11" x14ac:dyDescent="0.25">
      <c r="A846" s="16" t="s">
        <v>449</v>
      </c>
      <c r="B846" s="16" t="s">
        <v>98</v>
      </c>
      <c r="C846" s="16" t="s">
        <v>235</v>
      </c>
      <c r="D846" s="16" t="s">
        <v>412</v>
      </c>
      <c r="E846" s="19"/>
      <c r="F846" s="17" t="s">
        <v>413</v>
      </c>
      <c r="G846" s="18">
        <f t="shared" si="248"/>
        <v>3910.7</v>
      </c>
      <c r="H846" s="18">
        <f t="shared" si="249"/>
        <v>3910.7</v>
      </c>
      <c r="I846" s="18">
        <f t="shared" si="250"/>
        <v>3910.7</v>
      </c>
      <c r="J846" s="18">
        <f t="shared" si="251"/>
        <v>0</v>
      </c>
    </row>
    <row r="847" spans="1:11" ht="31.5" x14ac:dyDescent="0.25">
      <c r="A847" s="16" t="s">
        <v>449</v>
      </c>
      <c r="B847" s="16" t="s">
        <v>98</v>
      </c>
      <c r="C847" s="16" t="s">
        <v>235</v>
      </c>
      <c r="D847" s="16" t="s">
        <v>412</v>
      </c>
      <c r="E847" s="16" t="s">
        <v>30</v>
      </c>
      <c r="F847" s="17" t="s">
        <v>31</v>
      </c>
      <c r="G847" s="18">
        <v>3910.7</v>
      </c>
      <c r="H847" s="18">
        <v>3910.7</v>
      </c>
      <c r="I847" s="18">
        <v>3910.7</v>
      </c>
      <c r="J847" s="18"/>
    </row>
    <row r="848" spans="1:11" ht="31.5" x14ac:dyDescent="0.25">
      <c r="A848" s="16" t="s">
        <v>449</v>
      </c>
      <c r="B848" s="16" t="s">
        <v>98</v>
      </c>
      <c r="C848" s="16" t="s">
        <v>235</v>
      </c>
      <c r="D848" s="16" t="s">
        <v>414</v>
      </c>
      <c r="E848" s="19"/>
      <c r="F848" s="17" t="s">
        <v>415</v>
      </c>
      <c r="G848" s="18">
        <f t="shared" si="248"/>
        <v>15940.5</v>
      </c>
      <c r="H848" s="18">
        <f t="shared" si="249"/>
        <v>15940.5</v>
      </c>
      <c r="I848" s="18">
        <f t="shared" si="250"/>
        <v>15940.5</v>
      </c>
      <c r="J848" s="18">
        <f t="shared" si="251"/>
        <v>0</v>
      </c>
    </row>
    <row r="849" spans="1:11" x14ac:dyDescent="0.25">
      <c r="A849" s="16" t="s">
        <v>449</v>
      </c>
      <c r="B849" s="16" t="s">
        <v>98</v>
      </c>
      <c r="C849" s="16" t="s">
        <v>235</v>
      </c>
      <c r="D849" s="16" t="s">
        <v>416</v>
      </c>
      <c r="E849" s="19"/>
      <c r="F849" s="17" t="s">
        <v>58</v>
      </c>
      <c r="G849" s="18">
        <f t="shared" si="248"/>
        <v>15940.5</v>
      </c>
      <c r="H849" s="18">
        <f t="shared" si="249"/>
        <v>15940.5</v>
      </c>
      <c r="I849" s="18">
        <f t="shared" si="250"/>
        <v>15940.5</v>
      </c>
      <c r="J849" s="18">
        <f t="shared" si="251"/>
        <v>0</v>
      </c>
    </row>
    <row r="850" spans="1:11" ht="31.5" x14ac:dyDescent="0.25">
      <c r="A850" s="16" t="s">
        <v>449</v>
      </c>
      <c r="B850" s="16" t="s">
        <v>98</v>
      </c>
      <c r="C850" s="16" t="s">
        <v>235</v>
      </c>
      <c r="D850" s="16" t="s">
        <v>417</v>
      </c>
      <c r="E850" s="19"/>
      <c r="F850" s="17" t="s">
        <v>418</v>
      </c>
      <c r="G850" s="18">
        <f t="shared" si="248"/>
        <v>15940.5</v>
      </c>
      <c r="H850" s="18">
        <f t="shared" si="249"/>
        <v>15940.5</v>
      </c>
      <c r="I850" s="18">
        <f t="shared" si="250"/>
        <v>15940.5</v>
      </c>
      <c r="J850" s="18">
        <f t="shared" si="251"/>
        <v>0</v>
      </c>
    </row>
    <row r="851" spans="1:11" ht="31.5" x14ac:dyDescent="0.25">
      <c r="A851" s="16" t="s">
        <v>449</v>
      </c>
      <c r="B851" s="16" t="s">
        <v>98</v>
      </c>
      <c r="C851" s="16" t="s">
        <v>235</v>
      </c>
      <c r="D851" s="16" t="s">
        <v>419</v>
      </c>
      <c r="E851" s="19"/>
      <c r="F851" s="17" t="s">
        <v>420</v>
      </c>
      <c r="G851" s="18">
        <f t="shared" si="248"/>
        <v>15940.5</v>
      </c>
      <c r="H851" s="18">
        <f t="shared" si="249"/>
        <v>15940.5</v>
      </c>
      <c r="I851" s="18">
        <f t="shared" si="250"/>
        <v>15940.5</v>
      </c>
      <c r="J851" s="18">
        <f t="shared" si="251"/>
        <v>0</v>
      </c>
    </row>
    <row r="852" spans="1:11" x14ac:dyDescent="0.25">
      <c r="A852" s="16" t="s">
        <v>449</v>
      </c>
      <c r="B852" s="16" t="s">
        <v>98</v>
      </c>
      <c r="C852" s="16" t="s">
        <v>235</v>
      </c>
      <c r="D852" s="16" t="s">
        <v>419</v>
      </c>
      <c r="E852" s="16" t="s">
        <v>32</v>
      </c>
      <c r="F852" s="17" t="s">
        <v>33</v>
      </c>
      <c r="G852" s="18">
        <v>15940.5</v>
      </c>
      <c r="H852" s="18">
        <v>15940.5</v>
      </c>
      <c r="I852" s="18">
        <v>15940.5</v>
      </c>
      <c r="J852" s="18"/>
    </row>
    <row r="853" spans="1:11" s="12" customFormat="1" x14ac:dyDescent="0.25">
      <c r="A853" s="13" t="s">
        <v>449</v>
      </c>
      <c r="B853" s="13" t="s">
        <v>98</v>
      </c>
      <c r="C853" s="13" t="s">
        <v>100</v>
      </c>
      <c r="D853" s="13"/>
      <c r="E853" s="13"/>
      <c r="F853" s="14" t="s">
        <v>101</v>
      </c>
      <c r="G853" s="15">
        <f t="shared" si="248"/>
        <v>954.2</v>
      </c>
      <c r="H853" s="15">
        <f t="shared" si="249"/>
        <v>91.2</v>
      </c>
      <c r="I853" s="15">
        <f t="shared" si="250"/>
        <v>91.2</v>
      </c>
      <c r="J853" s="15">
        <f t="shared" si="251"/>
        <v>0</v>
      </c>
    </row>
    <row r="854" spans="1:11" ht="31.5" x14ac:dyDescent="0.25">
      <c r="A854" s="16" t="s">
        <v>449</v>
      </c>
      <c r="B854" s="16" t="s">
        <v>98</v>
      </c>
      <c r="C854" s="16" t="s">
        <v>100</v>
      </c>
      <c r="D854" s="16" t="s">
        <v>102</v>
      </c>
      <c r="E854" s="16"/>
      <c r="F854" s="17" t="s">
        <v>103</v>
      </c>
      <c r="G854" s="18">
        <f t="shared" si="248"/>
        <v>954.2</v>
      </c>
      <c r="H854" s="18">
        <f t="shared" si="249"/>
        <v>91.2</v>
      </c>
      <c r="I854" s="18">
        <f t="shared" si="250"/>
        <v>91.2</v>
      </c>
      <c r="J854" s="18">
        <f t="shared" si="251"/>
        <v>0</v>
      </c>
    </row>
    <row r="855" spans="1:11" hidden="1" x14ac:dyDescent="0.25">
      <c r="A855" s="16" t="s">
        <v>449</v>
      </c>
      <c r="B855" s="16" t="s">
        <v>98</v>
      </c>
      <c r="C855" s="16" t="s">
        <v>100</v>
      </c>
      <c r="D855" s="16" t="s">
        <v>104</v>
      </c>
      <c r="E855" s="16"/>
      <c r="F855" s="17" t="s">
        <v>25</v>
      </c>
      <c r="G855" s="18">
        <f t="shared" si="248"/>
        <v>954.2</v>
      </c>
      <c r="H855" s="18">
        <f t="shared" si="249"/>
        <v>91.2</v>
      </c>
      <c r="I855" s="18">
        <f t="shared" si="250"/>
        <v>91.2</v>
      </c>
      <c r="J855" s="18">
        <f t="shared" si="251"/>
        <v>0</v>
      </c>
      <c r="K855" s="1" t="s">
        <v>381</v>
      </c>
    </row>
    <row r="856" spans="1:11" ht="47.25" x14ac:dyDescent="0.25">
      <c r="A856" s="16" t="s">
        <v>449</v>
      </c>
      <c r="B856" s="16" t="s">
        <v>98</v>
      </c>
      <c r="C856" s="16" t="s">
        <v>100</v>
      </c>
      <c r="D856" s="16" t="s">
        <v>105</v>
      </c>
      <c r="E856" s="16"/>
      <c r="F856" s="17" t="s">
        <v>106</v>
      </c>
      <c r="G856" s="18">
        <f t="shared" si="248"/>
        <v>954.2</v>
      </c>
      <c r="H856" s="18">
        <f t="shared" si="249"/>
        <v>91.2</v>
      </c>
      <c r="I856" s="18">
        <f t="shared" si="250"/>
        <v>91.2</v>
      </c>
      <c r="J856" s="18">
        <f t="shared" si="251"/>
        <v>0</v>
      </c>
    </row>
    <row r="857" spans="1:11" ht="63" x14ac:dyDescent="0.25">
      <c r="A857" s="16" t="s">
        <v>449</v>
      </c>
      <c r="B857" s="16" t="s">
        <v>98</v>
      </c>
      <c r="C857" s="16" t="s">
        <v>100</v>
      </c>
      <c r="D857" s="16" t="s">
        <v>421</v>
      </c>
      <c r="E857" s="16"/>
      <c r="F857" s="17" t="s">
        <v>422</v>
      </c>
      <c r="G857" s="18">
        <f>G858+G859</f>
        <v>954.2</v>
      </c>
      <c r="H857" s="18">
        <f>H858+H859</f>
        <v>91.2</v>
      </c>
      <c r="I857" s="18">
        <f>I858+I859</f>
        <v>91.2</v>
      </c>
      <c r="J857" s="18">
        <f>J858+J859</f>
        <v>0</v>
      </c>
    </row>
    <row r="858" spans="1:11" ht="31.5" x14ac:dyDescent="0.25">
      <c r="A858" s="16" t="s">
        <v>449</v>
      </c>
      <c r="B858" s="16" t="s">
        <v>98</v>
      </c>
      <c r="C858" s="16" t="s">
        <v>100</v>
      </c>
      <c r="D858" s="16" t="s">
        <v>421</v>
      </c>
      <c r="E858" s="16" t="s">
        <v>30</v>
      </c>
      <c r="F858" s="17" t="s">
        <v>31</v>
      </c>
      <c r="G858" s="18">
        <v>771.7</v>
      </c>
      <c r="H858" s="18">
        <v>0</v>
      </c>
      <c r="I858" s="18">
        <v>0</v>
      </c>
      <c r="J858" s="18"/>
    </row>
    <row r="859" spans="1:11" x14ac:dyDescent="0.25">
      <c r="A859" s="16" t="s">
        <v>449</v>
      </c>
      <c r="B859" s="16" t="s">
        <v>98</v>
      </c>
      <c r="C859" s="16" t="s">
        <v>100</v>
      </c>
      <c r="D859" s="16" t="s">
        <v>421</v>
      </c>
      <c r="E859" s="16" t="s">
        <v>32</v>
      </c>
      <c r="F859" s="17" t="s">
        <v>33</v>
      </c>
      <c r="G859" s="18">
        <v>182.5</v>
      </c>
      <c r="H859" s="18">
        <v>91.2</v>
      </c>
      <c r="I859" s="18">
        <v>91.2</v>
      </c>
      <c r="J859" s="18"/>
    </row>
    <row r="860" spans="1:11" s="8" customFormat="1" x14ac:dyDescent="0.25">
      <c r="A860" s="9" t="s">
        <v>449</v>
      </c>
      <c r="B860" s="23" t="s">
        <v>128</v>
      </c>
      <c r="C860" s="23"/>
      <c r="D860" s="9"/>
      <c r="E860" s="9"/>
      <c r="F860" s="10" t="s">
        <v>145</v>
      </c>
      <c r="G860" s="11">
        <f>G861</f>
        <v>39471.1</v>
      </c>
      <c r="H860" s="11">
        <f t="shared" ref="H860:H914" si="252">H861</f>
        <v>30811.500000000004</v>
      </c>
      <c r="I860" s="11">
        <f>I861</f>
        <v>26407.700000000004</v>
      </c>
      <c r="J860" s="11">
        <f>J861</f>
        <v>0</v>
      </c>
    </row>
    <row r="861" spans="1:11" s="12" customFormat="1" x14ac:dyDescent="0.25">
      <c r="A861" s="13" t="s">
        <v>449</v>
      </c>
      <c r="B861" s="13" t="s">
        <v>128</v>
      </c>
      <c r="C861" s="13" t="s">
        <v>122</v>
      </c>
      <c r="D861" s="13"/>
      <c r="E861" s="13"/>
      <c r="F861" s="14" t="s">
        <v>146</v>
      </c>
      <c r="G861" s="15">
        <f>G862+G867+G878</f>
        <v>39471.1</v>
      </c>
      <c r="H861" s="15">
        <f>H862+H867+H878</f>
        <v>30811.500000000004</v>
      </c>
      <c r="I861" s="15">
        <f>I862+I867+I878</f>
        <v>26407.700000000004</v>
      </c>
      <c r="J861" s="15">
        <f>J862+J867+J878</f>
        <v>0</v>
      </c>
    </row>
    <row r="862" spans="1:11" ht="31.5" x14ac:dyDescent="0.25">
      <c r="A862" s="16" t="s">
        <v>449</v>
      </c>
      <c r="B862" s="16" t="s">
        <v>128</v>
      </c>
      <c r="C862" s="16" t="s">
        <v>122</v>
      </c>
      <c r="D862" s="16" t="s">
        <v>407</v>
      </c>
      <c r="E862" s="19"/>
      <c r="F862" s="17" t="s">
        <v>408</v>
      </c>
      <c r="G862" s="18">
        <f t="shared" ref="G862:G865" si="253">G863</f>
        <v>268.10000000000002</v>
      </c>
      <c r="H862" s="18">
        <f t="shared" si="252"/>
        <v>266.7</v>
      </c>
      <c r="I862" s="18">
        <f t="shared" ref="I862:I865" si="254">I863</f>
        <v>272.89999999999998</v>
      </c>
      <c r="J862" s="18">
        <f t="shared" ref="J862:J865" si="255">J863</f>
        <v>0</v>
      </c>
    </row>
    <row r="863" spans="1:11" hidden="1" x14ac:dyDescent="0.25">
      <c r="A863" s="16" t="s">
        <v>449</v>
      </c>
      <c r="B863" s="16" t="s">
        <v>128</v>
      </c>
      <c r="C863" s="16" t="s">
        <v>122</v>
      </c>
      <c r="D863" s="16" t="s">
        <v>409</v>
      </c>
      <c r="E863" s="19"/>
      <c r="F863" s="17" t="s">
        <v>25</v>
      </c>
      <c r="G863" s="18">
        <f t="shared" si="253"/>
        <v>268.10000000000002</v>
      </c>
      <c r="H863" s="18">
        <f t="shared" si="252"/>
        <v>266.7</v>
      </c>
      <c r="I863" s="18">
        <f t="shared" si="254"/>
        <v>272.89999999999998</v>
      </c>
      <c r="J863" s="18">
        <f t="shared" si="255"/>
        <v>0</v>
      </c>
      <c r="K863" s="1" t="s">
        <v>381</v>
      </c>
    </row>
    <row r="864" spans="1:11" ht="31.5" x14ac:dyDescent="0.25">
      <c r="A864" s="16" t="s">
        <v>449</v>
      </c>
      <c r="B864" s="16" t="s">
        <v>128</v>
      </c>
      <c r="C864" s="16" t="s">
        <v>122</v>
      </c>
      <c r="D864" s="16" t="s">
        <v>423</v>
      </c>
      <c r="E864" s="19"/>
      <c r="F864" s="17" t="s">
        <v>424</v>
      </c>
      <c r="G864" s="18">
        <f t="shared" si="253"/>
        <v>268.10000000000002</v>
      </c>
      <c r="H864" s="18">
        <f t="shared" si="252"/>
        <v>266.7</v>
      </c>
      <c r="I864" s="18">
        <f t="shared" si="254"/>
        <v>272.89999999999998</v>
      </c>
      <c r="J864" s="18">
        <f t="shared" si="255"/>
        <v>0</v>
      </c>
    </row>
    <row r="865" spans="1:11" ht="47.25" x14ac:dyDescent="0.25">
      <c r="A865" s="16" t="s">
        <v>449</v>
      </c>
      <c r="B865" s="16" t="s">
        <v>128</v>
      </c>
      <c r="C865" s="16" t="s">
        <v>122</v>
      </c>
      <c r="D865" s="16" t="s">
        <v>425</v>
      </c>
      <c r="E865" s="19"/>
      <c r="F865" s="17" t="s">
        <v>426</v>
      </c>
      <c r="G865" s="18">
        <f t="shared" si="253"/>
        <v>268.10000000000002</v>
      </c>
      <c r="H865" s="18">
        <f t="shared" si="252"/>
        <v>266.7</v>
      </c>
      <c r="I865" s="18">
        <f t="shared" si="254"/>
        <v>272.89999999999998</v>
      </c>
      <c r="J865" s="18">
        <f t="shared" si="255"/>
        <v>0</v>
      </c>
    </row>
    <row r="866" spans="1:11" ht="31.5" x14ac:dyDescent="0.25">
      <c r="A866" s="16" t="s">
        <v>449</v>
      </c>
      <c r="B866" s="16" t="s">
        <v>128</v>
      </c>
      <c r="C866" s="16" t="s">
        <v>122</v>
      </c>
      <c r="D866" s="16" t="s">
        <v>425</v>
      </c>
      <c r="E866" s="16" t="s">
        <v>30</v>
      </c>
      <c r="F866" s="17" t="s">
        <v>31</v>
      </c>
      <c r="G866" s="18">
        <v>268.10000000000002</v>
      </c>
      <c r="H866" s="18">
        <v>266.7</v>
      </c>
      <c r="I866" s="18">
        <v>272.89999999999998</v>
      </c>
      <c r="J866" s="18"/>
    </row>
    <row r="867" spans="1:11" ht="31.5" x14ac:dyDescent="0.25">
      <c r="A867" s="16" t="s">
        <v>449</v>
      </c>
      <c r="B867" s="16" t="s">
        <v>128</v>
      </c>
      <c r="C867" s="16" t="s">
        <v>122</v>
      </c>
      <c r="D867" s="16" t="s">
        <v>414</v>
      </c>
      <c r="E867" s="19"/>
      <c r="F867" s="17" t="s">
        <v>415</v>
      </c>
      <c r="G867" s="18">
        <f>G868+G872</f>
        <v>35948.1</v>
      </c>
      <c r="H867" s="18">
        <f>H868+H872</f>
        <v>30289.9</v>
      </c>
      <c r="I867" s="18">
        <f>I868+I872</f>
        <v>25879.9</v>
      </c>
      <c r="J867" s="18">
        <f>J868+J872</f>
        <v>0</v>
      </c>
    </row>
    <row r="868" spans="1:11" x14ac:dyDescent="0.25">
      <c r="A868" s="16" t="s">
        <v>449</v>
      </c>
      <c r="B868" s="16" t="s">
        <v>128</v>
      </c>
      <c r="C868" s="16" t="s">
        <v>122</v>
      </c>
      <c r="D868" s="16" t="s">
        <v>416</v>
      </c>
      <c r="E868" s="19"/>
      <c r="F868" s="17" t="s">
        <v>58</v>
      </c>
      <c r="G868" s="18">
        <f t="shared" ref="G868:G872" si="256">G869</f>
        <v>10790.4</v>
      </c>
      <c r="H868" s="18">
        <f t="shared" ref="H868:H872" si="257">H869</f>
        <v>10790.4</v>
      </c>
      <c r="I868" s="18">
        <f t="shared" ref="I868:I872" si="258">I869</f>
        <v>10790.4</v>
      </c>
      <c r="J868" s="18">
        <f t="shared" ref="J868:J872" si="259">J869</f>
        <v>0</v>
      </c>
    </row>
    <row r="869" spans="1:11" ht="31.5" x14ac:dyDescent="0.25">
      <c r="A869" s="16" t="s">
        <v>449</v>
      </c>
      <c r="B869" s="16" t="s">
        <v>128</v>
      </c>
      <c r="C869" s="16" t="s">
        <v>122</v>
      </c>
      <c r="D869" s="16" t="s">
        <v>417</v>
      </c>
      <c r="E869" s="19"/>
      <c r="F869" s="17" t="s">
        <v>418</v>
      </c>
      <c r="G869" s="18">
        <f t="shared" si="256"/>
        <v>10790.4</v>
      </c>
      <c r="H869" s="18">
        <f t="shared" si="257"/>
        <v>10790.4</v>
      </c>
      <c r="I869" s="18">
        <f t="shared" si="258"/>
        <v>10790.4</v>
      </c>
      <c r="J869" s="18">
        <f t="shared" si="259"/>
        <v>0</v>
      </c>
    </row>
    <row r="870" spans="1:11" ht="31.5" x14ac:dyDescent="0.25">
      <c r="A870" s="16" t="s">
        <v>449</v>
      </c>
      <c r="B870" s="16" t="s">
        <v>128</v>
      </c>
      <c r="C870" s="16" t="s">
        <v>122</v>
      </c>
      <c r="D870" s="16" t="s">
        <v>427</v>
      </c>
      <c r="E870" s="19"/>
      <c r="F870" s="17" t="s">
        <v>428</v>
      </c>
      <c r="G870" s="18">
        <f t="shared" si="256"/>
        <v>10790.4</v>
      </c>
      <c r="H870" s="18">
        <f t="shared" si="257"/>
        <v>10790.4</v>
      </c>
      <c r="I870" s="18">
        <f t="shared" si="258"/>
        <v>10790.4</v>
      </c>
      <c r="J870" s="18">
        <f t="shared" si="259"/>
        <v>0</v>
      </c>
    </row>
    <row r="871" spans="1:11" x14ac:dyDescent="0.25">
      <c r="A871" s="16" t="s">
        <v>449</v>
      </c>
      <c r="B871" s="16" t="s">
        <v>128</v>
      </c>
      <c r="C871" s="16" t="s">
        <v>122</v>
      </c>
      <c r="D871" s="16" t="s">
        <v>427</v>
      </c>
      <c r="E871" s="16" t="s">
        <v>32</v>
      </c>
      <c r="F871" s="17" t="s">
        <v>33</v>
      </c>
      <c r="G871" s="18">
        <v>10790.4</v>
      </c>
      <c r="H871" s="18">
        <v>10790.4</v>
      </c>
      <c r="I871" s="18">
        <v>10790.4</v>
      </c>
      <c r="J871" s="18"/>
    </row>
    <row r="872" spans="1:11" hidden="1" x14ac:dyDescent="0.25">
      <c r="A872" s="16" t="s">
        <v>449</v>
      </c>
      <c r="B872" s="16" t="s">
        <v>128</v>
      </c>
      <c r="C872" s="16" t="s">
        <v>122</v>
      </c>
      <c r="D872" s="16" t="s">
        <v>429</v>
      </c>
      <c r="E872" s="19"/>
      <c r="F872" s="17" t="s">
        <v>25</v>
      </c>
      <c r="G872" s="18">
        <f t="shared" si="256"/>
        <v>25157.7</v>
      </c>
      <c r="H872" s="18">
        <f t="shared" si="257"/>
        <v>19499.5</v>
      </c>
      <c r="I872" s="18">
        <f t="shared" si="258"/>
        <v>15089.5</v>
      </c>
      <c r="J872" s="18">
        <f t="shared" si="259"/>
        <v>0</v>
      </c>
      <c r="K872" s="1" t="s">
        <v>381</v>
      </c>
    </row>
    <row r="873" spans="1:11" ht="47.25" x14ac:dyDescent="0.25">
      <c r="A873" s="16" t="s">
        <v>449</v>
      </c>
      <c r="B873" s="16" t="s">
        <v>128</v>
      </c>
      <c r="C873" s="16" t="s">
        <v>122</v>
      </c>
      <c r="D873" s="16" t="s">
        <v>430</v>
      </c>
      <c r="E873" s="19"/>
      <c r="F873" s="17" t="s">
        <v>431</v>
      </c>
      <c r="G873" s="18">
        <f>G874+G876</f>
        <v>25157.7</v>
      </c>
      <c r="H873" s="18">
        <f>H874+H876</f>
        <v>19499.5</v>
      </c>
      <c r="I873" s="18">
        <f>I874+I876</f>
        <v>15089.5</v>
      </c>
      <c r="J873" s="18">
        <f>J874+J876</f>
        <v>0</v>
      </c>
    </row>
    <row r="874" spans="1:11" ht="31.5" x14ac:dyDescent="0.25">
      <c r="A874" s="16" t="s">
        <v>449</v>
      </c>
      <c r="B874" s="16" t="s">
        <v>128</v>
      </c>
      <c r="C874" s="16" t="s">
        <v>122</v>
      </c>
      <c r="D874" s="16" t="s">
        <v>432</v>
      </c>
      <c r="E874" s="19"/>
      <c r="F874" s="17" t="s">
        <v>433</v>
      </c>
      <c r="G874" s="18">
        <f>G875</f>
        <v>20657.7</v>
      </c>
      <c r="H874" s="18">
        <f>H875</f>
        <v>15089.5</v>
      </c>
      <c r="I874" s="18">
        <f>I875</f>
        <v>15089.5</v>
      </c>
      <c r="J874" s="18">
        <f>J875</f>
        <v>0</v>
      </c>
    </row>
    <row r="875" spans="1:11" ht="31.5" x14ac:dyDescent="0.25">
      <c r="A875" s="16" t="s">
        <v>449</v>
      </c>
      <c r="B875" s="16" t="s">
        <v>128</v>
      </c>
      <c r="C875" s="16" t="s">
        <v>122</v>
      </c>
      <c r="D875" s="16" t="s">
        <v>432</v>
      </c>
      <c r="E875" s="16" t="s">
        <v>30</v>
      </c>
      <c r="F875" s="17" t="s">
        <v>31</v>
      </c>
      <c r="G875" s="18">
        <v>20657.7</v>
      </c>
      <c r="H875" s="18">
        <v>15089.5</v>
      </c>
      <c r="I875" s="18">
        <v>15089.5</v>
      </c>
      <c r="J875" s="18"/>
    </row>
    <row r="876" spans="1:11" ht="31.5" x14ac:dyDescent="0.25">
      <c r="A876" s="16" t="s">
        <v>449</v>
      </c>
      <c r="B876" s="16" t="s">
        <v>128</v>
      </c>
      <c r="C876" s="16" t="s">
        <v>122</v>
      </c>
      <c r="D876" s="16" t="s">
        <v>434</v>
      </c>
      <c r="E876" s="19"/>
      <c r="F876" s="17" t="s">
        <v>435</v>
      </c>
      <c r="G876" s="18">
        <f>G877</f>
        <v>4500</v>
      </c>
      <c r="H876" s="18">
        <f>H877</f>
        <v>4410</v>
      </c>
      <c r="I876" s="18">
        <f>I877</f>
        <v>0</v>
      </c>
      <c r="J876" s="18">
        <f>J877</f>
        <v>0</v>
      </c>
    </row>
    <row r="877" spans="1:11" x14ac:dyDescent="0.25">
      <c r="A877" s="16" t="s">
        <v>449</v>
      </c>
      <c r="B877" s="16" t="s">
        <v>128</v>
      </c>
      <c r="C877" s="16" t="s">
        <v>122</v>
      </c>
      <c r="D877" s="16" t="s">
        <v>434</v>
      </c>
      <c r="E877" s="16" t="s">
        <v>32</v>
      </c>
      <c r="F877" s="17" t="s">
        <v>33</v>
      </c>
      <c r="G877" s="18">
        <v>4500</v>
      </c>
      <c r="H877" s="18">
        <v>4410</v>
      </c>
      <c r="I877" s="18">
        <v>0</v>
      </c>
      <c r="J877" s="18"/>
    </row>
    <row r="878" spans="1:11" ht="31.5" x14ac:dyDescent="0.25">
      <c r="A878" s="16" t="s">
        <v>449</v>
      </c>
      <c r="B878" s="16" t="s">
        <v>128</v>
      </c>
      <c r="C878" s="16" t="s">
        <v>122</v>
      </c>
      <c r="D878" s="16" t="s">
        <v>130</v>
      </c>
      <c r="E878" s="19"/>
      <c r="F878" s="17" t="s">
        <v>131</v>
      </c>
      <c r="G878" s="18">
        <f t="shared" ref="G878:G890" si="260">G879</f>
        <v>3254.9</v>
      </c>
      <c r="H878" s="18">
        <f t="shared" ref="H878:H888" si="261">H879</f>
        <v>254.9</v>
      </c>
      <c r="I878" s="18">
        <f t="shared" ref="I878:I890" si="262">I879</f>
        <v>254.9</v>
      </c>
      <c r="J878" s="18">
        <f t="shared" ref="J878:J890" si="263">J879</f>
        <v>0</v>
      </c>
    </row>
    <row r="879" spans="1:11" hidden="1" x14ac:dyDescent="0.25">
      <c r="A879" s="16" t="s">
        <v>449</v>
      </c>
      <c r="B879" s="16" t="s">
        <v>128</v>
      </c>
      <c r="C879" s="16" t="s">
        <v>122</v>
      </c>
      <c r="D879" s="16" t="s">
        <v>132</v>
      </c>
      <c r="E879" s="19"/>
      <c r="F879" s="17" t="s">
        <v>25</v>
      </c>
      <c r="G879" s="18">
        <f t="shared" si="260"/>
        <v>3254.9</v>
      </c>
      <c r="H879" s="18">
        <f t="shared" si="261"/>
        <v>254.9</v>
      </c>
      <c r="I879" s="18">
        <f t="shared" si="262"/>
        <v>254.9</v>
      </c>
      <c r="J879" s="18">
        <f t="shared" si="263"/>
        <v>0</v>
      </c>
      <c r="K879" s="1" t="s">
        <v>381</v>
      </c>
    </row>
    <row r="880" spans="1:11" ht="31.5" x14ac:dyDescent="0.25">
      <c r="A880" s="16" t="s">
        <v>449</v>
      </c>
      <c r="B880" s="16" t="s">
        <v>128</v>
      </c>
      <c r="C880" s="16" t="s">
        <v>122</v>
      </c>
      <c r="D880" s="16" t="s">
        <v>133</v>
      </c>
      <c r="E880" s="19"/>
      <c r="F880" s="17" t="s">
        <v>134</v>
      </c>
      <c r="G880" s="18">
        <f t="shared" si="260"/>
        <v>3254.9</v>
      </c>
      <c r="H880" s="18">
        <f t="shared" si="261"/>
        <v>254.9</v>
      </c>
      <c r="I880" s="18">
        <f t="shared" si="262"/>
        <v>254.9</v>
      </c>
      <c r="J880" s="18">
        <f t="shared" si="263"/>
        <v>0</v>
      </c>
    </row>
    <row r="881" spans="1:11" ht="31.5" x14ac:dyDescent="0.25">
      <c r="A881" s="16" t="s">
        <v>449</v>
      </c>
      <c r="B881" s="16" t="s">
        <v>128</v>
      </c>
      <c r="C881" s="16" t="s">
        <v>122</v>
      </c>
      <c r="D881" s="16" t="s">
        <v>163</v>
      </c>
      <c r="E881" s="19"/>
      <c r="F881" s="17" t="s">
        <v>164</v>
      </c>
      <c r="G881" s="18">
        <f t="shared" si="260"/>
        <v>3254.9</v>
      </c>
      <c r="H881" s="18">
        <f t="shared" si="261"/>
        <v>254.9</v>
      </c>
      <c r="I881" s="18">
        <f t="shared" si="262"/>
        <v>254.9</v>
      </c>
      <c r="J881" s="18">
        <f t="shared" si="263"/>
        <v>0</v>
      </c>
    </row>
    <row r="882" spans="1:11" ht="31.5" x14ac:dyDescent="0.25">
      <c r="A882" s="16" t="s">
        <v>449</v>
      </c>
      <c r="B882" s="16" t="s">
        <v>128</v>
      </c>
      <c r="C882" s="16" t="s">
        <v>122</v>
      </c>
      <c r="D882" s="16" t="s">
        <v>163</v>
      </c>
      <c r="E882" s="16" t="s">
        <v>30</v>
      </c>
      <c r="F882" s="17" t="s">
        <v>31</v>
      </c>
      <c r="G882" s="18">
        <v>3254.9</v>
      </c>
      <c r="H882" s="18">
        <v>254.9</v>
      </c>
      <c r="I882" s="18">
        <v>254.9</v>
      </c>
      <c r="J882" s="18"/>
    </row>
    <row r="883" spans="1:11" s="8" customFormat="1" x14ac:dyDescent="0.25">
      <c r="A883" s="9" t="s">
        <v>449</v>
      </c>
      <c r="B883" s="9" t="s">
        <v>67</v>
      </c>
      <c r="C883" s="9"/>
      <c r="D883" s="9"/>
      <c r="E883" s="20"/>
      <c r="F883" s="10" t="s">
        <v>167</v>
      </c>
      <c r="G883" s="11">
        <f t="shared" si="260"/>
        <v>254.4</v>
      </c>
      <c r="H883" s="11">
        <f t="shared" si="261"/>
        <v>254.4</v>
      </c>
      <c r="I883" s="11">
        <f t="shared" si="262"/>
        <v>254.4</v>
      </c>
      <c r="J883" s="11">
        <f t="shared" si="263"/>
        <v>0</v>
      </c>
    </row>
    <row r="884" spans="1:11" s="12" customFormat="1" ht="31.5" x14ac:dyDescent="0.25">
      <c r="A884" s="13" t="s">
        <v>449</v>
      </c>
      <c r="B884" s="13" t="s">
        <v>67</v>
      </c>
      <c r="C884" s="13" t="s">
        <v>122</v>
      </c>
      <c r="D884" s="13"/>
      <c r="E884" s="21"/>
      <c r="F884" s="14" t="s">
        <v>168</v>
      </c>
      <c r="G884" s="15">
        <f t="shared" si="260"/>
        <v>254.4</v>
      </c>
      <c r="H884" s="15">
        <f t="shared" si="261"/>
        <v>254.4</v>
      </c>
      <c r="I884" s="15">
        <f t="shared" si="262"/>
        <v>254.4</v>
      </c>
      <c r="J884" s="15">
        <f t="shared" si="263"/>
        <v>0</v>
      </c>
    </row>
    <row r="885" spans="1:11" ht="31.5" x14ac:dyDescent="0.25">
      <c r="A885" s="16" t="s">
        <v>449</v>
      </c>
      <c r="B885" s="16" t="s">
        <v>67</v>
      </c>
      <c r="C885" s="16" t="s">
        <v>122</v>
      </c>
      <c r="D885" s="16" t="s">
        <v>130</v>
      </c>
      <c r="E885" s="19"/>
      <c r="F885" s="17" t="s">
        <v>131</v>
      </c>
      <c r="G885" s="18">
        <f t="shared" si="260"/>
        <v>254.4</v>
      </c>
      <c r="H885" s="18">
        <f t="shared" si="261"/>
        <v>254.4</v>
      </c>
      <c r="I885" s="18">
        <f t="shared" si="262"/>
        <v>254.4</v>
      </c>
      <c r="J885" s="18">
        <f t="shared" si="263"/>
        <v>0</v>
      </c>
    </row>
    <row r="886" spans="1:11" hidden="1" x14ac:dyDescent="0.25">
      <c r="A886" s="16" t="s">
        <v>449</v>
      </c>
      <c r="B886" s="16" t="s">
        <v>67</v>
      </c>
      <c r="C886" s="16" t="s">
        <v>122</v>
      </c>
      <c r="D886" s="16" t="s">
        <v>132</v>
      </c>
      <c r="E886" s="19"/>
      <c r="F886" s="17" t="s">
        <v>25</v>
      </c>
      <c r="G886" s="18">
        <f t="shared" si="260"/>
        <v>254.4</v>
      </c>
      <c r="H886" s="18">
        <f t="shared" si="261"/>
        <v>254.4</v>
      </c>
      <c r="I886" s="18">
        <f t="shared" si="262"/>
        <v>254.4</v>
      </c>
      <c r="J886" s="18">
        <f t="shared" si="263"/>
        <v>0</v>
      </c>
      <c r="K886" s="1" t="s">
        <v>381</v>
      </c>
    </row>
    <row r="887" spans="1:11" ht="47.25" x14ac:dyDescent="0.25">
      <c r="A887" s="16" t="s">
        <v>449</v>
      </c>
      <c r="B887" s="16" t="s">
        <v>67</v>
      </c>
      <c r="C887" s="16" t="s">
        <v>122</v>
      </c>
      <c r="D887" s="16" t="s">
        <v>153</v>
      </c>
      <c r="E887" s="19"/>
      <c r="F887" s="17" t="s">
        <v>154</v>
      </c>
      <c r="G887" s="18">
        <f t="shared" si="260"/>
        <v>254.4</v>
      </c>
      <c r="H887" s="18">
        <f t="shared" si="261"/>
        <v>254.4</v>
      </c>
      <c r="I887" s="18">
        <f t="shared" si="262"/>
        <v>254.4</v>
      </c>
      <c r="J887" s="18">
        <f t="shared" si="263"/>
        <v>0</v>
      </c>
    </row>
    <row r="888" spans="1:11" x14ac:dyDescent="0.25">
      <c r="A888" s="16" t="s">
        <v>449</v>
      </c>
      <c r="B888" s="16" t="s">
        <v>67</v>
      </c>
      <c r="C888" s="16" t="s">
        <v>122</v>
      </c>
      <c r="D888" s="16" t="s">
        <v>169</v>
      </c>
      <c r="E888" s="19"/>
      <c r="F888" s="17" t="s">
        <v>170</v>
      </c>
      <c r="G888" s="18">
        <f t="shared" si="260"/>
        <v>254.4</v>
      </c>
      <c r="H888" s="18">
        <f t="shared" si="261"/>
        <v>254.4</v>
      </c>
      <c r="I888" s="18">
        <f t="shared" si="262"/>
        <v>254.4</v>
      </c>
      <c r="J888" s="18">
        <f t="shared" si="263"/>
        <v>0</v>
      </c>
    </row>
    <row r="889" spans="1:11" ht="31.5" x14ac:dyDescent="0.25">
      <c r="A889" s="16" t="s">
        <v>449</v>
      </c>
      <c r="B889" s="16" t="s">
        <v>67</v>
      </c>
      <c r="C889" s="16" t="s">
        <v>122</v>
      </c>
      <c r="D889" s="16" t="s">
        <v>169</v>
      </c>
      <c r="E889" s="16" t="s">
        <v>30</v>
      </c>
      <c r="F889" s="17" t="s">
        <v>31</v>
      </c>
      <c r="G889" s="27">
        <v>254.4</v>
      </c>
      <c r="H889" s="27">
        <v>254.4</v>
      </c>
      <c r="I889" s="27">
        <v>254.4</v>
      </c>
      <c r="J889" s="27"/>
    </row>
    <row r="890" spans="1:11" s="8" customFormat="1" x14ac:dyDescent="0.25">
      <c r="A890" s="9" t="s">
        <v>449</v>
      </c>
      <c r="B890" s="9" t="s">
        <v>138</v>
      </c>
      <c r="C890" s="9"/>
      <c r="D890" s="9"/>
      <c r="E890" s="9"/>
      <c r="F890" s="10" t="s">
        <v>179</v>
      </c>
      <c r="G890" s="11">
        <f t="shared" si="260"/>
        <v>5827.8</v>
      </c>
      <c r="H890" s="11">
        <f t="shared" si="252"/>
        <v>5827.8</v>
      </c>
      <c r="I890" s="11">
        <f t="shared" si="262"/>
        <v>5827.8</v>
      </c>
      <c r="J890" s="11">
        <f t="shared" si="263"/>
        <v>0</v>
      </c>
    </row>
    <row r="891" spans="1:11" s="12" customFormat="1" x14ac:dyDescent="0.25">
      <c r="A891" s="13" t="s">
        <v>449</v>
      </c>
      <c r="B891" s="13" t="s">
        <v>138</v>
      </c>
      <c r="C891" s="13" t="s">
        <v>138</v>
      </c>
      <c r="D891" s="13"/>
      <c r="E891" s="13"/>
      <c r="F891" s="14" t="s">
        <v>204</v>
      </c>
      <c r="G891" s="15">
        <f>G892+G897</f>
        <v>5827.8</v>
      </c>
      <c r="H891" s="15">
        <f>H892+H897</f>
        <v>5827.8</v>
      </c>
      <c r="I891" s="15">
        <f>I892+I897</f>
        <v>5827.8</v>
      </c>
      <c r="J891" s="15">
        <f>J892+J897</f>
        <v>0</v>
      </c>
    </row>
    <row r="892" spans="1:11" ht="31.5" x14ac:dyDescent="0.25">
      <c r="A892" s="16" t="s">
        <v>449</v>
      </c>
      <c r="B892" s="16" t="s">
        <v>138</v>
      </c>
      <c r="C892" s="16" t="s">
        <v>138</v>
      </c>
      <c r="D892" s="16" t="s">
        <v>55</v>
      </c>
      <c r="E892" s="19"/>
      <c r="F892" s="17" t="s">
        <v>56</v>
      </c>
      <c r="G892" s="18">
        <f t="shared" ref="G892:G914" si="264">G893</f>
        <v>5277.8</v>
      </c>
      <c r="H892" s="18">
        <f t="shared" si="252"/>
        <v>5277.8</v>
      </c>
      <c r="I892" s="18">
        <f t="shared" ref="I892:I914" si="265">I893</f>
        <v>5277.8</v>
      </c>
      <c r="J892" s="18">
        <f t="shared" ref="J892:J914" si="266">J893</f>
        <v>0</v>
      </c>
    </row>
    <row r="893" spans="1:11" hidden="1" x14ac:dyDescent="0.25">
      <c r="A893" s="16" t="s">
        <v>449</v>
      </c>
      <c r="B893" s="16" t="s">
        <v>138</v>
      </c>
      <c r="C893" s="16" t="s">
        <v>138</v>
      </c>
      <c r="D893" s="16" t="s">
        <v>181</v>
      </c>
      <c r="E893" s="19"/>
      <c r="F893" s="17" t="s">
        <v>25</v>
      </c>
      <c r="G893" s="18">
        <f t="shared" si="264"/>
        <v>5277.8</v>
      </c>
      <c r="H893" s="18">
        <f t="shared" si="252"/>
        <v>5277.8</v>
      </c>
      <c r="I893" s="18">
        <f t="shared" si="265"/>
        <v>5277.8</v>
      </c>
      <c r="J893" s="18">
        <f t="shared" si="266"/>
        <v>0</v>
      </c>
      <c r="K893" s="1" t="s">
        <v>381</v>
      </c>
    </row>
    <row r="894" spans="1:11" ht="47.25" x14ac:dyDescent="0.25">
      <c r="A894" s="16" t="s">
        <v>449</v>
      </c>
      <c r="B894" s="16" t="s">
        <v>138</v>
      </c>
      <c r="C894" s="16" t="s">
        <v>138</v>
      </c>
      <c r="D894" s="16" t="s">
        <v>221</v>
      </c>
      <c r="E894" s="19"/>
      <c r="F894" s="17" t="s">
        <v>222</v>
      </c>
      <c r="G894" s="18">
        <f t="shared" si="264"/>
        <v>5277.8</v>
      </c>
      <c r="H894" s="18">
        <f t="shared" si="252"/>
        <v>5277.8</v>
      </c>
      <c r="I894" s="18">
        <f t="shared" si="265"/>
        <v>5277.8</v>
      </c>
      <c r="J894" s="18">
        <f t="shared" si="266"/>
        <v>0</v>
      </c>
    </row>
    <row r="895" spans="1:11" ht="63" x14ac:dyDescent="0.25">
      <c r="A895" s="16" t="s">
        <v>449</v>
      </c>
      <c r="B895" s="16" t="s">
        <v>138</v>
      </c>
      <c r="C895" s="16" t="s">
        <v>138</v>
      </c>
      <c r="D895" s="16" t="s">
        <v>436</v>
      </c>
      <c r="E895" s="19"/>
      <c r="F895" s="17" t="s">
        <v>437</v>
      </c>
      <c r="G895" s="18">
        <f t="shared" si="264"/>
        <v>5277.8</v>
      </c>
      <c r="H895" s="18">
        <f t="shared" si="252"/>
        <v>5277.8</v>
      </c>
      <c r="I895" s="18">
        <f t="shared" si="265"/>
        <v>5277.8</v>
      </c>
      <c r="J895" s="18">
        <f t="shared" si="266"/>
        <v>0</v>
      </c>
    </row>
    <row r="896" spans="1:11" ht="31.5" x14ac:dyDescent="0.25">
      <c r="A896" s="16" t="s">
        <v>449</v>
      </c>
      <c r="B896" s="16" t="s">
        <v>138</v>
      </c>
      <c r="C896" s="16" t="s">
        <v>138</v>
      </c>
      <c r="D896" s="16" t="s">
        <v>436</v>
      </c>
      <c r="E896" s="16" t="s">
        <v>111</v>
      </c>
      <c r="F896" s="17" t="s">
        <v>112</v>
      </c>
      <c r="G896" s="18">
        <v>5277.8</v>
      </c>
      <c r="H896" s="18">
        <v>5277.8</v>
      </c>
      <c r="I896" s="18">
        <v>5277.8</v>
      </c>
      <c r="J896" s="18"/>
    </row>
    <row r="897" spans="1:11" ht="47.25" x14ac:dyDescent="0.25">
      <c r="A897" s="16" t="s">
        <v>449</v>
      </c>
      <c r="B897" s="16" t="s">
        <v>138</v>
      </c>
      <c r="C897" s="16" t="s">
        <v>138</v>
      </c>
      <c r="D897" s="16" t="s">
        <v>197</v>
      </c>
      <c r="E897" s="19"/>
      <c r="F897" s="17" t="s">
        <v>198</v>
      </c>
      <c r="G897" s="18">
        <f t="shared" si="264"/>
        <v>550</v>
      </c>
      <c r="H897" s="18">
        <f t="shared" si="252"/>
        <v>550</v>
      </c>
      <c r="I897" s="18">
        <f t="shared" si="265"/>
        <v>550</v>
      </c>
      <c r="J897" s="18">
        <f t="shared" si="266"/>
        <v>0</v>
      </c>
    </row>
    <row r="898" spans="1:11" hidden="1" x14ac:dyDescent="0.25">
      <c r="A898" s="16" t="s">
        <v>449</v>
      </c>
      <c r="B898" s="16" t="s">
        <v>138</v>
      </c>
      <c r="C898" s="16" t="s">
        <v>138</v>
      </c>
      <c r="D898" s="16" t="s">
        <v>199</v>
      </c>
      <c r="E898" s="19"/>
      <c r="F898" s="17" t="s">
        <v>25</v>
      </c>
      <c r="G898" s="18">
        <f t="shared" si="264"/>
        <v>550</v>
      </c>
      <c r="H898" s="18">
        <f t="shared" si="252"/>
        <v>550</v>
      </c>
      <c r="I898" s="18">
        <f t="shared" si="265"/>
        <v>550</v>
      </c>
      <c r="J898" s="18">
        <f t="shared" si="266"/>
        <v>0</v>
      </c>
      <c r="K898" s="1" t="s">
        <v>381</v>
      </c>
    </row>
    <row r="899" spans="1:11" ht="31.5" x14ac:dyDescent="0.25">
      <c r="A899" s="16" t="s">
        <v>449</v>
      </c>
      <c r="B899" s="16" t="s">
        <v>138</v>
      </c>
      <c r="C899" s="16" t="s">
        <v>138</v>
      </c>
      <c r="D899" s="16" t="s">
        <v>239</v>
      </c>
      <c r="E899" s="19"/>
      <c r="F899" s="17" t="s">
        <v>240</v>
      </c>
      <c r="G899" s="18">
        <f t="shared" si="264"/>
        <v>550</v>
      </c>
      <c r="H899" s="18">
        <f t="shared" si="252"/>
        <v>550</v>
      </c>
      <c r="I899" s="18">
        <f t="shared" si="265"/>
        <v>550</v>
      </c>
      <c r="J899" s="18">
        <f t="shared" si="266"/>
        <v>0</v>
      </c>
    </row>
    <row r="900" spans="1:11" ht="47.25" x14ac:dyDescent="0.25">
      <c r="A900" s="16" t="s">
        <v>449</v>
      </c>
      <c r="B900" s="16" t="s">
        <v>138</v>
      </c>
      <c r="C900" s="16" t="s">
        <v>138</v>
      </c>
      <c r="D900" s="16" t="s">
        <v>438</v>
      </c>
      <c r="E900" s="19"/>
      <c r="F900" s="17" t="s">
        <v>439</v>
      </c>
      <c r="G900" s="18">
        <f t="shared" si="264"/>
        <v>550</v>
      </c>
      <c r="H900" s="18">
        <f t="shared" si="252"/>
        <v>550</v>
      </c>
      <c r="I900" s="18">
        <f t="shared" si="265"/>
        <v>550</v>
      </c>
      <c r="J900" s="18">
        <f t="shared" si="266"/>
        <v>0</v>
      </c>
    </row>
    <row r="901" spans="1:11" ht="31.5" x14ac:dyDescent="0.25">
      <c r="A901" s="16" t="s">
        <v>449</v>
      </c>
      <c r="B901" s="16" t="s">
        <v>138</v>
      </c>
      <c r="C901" s="16" t="s">
        <v>138</v>
      </c>
      <c r="D901" s="16" t="s">
        <v>438</v>
      </c>
      <c r="E901" s="16" t="s">
        <v>30</v>
      </c>
      <c r="F901" s="17" t="s">
        <v>31</v>
      </c>
      <c r="G901" s="18">
        <v>550</v>
      </c>
      <c r="H901" s="18">
        <v>550</v>
      </c>
      <c r="I901" s="18">
        <v>550</v>
      </c>
      <c r="J901" s="18"/>
    </row>
    <row r="902" spans="1:11" s="8" customFormat="1" x14ac:dyDescent="0.25">
      <c r="A902" s="9" t="s">
        <v>449</v>
      </c>
      <c r="B902" s="9" t="s">
        <v>52</v>
      </c>
      <c r="C902" s="9"/>
      <c r="D902" s="9"/>
      <c r="E902" s="9"/>
      <c r="F902" s="10" t="s">
        <v>53</v>
      </c>
      <c r="G902" s="11">
        <f t="shared" si="264"/>
        <v>2952.6</v>
      </c>
      <c r="H902" s="11">
        <f t="shared" si="252"/>
        <v>3552.6</v>
      </c>
      <c r="I902" s="11">
        <f t="shared" si="265"/>
        <v>3552.6</v>
      </c>
      <c r="J902" s="11">
        <f t="shared" si="266"/>
        <v>0</v>
      </c>
    </row>
    <row r="903" spans="1:11" s="12" customFormat="1" x14ac:dyDescent="0.25">
      <c r="A903" s="13" t="s">
        <v>449</v>
      </c>
      <c r="B903" s="13" t="s">
        <v>52</v>
      </c>
      <c r="C903" s="13" t="s">
        <v>18</v>
      </c>
      <c r="D903" s="13"/>
      <c r="E903" s="13"/>
      <c r="F903" s="14" t="s">
        <v>54</v>
      </c>
      <c r="G903" s="15">
        <f t="shared" si="264"/>
        <v>2952.6</v>
      </c>
      <c r="H903" s="15">
        <f t="shared" si="252"/>
        <v>3552.6</v>
      </c>
      <c r="I903" s="15">
        <f t="shared" si="265"/>
        <v>3552.6</v>
      </c>
      <c r="J903" s="15">
        <f t="shared" si="266"/>
        <v>0</v>
      </c>
    </row>
    <row r="904" spans="1:11" ht="31.5" x14ac:dyDescent="0.25">
      <c r="A904" s="16" t="s">
        <v>449</v>
      </c>
      <c r="B904" s="16" t="s">
        <v>52</v>
      </c>
      <c r="C904" s="16" t="s">
        <v>18</v>
      </c>
      <c r="D904" s="16" t="s">
        <v>55</v>
      </c>
      <c r="E904" s="19"/>
      <c r="F904" s="17" t="s">
        <v>56</v>
      </c>
      <c r="G904" s="18">
        <f t="shared" si="264"/>
        <v>2952.6</v>
      </c>
      <c r="H904" s="18">
        <f t="shared" si="252"/>
        <v>3552.6</v>
      </c>
      <c r="I904" s="18">
        <f t="shared" si="265"/>
        <v>3552.6</v>
      </c>
      <c r="J904" s="18">
        <f t="shared" si="266"/>
        <v>0</v>
      </c>
    </row>
    <row r="905" spans="1:11" hidden="1" x14ac:dyDescent="0.25">
      <c r="A905" s="16" t="s">
        <v>449</v>
      </c>
      <c r="B905" s="16" t="s">
        <v>52</v>
      </c>
      <c r="C905" s="16" t="s">
        <v>18</v>
      </c>
      <c r="D905" s="16" t="s">
        <v>181</v>
      </c>
      <c r="E905" s="19"/>
      <c r="F905" s="17" t="s">
        <v>25</v>
      </c>
      <c r="G905" s="18">
        <f t="shared" si="264"/>
        <v>2952.6</v>
      </c>
      <c r="H905" s="18">
        <f t="shared" si="252"/>
        <v>3552.6</v>
      </c>
      <c r="I905" s="18">
        <f t="shared" si="265"/>
        <v>3552.6</v>
      </c>
      <c r="J905" s="18">
        <f t="shared" si="266"/>
        <v>0</v>
      </c>
      <c r="K905" s="1" t="s">
        <v>381</v>
      </c>
    </row>
    <row r="906" spans="1:11" ht="31.5" x14ac:dyDescent="0.25">
      <c r="A906" s="16" t="s">
        <v>449</v>
      </c>
      <c r="B906" s="16" t="s">
        <v>52</v>
      </c>
      <c r="C906" s="16" t="s">
        <v>18</v>
      </c>
      <c r="D906" s="16" t="s">
        <v>243</v>
      </c>
      <c r="E906" s="19"/>
      <c r="F906" s="17" t="s">
        <v>244</v>
      </c>
      <c r="G906" s="18">
        <f t="shared" si="264"/>
        <v>2952.6</v>
      </c>
      <c r="H906" s="18">
        <f t="shared" si="252"/>
        <v>3552.6</v>
      </c>
      <c r="I906" s="18">
        <f t="shared" si="265"/>
        <v>3552.6</v>
      </c>
      <c r="J906" s="18">
        <f t="shared" si="266"/>
        <v>0</v>
      </c>
    </row>
    <row r="907" spans="1:11" ht="47.25" x14ac:dyDescent="0.25">
      <c r="A907" s="16" t="s">
        <v>449</v>
      </c>
      <c r="B907" s="16" t="s">
        <v>52</v>
      </c>
      <c r="C907" s="16" t="s">
        <v>18</v>
      </c>
      <c r="D907" s="16" t="s">
        <v>246</v>
      </c>
      <c r="E907" s="19"/>
      <c r="F907" s="17" t="s">
        <v>247</v>
      </c>
      <c r="G907" s="18">
        <f t="shared" si="264"/>
        <v>2952.6</v>
      </c>
      <c r="H907" s="18">
        <f t="shared" si="252"/>
        <v>3552.6</v>
      </c>
      <c r="I907" s="18">
        <f t="shared" si="265"/>
        <v>3552.6</v>
      </c>
      <c r="J907" s="18">
        <f t="shared" si="266"/>
        <v>0</v>
      </c>
    </row>
    <row r="908" spans="1:11" ht="31.5" x14ac:dyDescent="0.25">
      <c r="A908" s="16" t="s">
        <v>449</v>
      </c>
      <c r="B908" s="16" t="s">
        <v>52</v>
      </c>
      <c r="C908" s="16" t="s">
        <v>18</v>
      </c>
      <c r="D908" s="16" t="s">
        <v>246</v>
      </c>
      <c r="E908" s="16" t="s">
        <v>30</v>
      </c>
      <c r="F908" s="17" t="s">
        <v>31</v>
      </c>
      <c r="G908" s="18">
        <v>2952.6</v>
      </c>
      <c r="H908" s="18">
        <v>3552.6</v>
      </c>
      <c r="I908" s="18">
        <v>3552.6</v>
      </c>
      <c r="J908" s="18"/>
    </row>
    <row r="909" spans="1:11" s="8" customFormat="1" x14ac:dyDescent="0.25">
      <c r="A909" s="9" t="s">
        <v>449</v>
      </c>
      <c r="B909" s="9" t="s">
        <v>74</v>
      </c>
      <c r="C909" s="9"/>
      <c r="D909" s="9"/>
      <c r="E909" s="20"/>
      <c r="F909" s="10" t="s">
        <v>369</v>
      </c>
      <c r="G909" s="11">
        <f t="shared" si="264"/>
        <v>2396.5</v>
      </c>
      <c r="H909" s="11">
        <f t="shared" si="252"/>
        <v>2396.5</v>
      </c>
      <c r="I909" s="11">
        <f t="shared" si="265"/>
        <v>2396.5</v>
      </c>
      <c r="J909" s="11">
        <f t="shared" si="266"/>
        <v>0</v>
      </c>
    </row>
    <row r="910" spans="1:11" s="12" customFormat="1" x14ac:dyDescent="0.25">
      <c r="A910" s="13" t="s">
        <v>449</v>
      </c>
      <c r="B910" s="13" t="s">
        <v>74</v>
      </c>
      <c r="C910" s="13" t="s">
        <v>18</v>
      </c>
      <c r="D910" s="13"/>
      <c r="E910" s="21"/>
      <c r="F910" s="14" t="s">
        <v>440</v>
      </c>
      <c r="G910" s="15">
        <f t="shared" si="264"/>
        <v>2396.5</v>
      </c>
      <c r="H910" s="15">
        <f t="shared" si="252"/>
        <v>2396.5</v>
      </c>
      <c r="I910" s="15">
        <f t="shared" si="265"/>
        <v>2396.5</v>
      </c>
      <c r="J910" s="15">
        <f t="shared" si="266"/>
        <v>0</v>
      </c>
    </row>
    <row r="911" spans="1:11" ht="31.5" x14ac:dyDescent="0.25">
      <c r="A911" s="16" t="s">
        <v>449</v>
      </c>
      <c r="B911" s="16" t="s">
        <v>74</v>
      </c>
      <c r="C911" s="16" t="s">
        <v>18</v>
      </c>
      <c r="D911" s="16" t="s">
        <v>371</v>
      </c>
      <c r="E911" s="19"/>
      <c r="F911" s="17" t="s">
        <v>372</v>
      </c>
      <c r="G911" s="18">
        <f t="shared" si="264"/>
        <v>2396.5</v>
      </c>
      <c r="H911" s="18">
        <f t="shared" si="252"/>
        <v>2396.5</v>
      </c>
      <c r="I911" s="18">
        <f t="shared" si="265"/>
        <v>2396.5</v>
      </c>
      <c r="J911" s="18">
        <f t="shared" si="266"/>
        <v>0</v>
      </c>
    </row>
    <row r="912" spans="1:11" hidden="1" x14ac:dyDescent="0.25">
      <c r="A912" s="16" t="s">
        <v>449</v>
      </c>
      <c r="B912" s="16" t="s">
        <v>74</v>
      </c>
      <c r="C912" s="16" t="s">
        <v>18</v>
      </c>
      <c r="D912" s="16" t="s">
        <v>373</v>
      </c>
      <c r="E912" s="19"/>
      <c r="F912" s="17" t="s">
        <v>25</v>
      </c>
      <c r="G912" s="18">
        <f t="shared" si="264"/>
        <v>2396.5</v>
      </c>
      <c r="H912" s="18">
        <f t="shared" si="252"/>
        <v>2396.5</v>
      </c>
      <c r="I912" s="18">
        <f t="shared" si="265"/>
        <v>2396.5</v>
      </c>
      <c r="J912" s="18">
        <f t="shared" si="266"/>
        <v>0</v>
      </c>
      <c r="K912" s="1" t="s">
        <v>381</v>
      </c>
    </row>
    <row r="913" spans="1:11" ht="47.25" x14ac:dyDescent="0.25">
      <c r="A913" s="16" t="s">
        <v>449</v>
      </c>
      <c r="B913" s="16" t="s">
        <v>74</v>
      </c>
      <c r="C913" s="16" t="s">
        <v>18</v>
      </c>
      <c r="D913" s="16" t="s">
        <v>441</v>
      </c>
      <c r="E913" s="19"/>
      <c r="F913" s="17" t="s">
        <v>442</v>
      </c>
      <c r="G913" s="18">
        <f t="shared" si="264"/>
        <v>2396.5</v>
      </c>
      <c r="H913" s="18">
        <f t="shared" si="252"/>
        <v>2396.5</v>
      </c>
      <c r="I913" s="18">
        <f t="shared" si="265"/>
        <v>2396.5</v>
      </c>
      <c r="J913" s="18">
        <f t="shared" si="266"/>
        <v>0</v>
      </c>
    </row>
    <row r="914" spans="1:11" ht="47.25" x14ac:dyDescent="0.25">
      <c r="A914" s="16" t="s">
        <v>449</v>
      </c>
      <c r="B914" s="16" t="s">
        <v>74</v>
      </c>
      <c r="C914" s="16" t="s">
        <v>18</v>
      </c>
      <c r="D914" s="16" t="s">
        <v>443</v>
      </c>
      <c r="E914" s="19"/>
      <c r="F914" s="17" t="s">
        <v>444</v>
      </c>
      <c r="G914" s="18">
        <f t="shared" si="264"/>
        <v>2396.5</v>
      </c>
      <c r="H914" s="18">
        <f t="shared" si="252"/>
        <v>2396.5</v>
      </c>
      <c r="I914" s="18">
        <f t="shared" si="265"/>
        <v>2396.5</v>
      </c>
      <c r="J914" s="18">
        <f t="shared" si="266"/>
        <v>0</v>
      </c>
    </row>
    <row r="915" spans="1:11" ht="31.5" x14ac:dyDescent="0.25">
      <c r="A915" s="16" t="s">
        <v>449</v>
      </c>
      <c r="B915" s="16" t="s">
        <v>74</v>
      </c>
      <c r="C915" s="16" t="s">
        <v>18</v>
      </c>
      <c r="D915" s="16" t="s">
        <v>443</v>
      </c>
      <c r="E915" s="16" t="s">
        <v>30</v>
      </c>
      <c r="F915" s="17" t="s">
        <v>31</v>
      </c>
      <c r="G915" s="18">
        <v>2396.5</v>
      </c>
      <c r="H915" s="18">
        <v>2396.5</v>
      </c>
      <c r="I915" s="18">
        <v>2396.5</v>
      </c>
      <c r="J915" s="18"/>
    </row>
    <row r="916" spans="1:11" s="8" customFormat="1" ht="31.5" x14ac:dyDescent="0.25">
      <c r="A916" s="9" t="s">
        <v>453</v>
      </c>
      <c r="B916" s="9"/>
      <c r="C916" s="9"/>
      <c r="D916" s="9"/>
      <c r="E916" s="9"/>
      <c r="F916" s="10" t="s">
        <v>454</v>
      </c>
      <c r="G916" s="11">
        <f>G917+G1009+G1021+G979+G943+G961+G1028+G1002</f>
        <v>152216.99999999997</v>
      </c>
      <c r="H916" s="11">
        <f>H917+H1009+H1021+H979+H943+H961+H1028+H1002</f>
        <v>139875.19999999998</v>
      </c>
      <c r="I916" s="11">
        <f>I917+I1009+I1021+I979+I943+I961+I1028+I1002</f>
        <v>134518.5</v>
      </c>
      <c r="J916" s="11">
        <f>J917+J1009+J1021+J979+J943+J961+J1028+J1002</f>
        <v>0</v>
      </c>
    </row>
    <row r="917" spans="1:11" s="8" customFormat="1" x14ac:dyDescent="0.25">
      <c r="A917" s="9" t="s">
        <v>453</v>
      </c>
      <c r="B917" s="9" t="s">
        <v>18</v>
      </c>
      <c r="C917" s="9"/>
      <c r="D917" s="9"/>
      <c r="E917" s="9"/>
      <c r="F917" s="10" t="s">
        <v>19</v>
      </c>
      <c r="G917" s="11">
        <f>G930+G918</f>
        <v>86609</v>
      </c>
      <c r="H917" s="11">
        <f>H930+H918</f>
        <v>88817.799999999988</v>
      </c>
      <c r="I917" s="11">
        <f>I930+I918</f>
        <v>89212.5</v>
      </c>
      <c r="J917" s="11">
        <f>J930+J918</f>
        <v>0</v>
      </c>
    </row>
    <row r="918" spans="1:11" s="12" customFormat="1" ht="63" x14ac:dyDescent="0.25">
      <c r="A918" s="13" t="s">
        <v>453</v>
      </c>
      <c r="B918" s="13" t="s">
        <v>18</v>
      </c>
      <c r="C918" s="13" t="s">
        <v>98</v>
      </c>
      <c r="D918" s="13"/>
      <c r="E918" s="13"/>
      <c r="F918" s="14" t="s">
        <v>380</v>
      </c>
      <c r="G918" s="15">
        <f>G919+G925</f>
        <v>72350.600000000006</v>
      </c>
      <c r="H918" s="15">
        <f>H919+H925</f>
        <v>74440.899999999994</v>
      </c>
      <c r="I918" s="15">
        <f>I919+I925</f>
        <v>74440.899999999994</v>
      </c>
      <c r="J918" s="15">
        <f>J919+J925</f>
        <v>0</v>
      </c>
    </row>
    <row r="919" spans="1:11" ht="47.25" x14ac:dyDescent="0.25">
      <c r="A919" s="16" t="s">
        <v>453</v>
      </c>
      <c r="B919" s="16" t="s">
        <v>18</v>
      </c>
      <c r="C919" s="16" t="s">
        <v>98</v>
      </c>
      <c r="D919" s="16" t="s">
        <v>197</v>
      </c>
      <c r="E919" s="19"/>
      <c r="F919" s="17" t="s">
        <v>198</v>
      </c>
      <c r="G919" s="18">
        <f t="shared" ref="G919:G921" si="267">G920</f>
        <v>11819.1</v>
      </c>
      <c r="H919" s="18">
        <f t="shared" ref="H919:H921" si="268">H920</f>
        <v>12169.000000000002</v>
      </c>
      <c r="I919" s="18">
        <f t="shared" ref="I919:I921" si="269">I920</f>
        <v>12169.000000000002</v>
      </c>
      <c r="J919" s="18">
        <f t="shared" ref="J919:J921" si="270">J920</f>
        <v>0</v>
      </c>
    </row>
    <row r="920" spans="1:11" hidden="1" x14ac:dyDescent="0.25">
      <c r="A920" s="16" t="s">
        <v>453</v>
      </c>
      <c r="B920" s="16" t="s">
        <v>18</v>
      </c>
      <c r="C920" s="16" t="s">
        <v>98</v>
      </c>
      <c r="D920" s="16" t="s">
        <v>199</v>
      </c>
      <c r="E920" s="19"/>
      <c r="F920" s="17" t="s">
        <v>25</v>
      </c>
      <c r="G920" s="18">
        <f t="shared" si="267"/>
        <v>11819.1</v>
      </c>
      <c r="H920" s="18">
        <f t="shared" si="268"/>
        <v>12169.000000000002</v>
      </c>
      <c r="I920" s="18">
        <f t="shared" si="269"/>
        <v>12169.000000000002</v>
      </c>
      <c r="J920" s="18">
        <f t="shared" si="270"/>
        <v>0</v>
      </c>
      <c r="K920" s="1" t="s">
        <v>381</v>
      </c>
    </row>
    <row r="921" spans="1:11" ht="78.75" x14ac:dyDescent="0.25">
      <c r="A921" s="16" t="s">
        <v>453</v>
      </c>
      <c r="B921" s="16" t="s">
        <v>18</v>
      </c>
      <c r="C921" s="16" t="s">
        <v>98</v>
      </c>
      <c r="D921" s="16" t="s">
        <v>382</v>
      </c>
      <c r="E921" s="19"/>
      <c r="F921" s="17" t="s">
        <v>383</v>
      </c>
      <c r="G921" s="18">
        <f t="shared" si="267"/>
        <v>11819.1</v>
      </c>
      <c r="H921" s="18">
        <f t="shared" si="268"/>
        <v>12169.000000000002</v>
      </c>
      <c r="I921" s="18">
        <f t="shared" si="269"/>
        <v>12169.000000000002</v>
      </c>
      <c r="J921" s="18">
        <f t="shared" si="270"/>
        <v>0</v>
      </c>
    </row>
    <row r="922" spans="1:11" ht="47.25" x14ac:dyDescent="0.25">
      <c r="A922" s="16" t="s">
        <v>453</v>
      </c>
      <c r="B922" s="16" t="s">
        <v>18</v>
      </c>
      <c r="C922" s="16" t="s">
        <v>98</v>
      </c>
      <c r="D922" s="16" t="s">
        <v>384</v>
      </c>
      <c r="E922" s="19"/>
      <c r="F922" s="17" t="s">
        <v>385</v>
      </c>
      <c r="G922" s="18">
        <f>G923+G924</f>
        <v>11819.1</v>
      </c>
      <c r="H922" s="18">
        <f>H923+H924</f>
        <v>12169.000000000002</v>
      </c>
      <c r="I922" s="18">
        <f>I923+I924</f>
        <v>12169.000000000002</v>
      </c>
      <c r="J922" s="18">
        <f>J923+J924</f>
        <v>0</v>
      </c>
    </row>
    <row r="923" spans="1:11" ht="78.75" x14ac:dyDescent="0.25">
      <c r="A923" s="16" t="s">
        <v>453</v>
      </c>
      <c r="B923" s="16" t="s">
        <v>18</v>
      </c>
      <c r="C923" s="16" t="s">
        <v>98</v>
      </c>
      <c r="D923" s="16" t="s">
        <v>384</v>
      </c>
      <c r="E923" s="16" t="s">
        <v>42</v>
      </c>
      <c r="F923" s="17" t="s">
        <v>43</v>
      </c>
      <c r="G923" s="18">
        <v>11379.4</v>
      </c>
      <c r="H923" s="18">
        <v>11729.300000000001</v>
      </c>
      <c r="I923" s="18">
        <v>11729.300000000001</v>
      </c>
      <c r="J923" s="18"/>
    </row>
    <row r="924" spans="1:11" ht="31.5" x14ac:dyDescent="0.25">
      <c r="A924" s="16" t="s">
        <v>453</v>
      </c>
      <c r="B924" s="16" t="s">
        <v>18</v>
      </c>
      <c r="C924" s="16" t="s">
        <v>98</v>
      </c>
      <c r="D924" s="16" t="s">
        <v>384</v>
      </c>
      <c r="E924" s="16" t="s">
        <v>30</v>
      </c>
      <c r="F924" s="17" t="s">
        <v>31</v>
      </c>
      <c r="G924" s="18">
        <v>439.7</v>
      </c>
      <c r="H924" s="18">
        <v>439.7</v>
      </c>
      <c r="I924" s="18">
        <v>439.7</v>
      </c>
      <c r="J924" s="18"/>
    </row>
    <row r="925" spans="1:11" ht="31.5" x14ac:dyDescent="0.25">
      <c r="A925" s="16" t="s">
        <v>453</v>
      </c>
      <c r="B925" s="16" t="s">
        <v>18</v>
      </c>
      <c r="C925" s="16" t="s">
        <v>98</v>
      </c>
      <c r="D925" s="16" t="s">
        <v>69</v>
      </c>
      <c r="E925" s="19"/>
      <c r="F925" s="17" t="s">
        <v>70</v>
      </c>
      <c r="G925" s="18">
        <f t="shared" ref="G925:G926" si="271">G926</f>
        <v>60531.5</v>
      </c>
      <c r="H925" s="18">
        <f t="shared" ref="H925:H926" si="272">H926</f>
        <v>62271.899999999994</v>
      </c>
      <c r="I925" s="18">
        <f t="shared" ref="I925:I926" si="273">I926</f>
        <v>62271.899999999994</v>
      </c>
      <c r="J925" s="18">
        <f t="shared" ref="J925:J926" si="274">J926</f>
        <v>0</v>
      </c>
    </row>
    <row r="926" spans="1:11" ht="31.5" x14ac:dyDescent="0.25">
      <c r="A926" s="16" t="s">
        <v>453</v>
      </c>
      <c r="B926" s="16" t="s">
        <v>18</v>
      </c>
      <c r="C926" s="16" t="s">
        <v>98</v>
      </c>
      <c r="D926" s="16" t="s">
        <v>386</v>
      </c>
      <c r="E926" s="19"/>
      <c r="F926" s="17" t="s">
        <v>387</v>
      </c>
      <c r="G926" s="18">
        <f t="shared" si="271"/>
        <v>60531.5</v>
      </c>
      <c r="H926" s="18">
        <f t="shared" si="272"/>
        <v>62271.899999999994</v>
      </c>
      <c r="I926" s="18">
        <f t="shared" si="273"/>
        <v>62271.899999999994</v>
      </c>
      <c r="J926" s="18">
        <f t="shared" si="274"/>
        <v>0</v>
      </c>
    </row>
    <row r="927" spans="1:11" x14ac:dyDescent="0.25">
      <c r="A927" s="16" t="s">
        <v>453</v>
      </c>
      <c r="B927" s="16" t="s">
        <v>18</v>
      </c>
      <c r="C927" s="16" t="s">
        <v>98</v>
      </c>
      <c r="D927" s="16" t="s">
        <v>388</v>
      </c>
      <c r="E927" s="19"/>
      <c r="F927" s="17" t="s">
        <v>41</v>
      </c>
      <c r="G927" s="18">
        <f>G928+G929</f>
        <v>60531.5</v>
      </c>
      <c r="H927" s="18">
        <f>H928+H929</f>
        <v>62271.899999999994</v>
      </c>
      <c r="I927" s="18">
        <f>I928+I929</f>
        <v>62271.899999999994</v>
      </c>
      <c r="J927" s="18">
        <f>J928+J929</f>
        <v>0</v>
      </c>
    </row>
    <row r="928" spans="1:11" ht="78.75" x14ac:dyDescent="0.25">
      <c r="A928" s="16" t="s">
        <v>453</v>
      </c>
      <c r="B928" s="16" t="s">
        <v>18</v>
      </c>
      <c r="C928" s="16" t="s">
        <v>98</v>
      </c>
      <c r="D928" s="16" t="s">
        <v>388</v>
      </c>
      <c r="E928" s="16" t="s">
        <v>42</v>
      </c>
      <c r="F928" s="17" t="s">
        <v>43</v>
      </c>
      <c r="G928" s="18">
        <v>56585.3</v>
      </c>
      <c r="H928" s="18">
        <v>58325.7</v>
      </c>
      <c r="I928" s="18">
        <v>58325.7</v>
      </c>
      <c r="J928" s="18"/>
    </row>
    <row r="929" spans="1:11" ht="31.5" x14ac:dyDescent="0.25">
      <c r="A929" s="16" t="s">
        <v>453</v>
      </c>
      <c r="B929" s="16" t="s">
        <v>18</v>
      </c>
      <c r="C929" s="16" t="s">
        <v>98</v>
      </c>
      <c r="D929" s="16" t="s">
        <v>388</v>
      </c>
      <c r="E929" s="16" t="s">
        <v>30</v>
      </c>
      <c r="F929" s="17" t="s">
        <v>31</v>
      </c>
      <c r="G929" s="18">
        <v>3946.2</v>
      </c>
      <c r="H929" s="18">
        <v>3946.2</v>
      </c>
      <c r="I929" s="18">
        <v>3946.2</v>
      </c>
      <c r="J929" s="18"/>
    </row>
    <row r="930" spans="1:11" s="12" customFormat="1" x14ac:dyDescent="0.25">
      <c r="A930" s="13" t="s">
        <v>453</v>
      </c>
      <c r="B930" s="13" t="s">
        <v>18</v>
      </c>
      <c r="C930" s="13" t="s">
        <v>20</v>
      </c>
      <c r="D930" s="13"/>
      <c r="E930" s="13"/>
      <c r="F930" s="14" t="s">
        <v>21</v>
      </c>
      <c r="G930" s="15">
        <f t="shared" ref="G930:G932" si="275">G931</f>
        <v>14258.400000000001</v>
      </c>
      <c r="H930" s="15">
        <f t="shared" ref="H930:H932" si="276">H931</f>
        <v>14376.900000000001</v>
      </c>
      <c r="I930" s="15">
        <f t="shared" ref="I930:I932" si="277">I931</f>
        <v>14771.6</v>
      </c>
      <c r="J930" s="15">
        <f t="shared" ref="J930:J932" si="278">J931</f>
        <v>0</v>
      </c>
    </row>
    <row r="931" spans="1:11" x14ac:dyDescent="0.25">
      <c r="A931" s="16" t="s">
        <v>453</v>
      </c>
      <c r="B931" s="16" t="s">
        <v>18</v>
      </c>
      <c r="C931" s="16" t="s">
        <v>20</v>
      </c>
      <c r="D931" s="16" t="s">
        <v>205</v>
      </c>
      <c r="E931" s="16"/>
      <c r="F931" s="17" t="s">
        <v>206</v>
      </c>
      <c r="G931" s="18">
        <f t="shared" si="275"/>
        <v>14258.400000000001</v>
      </c>
      <c r="H931" s="18">
        <f t="shared" si="276"/>
        <v>14376.900000000001</v>
      </c>
      <c r="I931" s="18">
        <f t="shared" si="277"/>
        <v>14771.6</v>
      </c>
      <c r="J931" s="18">
        <f t="shared" si="278"/>
        <v>0</v>
      </c>
    </row>
    <row r="932" spans="1:11" hidden="1" x14ac:dyDescent="0.25">
      <c r="A932" s="16" t="s">
        <v>453</v>
      </c>
      <c r="B932" s="16" t="s">
        <v>18</v>
      </c>
      <c r="C932" s="16" t="s">
        <v>20</v>
      </c>
      <c r="D932" s="16" t="s">
        <v>207</v>
      </c>
      <c r="E932" s="16"/>
      <c r="F932" s="17" t="s">
        <v>25</v>
      </c>
      <c r="G932" s="18">
        <f t="shared" si="275"/>
        <v>14258.400000000001</v>
      </c>
      <c r="H932" s="18">
        <f t="shared" si="276"/>
        <v>14376.900000000001</v>
      </c>
      <c r="I932" s="18">
        <f t="shared" si="277"/>
        <v>14771.6</v>
      </c>
      <c r="J932" s="18">
        <f t="shared" si="278"/>
        <v>0</v>
      </c>
      <c r="K932" s="1" t="s">
        <v>381</v>
      </c>
    </row>
    <row r="933" spans="1:11" ht="47.25" x14ac:dyDescent="0.25">
      <c r="A933" s="16" t="s">
        <v>453</v>
      </c>
      <c r="B933" s="16" t="s">
        <v>18</v>
      </c>
      <c r="C933" s="16" t="s">
        <v>20</v>
      </c>
      <c r="D933" s="16" t="s">
        <v>208</v>
      </c>
      <c r="E933" s="16"/>
      <c r="F933" s="17" t="s">
        <v>209</v>
      </c>
      <c r="G933" s="18">
        <f>G934+G937+G941+G939</f>
        <v>14258.400000000001</v>
      </c>
      <c r="H933" s="18">
        <f>H934+H937+H941+H939</f>
        <v>14376.900000000001</v>
      </c>
      <c r="I933" s="18">
        <f>I934+I937+I941+I939</f>
        <v>14771.6</v>
      </c>
      <c r="J933" s="18">
        <f>J934+J937+J941+J939</f>
        <v>0</v>
      </c>
    </row>
    <row r="934" spans="1:11" ht="31.5" x14ac:dyDescent="0.25">
      <c r="A934" s="16" t="s">
        <v>453</v>
      </c>
      <c r="B934" s="16" t="s">
        <v>18</v>
      </c>
      <c r="C934" s="16" t="s">
        <v>20</v>
      </c>
      <c r="D934" s="16" t="s">
        <v>389</v>
      </c>
      <c r="E934" s="16"/>
      <c r="F934" s="17" t="s">
        <v>390</v>
      </c>
      <c r="G934" s="18">
        <f>G935+G936</f>
        <v>5679.6</v>
      </c>
      <c r="H934" s="18">
        <f>H935+H936</f>
        <v>5798.1</v>
      </c>
      <c r="I934" s="18">
        <f>I935+I936</f>
        <v>6192.8</v>
      </c>
      <c r="J934" s="18">
        <f>J935+J936</f>
        <v>0</v>
      </c>
    </row>
    <row r="935" spans="1:11" ht="31.5" x14ac:dyDescent="0.25">
      <c r="A935" s="16" t="s">
        <v>453</v>
      </c>
      <c r="B935" s="16" t="s">
        <v>18</v>
      </c>
      <c r="C935" s="16" t="s">
        <v>20</v>
      </c>
      <c r="D935" s="16" t="s">
        <v>389</v>
      </c>
      <c r="E935" s="16" t="s">
        <v>30</v>
      </c>
      <c r="F935" s="17" t="s">
        <v>31</v>
      </c>
      <c r="G935" s="18">
        <v>5609.6</v>
      </c>
      <c r="H935" s="18">
        <v>5728.1</v>
      </c>
      <c r="I935" s="18">
        <v>6122.8</v>
      </c>
      <c r="J935" s="18"/>
    </row>
    <row r="936" spans="1:11" x14ac:dyDescent="0.25">
      <c r="A936" s="16" t="s">
        <v>453</v>
      </c>
      <c r="B936" s="16" t="s">
        <v>18</v>
      </c>
      <c r="C936" s="16" t="s">
        <v>20</v>
      </c>
      <c r="D936" s="16" t="s">
        <v>389</v>
      </c>
      <c r="E936" s="16" t="s">
        <v>32</v>
      </c>
      <c r="F936" s="17" t="s">
        <v>33</v>
      </c>
      <c r="G936" s="18">
        <v>70</v>
      </c>
      <c r="H936" s="18">
        <v>70</v>
      </c>
      <c r="I936" s="18">
        <v>70</v>
      </c>
      <c r="J936" s="18"/>
    </row>
    <row r="937" spans="1:11" ht="31.5" x14ac:dyDescent="0.25">
      <c r="A937" s="16" t="s">
        <v>453</v>
      </c>
      <c r="B937" s="16" t="s">
        <v>18</v>
      </c>
      <c r="C937" s="16" t="s">
        <v>20</v>
      </c>
      <c r="D937" s="16" t="s">
        <v>391</v>
      </c>
      <c r="E937" s="19"/>
      <c r="F937" s="17" t="s">
        <v>392</v>
      </c>
      <c r="G937" s="18">
        <f>G938</f>
        <v>6702.3</v>
      </c>
      <c r="H937" s="18">
        <f>H938</f>
        <v>6702.3</v>
      </c>
      <c r="I937" s="18">
        <f>I938</f>
        <v>6702.3</v>
      </c>
      <c r="J937" s="18">
        <f>J938</f>
        <v>0</v>
      </c>
    </row>
    <row r="938" spans="1:11" ht="31.5" x14ac:dyDescent="0.25">
      <c r="A938" s="16" t="s">
        <v>453</v>
      </c>
      <c r="B938" s="16" t="s">
        <v>18</v>
      </c>
      <c r="C938" s="16" t="s">
        <v>20</v>
      </c>
      <c r="D938" s="16" t="s">
        <v>391</v>
      </c>
      <c r="E938" s="16" t="s">
        <v>111</v>
      </c>
      <c r="F938" s="17" t="s">
        <v>112</v>
      </c>
      <c r="G938" s="18">
        <v>6702.3</v>
      </c>
      <c r="H938" s="18">
        <v>6702.3</v>
      </c>
      <c r="I938" s="18">
        <v>6702.3</v>
      </c>
      <c r="J938" s="18"/>
    </row>
    <row r="939" spans="1:11" ht="47.25" x14ac:dyDescent="0.25">
      <c r="A939" s="16" t="s">
        <v>453</v>
      </c>
      <c r="B939" s="16" t="s">
        <v>18</v>
      </c>
      <c r="C939" s="16" t="s">
        <v>20</v>
      </c>
      <c r="D939" s="16" t="s">
        <v>455</v>
      </c>
      <c r="E939" s="16"/>
      <c r="F939" s="17" t="s">
        <v>456</v>
      </c>
      <c r="G939" s="18">
        <f>G940</f>
        <v>1050</v>
      </c>
      <c r="H939" s="18">
        <f>H940</f>
        <v>1050</v>
      </c>
      <c r="I939" s="18">
        <f>I940</f>
        <v>1050</v>
      </c>
      <c r="J939" s="18">
        <f>J940</f>
        <v>0</v>
      </c>
    </row>
    <row r="940" spans="1:11" ht="31.5" x14ac:dyDescent="0.25">
      <c r="A940" s="16" t="s">
        <v>453</v>
      </c>
      <c r="B940" s="16" t="s">
        <v>18</v>
      </c>
      <c r="C940" s="16" t="s">
        <v>20</v>
      </c>
      <c r="D940" s="16" t="s">
        <v>455</v>
      </c>
      <c r="E940" s="16" t="s">
        <v>111</v>
      </c>
      <c r="F940" s="17" t="s">
        <v>112</v>
      </c>
      <c r="G940" s="18">
        <v>1050</v>
      </c>
      <c r="H940" s="18">
        <v>1050</v>
      </c>
      <c r="I940" s="18">
        <v>1050</v>
      </c>
      <c r="J940" s="18"/>
    </row>
    <row r="941" spans="1:11" ht="63" x14ac:dyDescent="0.25">
      <c r="A941" s="16" t="s">
        <v>453</v>
      </c>
      <c r="B941" s="16" t="s">
        <v>18</v>
      </c>
      <c r="C941" s="16" t="s">
        <v>20</v>
      </c>
      <c r="D941" s="16" t="s">
        <v>212</v>
      </c>
      <c r="E941" s="19"/>
      <c r="F941" s="17" t="s">
        <v>213</v>
      </c>
      <c r="G941" s="18">
        <f>G942</f>
        <v>826.5</v>
      </c>
      <c r="H941" s="18">
        <f>H942</f>
        <v>826.5</v>
      </c>
      <c r="I941" s="18">
        <f>I942</f>
        <v>826.5</v>
      </c>
      <c r="J941" s="18">
        <f>J942</f>
        <v>0</v>
      </c>
    </row>
    <row r="942" spans="1:11" ht="31.5" x14ac:dyDescent="0.25">
      <c r="A942" s="16" t="s">
        <v>453</v>
      </c>
      <c r="B942" s="16" t="s">
        <v>18</v>
      </c>
      <c r="C942" s="16" t="s">
        <v>20</v>
      </c>
      <c r="D942" s="16" t="s">
        <v>212</v>
      </c>
      <c r="E942" s="16" t="s">
        <v>111</v>
      </c>
      <c r="F942" s="17" t="s">
        <v>112</v>
      </c>
      <c r="G942" s="18">
        <v>826.5</v>
      </c>
      <c r="H942" s="18">
        <v>826.5</v>
      </c>
      <c r="I942" s="18">
        <v>826.5</v>
      </c>
      <c r="J942" s="18"/>
    </row>
    <row r="943" spans="1:11" s="8" customFormat="1" ht="31.5" x14ac:dyDescent="0.25">
      <c r="A943" s="9" t="s">
        <v>453</v>
      </c>
      <c r="B943" s="9" t="s">
        <v>122</v>
      </c>
      <c r="C943" s="9"/>
      <c r="D943" s="9"/>
      <c r="E943" s="20"/>
      <c r="F943" s="10" t="s">
        <v>123</v>
      </c>
      <c r="G943" s="11">
        <f>G944+G953</f>
        <v>2713.2</v>
      </c>
      <c r="H943" s="11">
        <f>H944+H953</f>
        <v>2804.5</v>
      </c>
      <c r="I943" s="11">
        <f>I944+I953</f>
        <v>2804.5</v>
      </c>
      <c r="J943" s="11">
        <f>J944+J953</f>
        <v>0</v>
      </c>
    </row>
    <row r="944" spans="1:11" s="12" customFormat="1" ht="47.25" x14ac:dyDescent="0.25">
      <c r="A944" s="13" t="s">
        <v>453</v>
      </c>
      <c r="B944" s="13" t="s">
        <v>122</v>
      </c>
      <c r="C944" s="13" t="s">
        <v>268</v>
      </c>
      <c r="D944" s="13"/>
      <c r="E944" s="21"/>
      <c r="F944" s="14" t="s">
        <v>397</v>
      </c>
      <c r="G944" s="15">
        <f t="shared" ref="G944:G946" si="279">G945</f>
        <v>928.7</v>
      </c>
      <c r="H944" s="15">
        <f t="shared" ref="H944:H946" si="280">H945</f>
        <v>928.7</v>
      </c>
      <c r="I944" s="15">
        <f t="shared" ref="I944:I946" si="281">I945</f>
        <v>928.7</v>
      </c>
      <c r="J944" s="15">
        <f t="shared" ref="J944:J946" si="282">J945</f>
        <v>0</v>
      </c>
    </row>
    <row r="945" spans="1:11" x14ac:dyDescent="0.25">
      <c r="A945" s="16" t="s">
        <v>453</v>
      </c>
      <c r="B945" s="16" t="s">
        <v>122</v>
      </c>
      <c r="C945" s="16" t="s">
        <v>268</v>
      </c>
      <c r="D945" s="16" t="s">
        <v>214</v>
      </c>
      <c r="E945" s="19"/>
      <c r="F945" s="17" t="s">
        <v>215</v>
      </c>
      <c r="G945" s="18">
        <f t="shared" si="279"/>
        <v>928.7</v>
      </c>
      <c r="H945" s="18">
        <f t="shared" si="280"/>
        <v>928.7</v>
      </c>
      <c r="I945" s="18">
        <f t="shared" si="281"/>
        <v>928.7</v>
      </c>
      <c r="J945" s="18">
        <f t="shared" si="282"/>
        <v>0</v>
      </c>
    </row>
    <row r="946" spans="1:11" hidden="1" x14ac:dyDescent="0.25">
      <c r="A946" s="16" t="s">
        <v>453</v>
      </c>
      <c r="B946" s="16" t="s">
        <v>122</v>
      </c>
      <c r="C946" s="16" t="s">
        <v>268</v>
      </c>
      <c r="D946" s="16" t="s">
        <v>216</v>
      </c>
      <c r="E946" s="19"/>
      <c r="F946" s="17" t="s">
        <v>25</v>
      </c>
      <c r="G946" s="18">
        <f t="shared" si="279"/>
        <v>928.7</v>
      </c>
      <c r="H946" s="18">
        <f t="shared" si="280"/>
        <v>928.7</v>
      </c>
      <c r="I946" s="18">
        <f t="shared" si="281"/>
        <v>928.7</v>
      </c>
      <c r="J946" s="18">
        <f t="shared" si="282"/>
        <v>0</v>
      </c>
      <c r="K946" s="1" t="s">
        <v>381</v>
      </c>
    </row>
    <row r="947" spans="1:11" ht="94.5" x14ac:dyDescent="0.25">
      <c r="A947" s="16" t="s">
        <v>453</v>
      </c>
      <c r="B947" s="16" t="s">
        <v>122</v>
      </c>
      <c r="C947" s="16" t="s">
        <v>268</v>
      </c>
      <c r="D947" s="16" t="s">
        <v>398</v>
      </c>
      <c r="E947" s="19"/>
      <c r="F947" s="17" t="s">
        <v>399</v>
      </c>
      <c r="G947" s="18">
        <f>G948+G950</f>
        <v>928.7</v>
      </c>
      <c r="H947" s="18">
        <f>H948+H950</f>
        <v>928.7</v>
      </c>
      <c r="I947" s="18">
        <f>I948+I950</f>
        <v>928.7</v>
      </c>
      <c r="J947" s="18">
        <f>J948+J950</f>
        <v>0</v>
      </c>
    </row>
    <row r="948" spans="1:11" ht="47.25" x14ac:dyDescent="0.25">
      <c r="A948" s="16" t="s">
        <v>453</v>
      </c>
      <c r="B948" s="16" t="s">
        <v>122</v>
      </c>
      <c r="C948" s="16" t="s">
        <v>268</v>
      </c>
      <c r="D948" s="16" t="s">
        <v>400</v>
      </c>
      <c r="E948" s="19"/>
      <c r="F948" s="17" t="s">
        <v>401</v>
      </c>
      <c r="G948" s="18">
        <f>G949</f>
        <v>29.1</v>
      </c>
      <c r="H948" s="18">
        <f>H949</f>
        <v>29.1</v>
      </c>
      <c r="I948" s="18">
        <f>I949</f>
        <v>29.1</v>
      </c>
      <c r="J948" s="18">
        <f>J949</f>
        <v>0</v>
      </c>
    </row>
    <row r="949" spans="1:11" ht="31.5" x14ac:dyDescent="0.25">
      <c r="A949" s="16" t="s">
        <v>453</v>
      </c>
      <c r="B949" s="16" t="s">
        <v>122</v>
      </c>
      <c r="C949" s="16" t="s">
        <v>268</v>
      </c>
      <c r="D949" s="16" t="s">
        <v>400</v>
      </c>
      <c r="E949" s="16" t="s">
        <v>30</v>
      </c>
      <c r="F949" s="17" t="s">
        <v>31</v>
      </c>
      <c r="G949" s="18">
        <v>29.1</v>
      </c>
      <c r="H949" s="18">
        <v>29.1</v>
      </c>
      <c r="I949" s="18">
        <v>29.1</v>
      </c>
      <c r="J949" s="18"/>
    </row>
    <row r="950" spans="1:11" ht="47.25" x14ac:dyDescent="0.25">
      <c r="A950" s="16" t="s">
        <v>453</v>
      </c>
      <c r="B950" s="16" t="s">
        <v>122</v>
      </c>
      <c r="C950" s="16" t="s">
        <v>268</v>
      </c>
      <c r="D950" s="16" t="s">
        <v>402</v>
      </c>
      <c r="E950" s="19"/>
      <c r="F950" s="17" t="s">
        <v>403</v>
      </c>
      <c r="G950" s="18">
        <f>G951+G952</f>
        <v>899.6</v>
      </c>
      <c r="H950" s="18">
        <f>H951+H952</f>
        <v>899.6</v>
      </c>
      <c r="I950" s="18">
        <f>I951+I952</f>
        <v>899.6</v>
      </c>
      <c r="J950" s="18">
        <f>J951+J952</f>
        <v>0</v>
      </c>
    </row>
    <row r="951" spans="1:11" ht="31.5" x14ac:dyDescent="0.25">
      <c r="A951" s="16" t="s">
        <v>453</v>
      </c>
      <c r="B951" s="16" t="s">
        <v>122</v>
      </c>
      <c r="C951" s="16" t="s">
        <v>268</v>
      </c>
      <c r="D951" s="16" t="s">
        <v>402</v>
      </c>
      <c r="E951" s="16" t="s">
        <v>30</v>
      </c>
      <c r="F951" s="17" t="s">
        <v>31</v>
      </c>
      <c r="G951" s="18">
        <v>824.2</v>
      </c>
      <c r="H951" s="18">
        <v>824.2</v>
      </c>
      <c r="I951" s="18">
        <v>824.2</v>
      </c>
      <c r="J951" s="18"/>
    </row>
    <row r="952" spans="1:11" x14ac:dyDescent="0.25">
      <c r="A952" s="16" t="s">
        <v>453</v>
      </c>
      <c r="B952" s="16" t="s">
        <v>122</v>
      </c>
      <c r="C952" s="16" t="s">
        <v>268</v>
      </c>
      <c r="D952" s="16" t="s">
        <v>402</v>
      </c>
      <c r="E952" s="16" t="s">
        <v>32</v>
      </c>
      <c r="F952" s="17" t="s">
        <v>33</v>
      </c>
      <c r="G952" s="18">
        <v>75.400000000000006</v>
      </c>
      <c r="H952" s="18">
        <v>75.400000000000006</v>
      </c>
      <c r="I952" s="18">
        <v>75.400000000000006</v>
      </c>
      <c r="J952" s="18"/>
    </row>
    <row r="953" spans="1:11" s="12" customFormat="1" ht="31.5" x14ac:dyDescent="0.25">
      <c r="A953" s="13" t="s">
        <v>453</v>
      </c>
      <c r="B953" s="13" t="s">
        <v>122</v>
      </c>
      <c r="C953" s="13" t="s">
        <v>124</v>
      </c>
      <c r="D953" s="13"/>
      <c r="E953" s="21"/>
      <c r="F953" s="14" t="s">
        <v>125</v>
      </c>
      <c r="G953" s="15">
        <f t="shared" ref="G953:G954" si="283">G954</f>
        <v>1784.5</v>
      </c>
      <c r="H953" s="15">
        <f t="shared" ref="H953:H954" si="284">H954</f>
        <v>1875.8</v>
      </c>
      <c r="I953" s="15">
        <f t="shared" ref="I953:I954" si="285">I954</f>
        <v>1875.8</v>
      </c>
      <c r="J953" s="15">
        <f t="shared" ref="J953:J954" si="286">J954</f>
        <v>0</v>
      </c>
    </row>
    <row r="954" spans="1:11" ht="31.5" x14ac:dyDescent="0.25">
      <c r="A954" s="16" t="s">
        <v>453</v>
      </c>
      <c r="B954" s="16" t="s">
        <v>122</v>
      </c>
      <c r="C954" s="16" t="s">
        <v>124</v>
      </c>
      <c r="D954" s="16" t="s">
        <v>46</v>
      </c>
      <c r="E954" s="19"/>
      <c r="F954" s="17" t="s">
        <v>47</v>
      </c>
      <c r="G954" s="18">
        <f t="shared" si="283"/>
        <v>1784.5</v>
      </c>
      <c r="H954" s="18">
        <f t="shared" si="284"/>
        <v>1875.8</v>
      </c>
      <c r="I954" s="18">
        <f t="shared" si="285"/>
        <v>1875.8</v>
      </c>
      <c r="J954" s="18">
        <f t="shared" si="286"/>
        <v>0</v>
      </c>
    </row>
    <row r="955" spans="1:11" x14ac:dyDescent="0.25">
      <c r="A955" s="16" t="s">
        <v>453</v>
      </c>
      <c r="B955" s="16" t="s">
        <v>122</v>
      </c>
      <c r="C955" s="16" t="s">
        <v>124</v>
      </c>
      <c r="D955" s="16" t="s">
        <v>48</v>
      </c>
      <c r="E955" s="19"/>
      <c r="F955" s="17" t="s">
        <v>49</v>
      </c>
      <c r="G955" s="18">
        <f>G956+G958</f>
        <v>1784.5</v>
      </c>
      <c r="H955" s="18">
        <f>H956+H958</f>
        <v>1875.8</v>
      </c>
      <c r="I955" s="18">
        <f>I956+I958</f>
        <v>1875.8</v>
      </c>
      <c r="J955" s="18">
        <f>J956+J958</f>
        <v>0</v>
      </c>
    </row>
    <row r="956" spans="1:11" ht="31.5" x14ac:dyDescent="0.25">
      <c r="A956" s="16" t="s">
        <v>453</v>
      </c>
      <c r="B956" s="16" t="s">
        <v>122</v>
      </c>
      <c r="C956" s="16" t="s">
        <v>124</v>
      </c>
      <c r="D956" s="16" t="s">
        <v>126</v>
      </c>
      <c r="E956" s="19"/>
      <c r="F956" s="17" t="s">
        <v>127</v>
      </c>
      <c r="G956" s="18">
        <f>G957</f>
        <v>338.2</v>
      </c>
      <c r="H956" s="18">
        <f>H957</f>
        <v>338.2</v>
      </c>
      <c r="I956" s="18">
        <f>I957</f>
        <v>338.2</v>
      </c>
      <c r="J956" s="18">
        <f>J957</f>
        <v>0</v>
      </c>
    </row>
    <row r="957" spans="1:11" ht="31.5" x14ac:dyDescent="0.25">
      <c r="A957" s="16" t="s">
        <v>453</v>
      </c>
      <c r="B957" s="16" t="s">
        <v>122</v>
      </c>
      <c r="C957" s="16" t="s">
        <v>124</v>
      </c>
      <c r="D957" s="16" t="s">
        <v>126</v>
      </c>
      <c r="E957" s="16" t="s">
        <v>30</v>
      </c>
      <c r="F957" s="17" t="s">
        <v>31</v>
      </c>
      <c r="G957" s="18">
        <v>338.2</v>
      </c>
      <c r="H957" s="18">
        <v>338.2</v>
      </c>
      <c r="I957" s="18">
        <v>338.2</v>
      </c>
      <c r="J957" s="18"/>
    </row>
    <row r="958" spans="1:11" ht="47.25" x14ac:dyDescent="0.25">
      <c r="A958" s="16" t="s">
        <v>453</v>
      </c>
      <c r="B958" s="16" t="s">
        <v>122</v>
      </c>
      <c r="C958" s="16" t="s">
        <v>124</v>
      </c>
      <c r="D958" s="16" t="s">
        <v>404</v>
      </c>
      <c r="E958" s="19"/>
      <c r="F958" s="17" t="s">
        <v>405</v>
      </c>
      <c r="G958" s="18">
        <f>G959+G960</f>
        <v>1446.3</v>
      </c>
      <c r="H958" s="18">
        <f>H959+H960</f>
        <v>1537.6</v>
      </c>
      <c r="I958" s="18">
        <f>I959+I960</f>
        <v>1537.6</v>
      </c>
      <c r="J958" s="18">
        <f>J959+J960</f>
        <v>0</v>
      </c>
    </row>
    <row r="959" spans="1:11" ht="78.75" x14ac:dyDescent="0.25">
      <c r="A959" s="16" t="s">
        <v>453</v>
      </c>
      <c r="B959" s="16" t="s">
        <v>122</v>
      </c>
      <c r="C959" s="16" t="s">
        <v>124</v>
      </c>
      <c r="D959" s="16" t="s">
        <v>404</v>
      </c>
      <c r="E959" s="16" t="s">
        <v>42</v>
      </c>
      <c r="F959" s="17" t="s">
        <v>43</v>
      </c>
      <c r="G959" s="18">
        <v>1048.8</v>
      </c>
      <c r="H959" s="18">
        <v>1140</v>
      </c>
      <c r="I959" s="18">
        <v>1140</v>
      </c>
      <c r="J959" s="18"/>
    </row>
    <row r="960" spans="1:11" ht="31.5" x14ac:dyDescent="0.25">
      <c r="A960" s="16" t="s">
        <v>453</v>
      </c>
      <c r="B960" s="16" t="s">
        <v>122</v>
      </c>
      <c r="C960" s="16" t="s">
        <v>124</v>
      </c>
      <c r="D960" s="16" t="s">
        <v>404</v>
      </c>
      <c r="E960" s="16" t="s">
        <v>30</v>
      </c>
      <c r="F960" s="17" t="s">
        <v>31</v>
      </c>
      <c r="G960" s="18">
        <v>397.5</v>
      </c>
      <c r="H960" s="18">
        <v>397.6</v>
      </c>
      <c r="I960" s="18">
        <v>397.6</v>
      </c>
      <c r="J960" s="18"/>
    </row>
    <row r="961" spans="1:11" s="8" customFormat="1" x14ac:dyDescent="0.25">
      <c r="A961" s="9" t="s">
        <v>453</v>
      </c>
      <c r="B961" s="9" t="s">
        <v>98</v>
      </c>
      <c r="C961" s="9"/>
      <c r="D961" s="9"/>
      <c r="E961" s="20"/>
      <c r="F961" s="10" t="s">
        <v>99</v>
      </c>
      <c r="G961" s="11">
        <f>G962+G973</f>
        <v>19584.7</v>
      </c>
      <c r="H961" s="11">
        <f>H962+H973</f>
        <v>19584.7</v>
      </c>
      <c r="I961" s="11">
        <f>I962+I973</f>
        <v>19584.7</v>
      </c>
      <c r="J961" s="11">
        <f>J962+J973</f>
        <v>0</v>
      </c>
    </row>
    <row r="962" spans="1:11" s="12" customFormat="1" x14ac:dyDescent="0.25">
      <c r="A962" s="13" t="s">
        <v>453</v>
      </c>
      <c r="B962" s="13" t="s">
        <v>98</v>
      </c>
      <c r="C962" s="13" t="s">
        <v>235</v>
      </c>
      <c r="D962" s="13"/>
      <c r="E962" s="13"/>
      <c r="F962" s="14" t="s">
        <v>406</v>
      </c>
      <c r="G962" s="15">
        <f>G963+G968</f>
        <v>18480.7</v>
      </c>
      <c r="H962" s="15">
        <f>H963+H968</f>
        <v>18480.7</v>
      </c>
      <c r="I962" s="15">
        <f>I963+I968</f>
        <v>18480.7</v>
      </c>
      <c r="J962" s="15">
        <f>J963+J968</f>
        <v>0</v>
      </c>
    </row>
    <row r="963" spans="1:11" ht="31.5" x14ac:dyDescent="0.25">
      <c r="A963" s="16" t="s">
        <v>453</v>
      </c>
      <c r="B963" s="16" t="s">
        <v>98</v>
      </c>
      <c r="C963" s="16" t="s">
        <v>235</v>
      </c>
      <c r="D963" s="16" t="s">
        <v>407</v>
      </c>
      <c r="E963" s="19"/>
      <c r="F963" s="17" t="s">
        <v>408</v>
      </c>
      <c r="G963" s="18">
        <f t="shared" ref="G963:G1026" si="287">G964</f>
        <v>2314.4</v>
      </c>
      <c r="H963" s="18">
        <f t="shared" ref="H963:H1026" si="288">H964</f>
        <v>2314.4</v>
      </c>
      <c r="I963" s="18">
        <f t="shared" ref="I963:I979" si="289">I964</f>
        <v>2314.4</v>
      </c>
      <c r="J963" s="18">
        <f t="shared" ref="J963:J979" si="290">J964</f>
        <v>0</v>
      </c>
    </row>
    <row r="964" spans="1:11" hidden="1" x14ac:dyDescent="0.25">
      <c r="A964" s="16" t="s">
        <v>453</v>
      </c>
      <c r="B964" s="16" t="s">
        <v>98</v>
      </c>
      <c r="C964" s="16" t="s">
        <v>235</v>
      </c>
      <c r="D964" s="16" t="s">
        <v>409</v>
      </c>
      <c r="E964" s="19"/>
      <c r="F964" s="17" t="s">
        <v>25</v>
      </c>
      <c r="G964" s="18">
        <f t="shared" si="287"/>
        <v>2314.4</v>
      </c>
      <c r="H964" s="18">
        <f t="shared" si="288"/>
        <v>2314.4</v>
      </c>
      <c r="I964" s="18">
        <f t="shared" si="289"/>
        <v>2314.4</v>
      </c>
      <c r="J964" s="18">
        <f t="shared" si="290"/>
        <v>0</v>
      </c>
      <c r="K964" s="1" t="s">
        <v>381</v>
      </c>
    </row>
    <row r="965" spans="1:11" ht="31.5" x14ac:dyDescent="0.25">
      <c r="A965" s="16" t="s">
        <v>453</v>
      </c>
      <c r="B965" s="16" t="s">
        <v>98</v>
      </c>
      <c r="C965" s="16" t="s">
        <v>235</v>
      </c>
      <c r="D965" s="16" t="s">
        <v>410</v>
      </c>
      <c r="E965" s="19"/>
      <c r="F965" s="17" t="s">
        <v>411</v>
      </c>
      <c r="G965" s="18">
        <f t="shared" si="287"/>
        <v>2314.4</v>
      </c>
      <c r="H965" s="18">
        <f t="shared" si="288"/>
        <v>2314.4</v>
      </c>
      <c r="I965" s="18">
        <f t="shared" si="289"/>
        <v>2314.4</v>
      </c>
      <c r="J965" s="18">
        <f t="shared" si="290"/>
        <v>0</v>
      </c>
    </row>
    <row r="966" spans="1:11" x14ac:dyDescent="0.25">
      <c r="A966" s="16" t="s">
        <v>453</v>
      </c>
      <c r="B966" s="16" t="s">
        <v>98</v>
      </c>
      <c r="C966" s="16" t="s">
        <v>235</v>
      </c>
      <c r="D966" s="16" t="s">
        <v>412</v>
      </c>
      <c r="E966" s="19"/>
      <c r="F966" s="17" t="s">
        <v>413</v>
      </c>
      <c r="G966" s="18">
        <f t="shared" si="287"/>
        <v>2314.4</v>
      </c>
      <c r="H966" s="18">
        <f t="shared" si="288"/>
        <v>2314.4</v>
      </c>
      <c r="I966" s="18">
        <f t="shared" si="289"/>
        <v>2314.4</v>
      </c>
      <c r="J966" s="18">
        <f t="shared" si="290"/>
        <v>0</v>
      </c>
    </row>
    <row r="967" spans="1:11" ht="31.5" x14ac:dyDescent="0.25">
      <c r="A967" s="16" t="s">
        <v>453</v>
      </c>
      <c r="B967" s="16" t="s">
        <v>98</v>
      </c>
      <c r="C967" s="16" t="s">
        <v>235</v>
      </c>
      <c r="D967" s="16" t="s">
        <v>412</v>
      </c>
      <c r="E967" s="16" t="s">
        <v>30</v>
      </c>
      <c r="F967" s="17" t="s">
        <v>31</v>
      </c>
      <c r="G967" s="18">
        <v>2314.4</v>
      </c>
      <c r="H967" s="18">
        <v>2314.4</v>
      </c>
      <c r="I967" s="18">
        <v>2314.4</v>
      </c>
      <c r="J967" s="18"/>
    </row>
    <row r="968" spans="1:11" ht="31.5" x14ac:dyDescent="0.25">
      <c r="A968" s="16" t="s">
        <v>453</v>
      </c>
      <c r="B968" s="16" t="s">
        <v>98</v>
      </c>
      <c r="C968" s="16" t="s">
        <v>235</v>
      </c>
      <c r="D968" s="16" t="s">
        <v>414</v>
      </c>
      <c r="E968" s="19"/>
      <c r="F968" s="17" t="s">
        <v>415</v>
      </c>
      <c r="G968" s="18">
        <f t="shared" si="287"/>
        <v>16166.3</v>
      </c>
      <c r="H968" s="18">
        <f t="shared" si="288"/>
        <v>16166.3</v>
      </c>
      <c r="I968" s="18">
        <f t="shared" si="289"/>
        <v>16166.3</v>
      </c>
      <c r="J968" s="18">
        <f t="shared" si="290"/>
        <v>0</v>
      </c>
    </row>
    <row r="969" spans="1:11" x14ac:dyDescent="0.25">
      <c r="A969" s="16" t="s">
        <v>453</v>
      </c>
      <c r="B969" s="16" t="s">
        <v>98</v>
      </c>
      <c r="C969" s="16" t="s">
        <v>235</v>
      </c>
      <c r="D969" s="16" t="s">
        <v>416</v>
      </c>
      <c r="E969" s="19"/>
      <c r="F969" s="17" t="s">
        <v>58</v>
      </c>
      <c r="G969" s="18">
        <f t="shared" si="287"/>
        <v>16166.3</v>
      </c>
      <c r="H969" s="18">
        <f t="shared" si="288"/>
        <v>16166.3</v>
      </c>
      <c r="I969" s="18">
        <f t="shared" si="289"/>
        <v>16166.3</v>
      </c>
      <c r="J969" s="18">
        <f t="shared" si="290"/>
        <v>0</v>
      </c>
    </row>
    <row r="970" spans="1:11" ht="31.5" x14ac:dyDescent="0.25">
      <c r="A970" s="16" t="s">
        <v>453</v>
      </c>
      <c r="B970" s="16" t="s">
        <v>98</v>
      </c>
      <c r="C970" s="16" t="s">
        <v>235</v>
      </c>
      <c r="D970" s="16" t="s">
        <v>417</v>
      </c>
      <c r="E970" s="19"/>
      <c r="F970" s="17" t="s">
        <v>418</v>
      </c>
      <c r="G970" s="18">
        <f t="shared" si="287"/>
        <v>16166.3</v>
      </c>
      <c r="H970" s="18">
        <f t="shared" si="288"/>
        <v>16166.3</v>
      </c>
      <c r="I970" s="18">
        <f t="shared" si="289"/>
        <v>16166.3</v>
      </c>
      <c r="J970" s="18">
        <f t="shared" si="290"/>
        <v>0</v>
      </c>
    </row>
    <row r="971" spans="1:11" ht="31.5" x14ac:dyDescent="0.25">
      <c r="A971" s="16" t="s">
        <v>453</v>
      </c>
      <c r="B971" s="16" t="s">
        <v>98</v>
      </c>
      <c r="C971" s="16" t="s">
        <v>235</v>
      </c>
      <c r="D971" s="16" t="s">
        <v>419</v>
      </c>
      <c r="E971" s="19"/>
      <c r="F971" s="17" t="s">
        <v>420</v>
      </c>
      <c r="G971" s="18">
        <f t="shared" si="287"/>
        <v>16166.3</v>
      </c>
      <c r="H971" s="18">
        <f t="shared" si="288"/>
        <v>16166.3</v>
      </c>
      <c r="I971" s="18">
        <f t="shared" si="289"/>
        <v>16166.3</v>
      </c>
      <c r="J971" s="18">
        <f t="shared" si="290"/>
        <v>0</v>
      </c>
    </row>
    <row r="972" spans="1:11" x14ac:dyDescent="0.25">
      <c r="A972" s="16" t="s">
        <v>453</v>
      </c>
      <c r="B972" s="16" t="s">
        <v>98</v>
      </c>
      <c r="C972" s="16" t="s">
        <v>235</v>
      </c>
      <c r="D972" s="16" t="s">
        <v>419</v>
      </c>
      <c r="E972" s="16" t="s">
        <v>32</v>
      </c>
      <c r="F972" s="17" t="s">
        <v>33</v>
      </c>
      <c r="G972" s="18">
        <v>16166.3</v>
      </c>
      <c r="H972" s="18">
        <v>16166.3</v>
      </c>
      <c r="I972" s="18">
        <v>16166.3</v>
      </c>
      <c r="J972" s="18"/>
    </row>
    <row r="973" spans="1:11" s="12" customFormat="1" x14ac:dyDescent="0.25">
      <c r="A973" s="13" t="s">
        <v>453</v>
      </c>
      <c r="B973" s="13" t="s">
        <v>98</v>
      </c>
      <c r="C973" s="13" t="s">
        <v>100</v>
      </c>
      <c r="D973" s="13"/>
      <c r="E973" s="13"/>
      <c r="F973" s="14" t="s">
        <v>101</v>
      </c>
      <c r="G973" s="15">
        <f t="shared" si="287"/>
        <v>1104</v>
      </c>
      <c r="H973" s="15">
        <f t="shared" si="288"/>
        <v>1104</v>
      </c>
      <c r="I973" s="15">
        <f t="shared" si="289"/>
        <v>1104</v>
      </c>
      <c r="J973" s="15">
        <f t="shared" si="290"/>
        <v>0</v>
      </c>
    </row>
    <row r="974" spans="1:11" ht="31.5" x14ac:dyDescent="0.25">
      <c r="A974" s="16" t="s">
        <v>453</v>
      </c>
      <c r="B974" s="16" t="s">
        <v>98</v>
      </c>
      <c r="C974" s="16" t="s">
        <v>100</v>
      </c>
      <c r="D974" s="16" t="s">
        <v>102</v>
      </c>
      <c r="E974" s="16"/>
      <c r="F974" s="17" t="s">
        <v>103</v>
      </c>
      <c r="G974" s="18">
        <f t="shared" si="287"/>
        <v>1104</v>
      </c>
      <c r="H974" s="18">
        <f t="shared" si="288"/>
        <v>1104</v>
      </c>
      <c r="I974" s="18">
        <f t="shared" si="289"/>
        <v>1104</v>
      </c>
      <c r="J974" s="18">
        <f t="shared" si="290"/>
        <v>0</v>
      </c>
    </row>
    <row r="975" spans="1:11" hidden="1" x14ac:dyDescent="0.25">
      <c r="A975" s="16" t="s">
        <v>453</v>
      </c>
      <c r="B975" s="16" t="s">
        <v>98</v>
      </c>
      <c r="C975" s="16" t="s">
        <v>100</v>
      </c>
      <c r="D975" s="16" t="s">
        <v>104</v>
      </c>
      <c r="E975" s="16"/>
      <c r="F975" s="17" t="s">
        <v>25</v>
      </c>
      <c r="G975" s="18">
        <f t="shared" si="287"/>
        <v>1104</v>
      </c>
      <c r="H975" s="18">
        <f t="shared" si="288"/>
        <v>1104</v>
      </c>
      <c r="I975" s="18">
        <f t="shared" si="289"/>
        <v>1104</v>
      </c>
      <c r="J975" s="18">
        <f t="shared" si="290"/>
        <v>0</v>
      </c>
      <c r="K975" s="1" t="s">
        <v>381</v>
      </c>
    </row>
    <row r="976" spans="1:11" ht="47.25" x14ac:dyDescent="0.25">
      <c r="A976" s="16" t="s">
        <v>453</v>
      </c>
      <c r="B976" s="16" t="s">
        <v>98</v>
      </c>
      <c r="C976" s="16" t="s">
        <v>100</v>
      </c>
      <c r="D976" s="16" t="s">
        <v>105</v>
      </c>
      <c r="E976" s="16"/>
      <c r="F976" s="17" t="s">
        <v>106</v>
      </c>
      <c r="G976" s="18">
        <f t="shared" si="287"/>
        <v>1104</v>
      </c>
      <c r="H976" s="18">
        <f t="shared" si="288"/>
        <v>1104</v>
      </c>
      <c r="I976" s="18">
        <f t="shared" si="289"/>
        <v>1104</v>
      </c>
      <c r="J976" s="18">
        <f t="shared" si="290"/>
        <v>0</v>
      </c>
    </row>
    <row r="977" spans="1:11" ht="63" x14ac:dyDescent="0.25">
      <c r="A977" s="16" t="s">
        <v>453</v>
      </c>
      <c r="B977" s="16" t="s">
        <v>98</v>
      </c>
      <c r="C977" s="16" t="s">
        <v>100</v>
      </c>
      <c r="D977" s="16" t="s">
        <v>421</v>
      </c>
      <c r="E977" s="16"/>
      <c r="F977" s="17" t="s">
        <v>422</v>
      </c>
      <c r="G977" s="18">
        <f t="shared" si="287"/>
        <v>1104</v>
      </c>
      <c r="H977" s="18">
        <f t="shared" si="288"/>
        <v>1104</v>
      </c>
      <c r="I977" s="18">
        <f t="shared" si="289"/>
        <v>1104</v>
      </c>
      <c r="J977" s="18">
        <f t="shared" si="290"/>
        <v>0</v>
      </c>
    </row>
    <row r="978" spans="1:11" x14ac:dyDescent="0.25">
      <c r="A978" s="16" t="s">
        <v>453</v>
      </c>
      <c r="B978" s="16" t="s">
        <v>98</v>
      </c>
      <c r="C978" s="16" t="s">
        <v>100</v>
      </c>
      <c r="D978" s="16" t="s">
        <v>421</v>
      </c>
      <c r="E978" s="16" t="s">
        <v>32</v>
      </c>
      <c r="F978" s="17" t="s">
        <v>33</v>
      </c>
      <c r="G978" s="18">
        <v>1104</v>
      </c>
      <c r="H978" s="18">
        <v>1104</v>
      </c>
      <c r="I978" s="18">
        <v>1104</v>
      </c>
      <c r="J978" s="18"/>
    </row>
    <row r="979" spans="1:11" s="8" customFormat="1" x14ac:dyDescent="0.25">
      <c r="A979" s="9" t="s">
        <v>453</v>
      </c>
      <c r="B979" s="23" t="s">
        <v>128</v>
      </c>
      <c r="C979" s="23"/>
      <c r="D979" s="9"/>
      <c r="E979" s="9"/>
      <c r="F979" s="10" t="s">
        <v>145</v>
      </c>
      <c r="G979" s="11">
        <f t="shared" si="287"/>
        <v>34107.9</v>
      </c>
      <c r="H979" s="11">
        <f t="shared" si="288"/>
        <v>18203</v>
      </c>
      <c r="I979" s="11">
        <f t="shared" si="289"/>
        <v>14041.6</v>
      </c>
      <c r="J979" s="11">
        <f t="shared" si="290"/>
        <v>0</v>
      </c>
    </row>
    <row r="980" spans="1:11" s="12" customFormat="1" x14ac:dyDescent="0.25">
      <c r="A980" s="13" t="s">
        <v>453</v>
      </c>
      <c r="B980" s="13" t="s">
        <v>128</v>
      </c>
      <c r="C980" s="13" t="s">
        <v>122</v>
      </c>
      <c r="D980" s="13"/>
      <c r="E980" s="13"/>
      <c r="F980" s="14" t="s">
        <v>146</v>
      </c>
      <c r="G980" s="15">
        <f>G981+G986+G997</f>
        <v>34107.9</v>
      </c>
      <c r="H980" s="15">
        <f>H981+H986+H997</f>
        <v>18203</v>
      </c>
      <c r="I980" s="15">
        <f>I981+I986+I997</f>
        <v>14041.6</v>
      </c>
      <c r="J980" s="15">
        <f>J981+J986+J997</f>
        <v>0</v>
      </c>
    </row>
    <row r="981" spans="1:11" ht="31.5" x14ac:dyDescent="0.25">
      <c r="A981" s="16" t="s">
        <v>453</v>
      </c>
      <c r="B981" s="16" t="s">
        <v>128</v>
      </c>
      <c r="C981" s="16" t="s">
        <v>122</v>
      </c>
      <c r="D981" s="16" t="s">
        <v>407</v>
      </c>
      <c r="E981" s="19"/>
      <c r="F981" s="17" t="s">
        <v>408</v>
      </c>
      <c r="G981" s="18">
        <f t="shared" si="287"/>
        <v>268.10000000000002</v>
      </c>
      <c r="H981" s="18">
        <f t="shared" si="288"/>
        <v>269.3</v>
      </c>
      <c r="I981" s="18">
        <f t="shared" ref="I981:I984" si="291">I982</f>
        <v>272.89999999999998</v>
      </c>
      <c r="J981" s="18">
        <f t="shared" ref="J981:J984" si="292">J982</f>
        <v>0</v>
      </c>
    </row>
    <row r="982" spans="1:11" ht="33.75" hidden="1" customHeight="1" x14ac:dyDescent="0.25">
      <c r="A982" s="16" t="s">
        <v>453</v>
      </c>
      <c r="B982" s="16" t="s">
        <v>128</v>
      </c>
      <c r="C982" s="16" t="s">
        <v>122</v>
      </c>
      <c r="D982" s="16" t="s">
        <v>409</v>
      </c>
      <c r="E982" s="19"/>
      <c r="F982" s="17" t="s">
        <v>25</v>
      </c>
      <c r="G982" s="18">
        <f t="shared" si="287"/>
        <v>268.10000000000002</v>
      </c>
      <c r="H982" s="18">
        <f t="shared" si="288"/>
        <v>269.3</v>
      </c>
      <c r="I982" s="18">
        <f t="shared" si="291"/>
        <v>272.89999999999998</v>
      </c>
      <c r="J982" s="18">
        <f t="shared" si="292"/>
        <v>0</v>
      </c>
      <c r="K982" s="1" t="s">
        <v>381</v>
      </c>
    </row>
    <row r="983" spans="1:11" ht="33.75" customHeight="1" x14ac:dyDescent="0.25">
      <c r="A983" s="16" t="s">
        <v>453</v>
      </c>
      <c r="B983" s="16" t="s">
        <v>128</v>
      </c>
      <c r="C983" s="16" t="s">
        <v>122</v>
      </c>
      <c r="D983" s="16" t="s">
        <v>423</v>
      </c>
      <c r="E983" s="19"/>
      <c r="F983" s="17" t="s">
        <v>424</v>
      </c>
      <c r="G983" s="18">
        <f t="shared" si="287"/>
        <v>268.10000000000002</v>
      </c>
      <c r="H983" s="18">
        <f t="shared" si="288"/>
        <v>269.3</v>
      </c>
      <c r="I983" s="18">
        <f t="shared" si="291"/>
        <v>272.89999999999998</v>
      </c>
      <c r="J983" s="18">
        <f t="shared" si="292"/>
        <v>0</v>
      </c>
    </row>
    <row r="984" spans="1:11" ht="47.25" x14ac:dyDescent="0.25">
      <c r="A984" s="16" t="s">
        <v>453</v>
      </c>
      <c r="B984" s="16" t="s">
        <v>128</v>
      </c>
      <c r="C984" s="16" t="s">
        <v>122</v>
      </c>
      <c r="D984" s="16" t="s">
        <v>425</v>
      </c>
      <c r="E984" s="19"/>
      <c r="F984" s="17" t="s">
        <v>426</v>
      </c>
      <c r="G984" s="18">
        <f t="shared" si="287"/>
        <v>268.10000000000002</v>
      </c>
      <c r="H984" s="18">
        <f t="shared" si="288"/>
        <v>269.3</v>
      </c>
      <c r="I984" s="18">
        <f t="shared" si="291"/>
        <v>272.89999999999998</v>
      </c>
      <c r="J984" s="18">
        <f t="shared" si="292"/>
        <v>0</v>
      </c>
    </row>
    <row r="985" spans="1:11" ht="31.5" x14ac:dyDescent="0.25">
      <c r="A985" s="16" t="s">
        <v>453</v>
      </c>
      <c r="B985" s="16" t="s">
        <v>128</v>
      </c>
      <c r="C985" s="16" t="s">
        <v>122</v>
      </c>
      <c r="D985" s="16" t="s">
        <v>425</v>
      </c>
      <c r="E985" s="16" t="s">
        <v>30</v>
      </c>
      <c r="F985" s="17" t="s">
        <v>31</v>
      </c>
      <c r="G985" s="18">
        <v>268.10000000000002</v>
      </c>
      <c r="H985" s="18">
        <v>269.3</v>
      </c>
      <c r="I985" s="18">
        <v>272.89999999999998</v>
      </c>
      <c r="J985" s="18"/>
    </row>
    <row r="986" spans="1:11" ht="31.5" x14ac:dyDescent="0.25">
      <c r="A986" s="16" t="s">
        <v>453</v>
      </c>
      <c r="B986" s="16" t="s">
        <v>128</v>
      </c>
      <c r="C986" s="16" t="s">
        <v>122</v>
      </c>
      <c r="D986" s="16" t="s">
        <v>414</v>
      </c>
      <c r="E986" s="19"/>
      <c r="F986" s="17" t="s">
        <v>415</v>
      </c>
      <c r="G986" s="18">
        <f>G987+G991</f>
        <v>32336.9</v>
      </c>
      <c r="H986" s="18">
        <f>H987+H991</f>
        <v>17181.7</v>
      </c>
      <c r="I986" s="18">
        <f>I987+I991</f>
        <v>13016.7</v>
      </c>
      <c r="J986" s="18">
        <f>J987+J991</f>
        <v>0</v>
      </c>
    </row>
    <row r="987" spans="1:11" x14ac:dyDescent="0.25">
      <c r="A987" s="16" t="s">
        <v>453</v>
      </c>
      <c r="B987" s="16" t="s">
        <v>128</v>
      </c>
      <c r="C987" s="16" t="s">
        <v>122</v>
      </c>
      <c r="D987" s="16" t="s">
        <v>416</v>
      </c>
      <c r="E987" s="19"/>
      <c r="F987" s="17" t="s">
        <v>58</v>
      </c>
      <c r="G987" s="18">
        <f t="shared" ref="G987:G991" si="293">G988</f>
        <v>10147.4</v>
      </c>
      <c r="H987" s="18">
        <f t="shared" ref="H987:H991" si="294">H988</f>
        <v>10147.4</v>
      </c>
      <c r="I987" s="18">
        <f t="shared" ref="I987:I991" si="295">I988</f>
        <v>10147.4</v>
      </c>
      <c r="J987" s="18">
        <f t="shared" ref="J987:J991" si="296">J988</f>
        <v>0</v>
      </c>
    </row>
    <row r="988" spans="1:11" ht="31.5" x14ac:dyDescent="0.25">
      <c r="A988" s="16" t="s">
        <v>453</v>
      </c>
      <c r="B988" s="16" t="s">
        <v>128</v>
      </c>
      <c r="C988" s="16" t="s">
        <v>122</v>
      </c>
      <c r="D988" s="16" t="s">
        <v>417</v>
      </c>
      <c r="E988" s="19"/>
      <c r="F988" s="17" t="s">
        <v>418</v>
      </c>
      <c r="G988" s="18">
        <f t="shared" si="293"/>
        <v>10147.4</v>
      </c>
      <c r="H988" s="18">
        <f t="shared" si="294"/>
        <v>10147.4</v>
      </c>
      <c r="I988" s="18">
        <f t="shared" si="295"/>
        <v>10147.4</v>
      </c>
      <c r="J988" s="18">
        <f t="shared" si="296"/>
        <v>0</v>
      </c>
    </row>
    <row r="989" spans="1:11" ht="31.5" x14ac:dyDescent="0.25">
      <c r="A989" s="16" t="s">
        <v>453</v>
      </c>
      <c r="B989" s="16" t="s">
        <v>128</v>
      </c>
      <c r="C989" s="16" t="s">
        <v>122</v>
      </c>
      <c r="D989" s="16" t="s">
        <v>427</v>
      </c>
      <c r="E989" s="19"/>
      <c r="F989" s="17" t="s">
        <v>428</v>
      </c>
      <c r="G989" s="18">
        <f t="shared" si="293"/>
        <v>10147.4</v>
      </c>
      <c r="H989" s="18">
        <f t="shared" si="294"/>
        <v>10147.4</v>
      </c>
      <c r="I989" s="18">
        <f t="shared" si="295"/>
        <v>10147.4</v>
      </c>
      <c r="J989" s="18">
        <f t="shared" si="296"/>
        <v>0</v>
      </c>
    </row>
    <row r="990" spans="1:11" x14ac:dyDescent="0.25">
      <c r="A990" s="16" t="s">
        <v>453</v>
      </c>
      <c r="B990" s="16" t="s">
        <v>128</v>
      </c>
      <c r="C990" s="16" t="s">
        <v>122</v>
      </c>
      <c r="D990" s="16" t="s">
        <v>427</v>
      </c>
      <c r="E990" s="16" t="s">
        <v>32</v>
      </c>
      <c r="F990" s="17" t="s">
        <v>33</v>
      </c>
      <c r="G990" s="18">
        <v>10147.4</v>
      </c>
      <c r="H990" s="18">
        <v>10147.4</v>
      </c>
      <c r="I990" s="18">
        <v>10147.4</v>
      </c>
      <c r="J990" s="18"/>
    </row>
    <row r="991" spans="1:11" hidden="1" x14ac:dyDescent="0.25">
      <c r="A991" s="16" t="s">
        <v>453</v>
      </c>
      <c r="B991" s="16" t="s">
        <v>128</v>
      </c>
      <c r="C991" s="16" t="s">
        <v>122</v>
      </c>
      <c r="D991" s="16" t="s">
        <v>429</v>
      </c>
      <c r="E991" s="19"/>
      <c r="F991" s="17" t="s">
        <v>25</v>
      </c>
      <c r="G991" s="18">
        <f t="shared" si="293"/>
        <v>22189.5</v>
      </c>
      <c r="H991" s="18">
        <f t="shared" si="294"/>
        <v>7034.3</v>
      </c>
      <c r="I991" s="18">
        <f t="shared" si="295"/>
        <v>2869.3</v>
      </c>
      <c r="J991" s="18">
        <f t="shared" si="296"/>
        <v>0</v>
      </c>
      <c r="K991" s="1" t="s">
        <v>381</v>
      </c>
    </row>
    <row r="992" spans="1:11" ht="47.25" x14ac:dyDescent="0.25">
      <c r="A992" s="16" t="s">
        <v>453</v>
      </c>
      <c r="B992" s="16" t="s">
        <v>128</v>
      </c>
      <c r="C992" s="16" t="s">
        <v>122</v>
      </c>
      <c r="D992" s="16" t="s">
        <v>430</v>
      </c>
      <c r="E992" s="19"/>
      <c r="F992" s="17" t="s">
        <v>431</v>
      </c>
      <c r="G992" s="18">
        <f>G993+G995</f>
        <v>22189.5</v>
      </c>
      <c r="H992" s="18">
        <f>H993+H995</f>
        <v>7034.3</v>
      </c>
      <c r="I992" s="18">
        <f>I993+I995</f>
        <v>2869.3</v>
      </c>
      <c r="J992" s="18">
        <f>J993+J995</f>
        <v>0</v>
      </c>
    </row>
    <row r="993" spans="1:11" ht="31.5" x14ac:dyDescent="0.25">
      <c r="A993" s="16" t="s">
        <v>453</v>
      </c>
      <c r="B993" s="16" t="s">
        <v>128</v>
      </c>
      <c r="C993" s="16" t="s">
        <v>122</v>
      </c>
      <c r="D993" s="16" t="s">
        <v>432</v>
      </c>
      <c r="E993" s="19"/>
      <c r="F993" s="17" t="s">
        <v>433</v>
      </c>
      <c r="G993" s="18">
        <f>G994</f>
        <v>17939.5</v>
      </c>
      <c r="H993" s="18">
        <f>H994</f>
        <v>2869.3</v>
      </c>
      <c r="I993" s="18">
        <f>I994</f>
        <v>2869.3</v>
      </c>
      <c r="J993" s="18">
        <f>J994</f>
        <v>0</v>
      </c>
    </row>
    <row r="994" spans="1:11" ht="31.5" x14ac:dyDescent="0.25">
      <c r="A994" s="16" t="s">
        <v>453</v>
      </c>
      <c r="B994" s="16" t="s">
        <v>128</v>
      </c>
      <c r="C994" s="16" t="s">
        <v>122</v>
      </c>
      <c r="D994" s="16" t="s">
        <v>432</v>
      </c>
      <c r="E994" s="16" t="s">
        <v>30</v>
      </c>
      <c r="F994" s="17" t="s">
        <v>31</v>
      </c>
      <c r="G994" s="18">
        <v>17939.5</v>
      </c>
      <c r="H994" s="18">
        <v>2869.3</v>
      </c>
      <c r="I994" s="18">
        <v>2869.3</v>
      </c>
      <c r="J994" s="18"/>
    </row>
    <row r="995" spans="1:11" ht="31.5" x14ac:dyDescent="0.25">
      <c r="A995" s="16" t="s">
        <v>453</v>
      </c>
      <c r="B995" s="16" t="s">
        <v>128</v>
      </c>
      <c r="C995" s="16" t="s">
        <v>122</v>
      </c>
      <c r="D995" s="16" t="s">
        <v>434</v>
      </c>
      <c r="E995" s="19"/>
      <c r="F995" s="17" t="s">
        <v>435</v>
      </c>
      <c r="G995" s="18">
        <f>G996</f>
        <v>4250</v>
      </c>
      <c r="H995" s="18">
        <f>H996</f>
        <v>4165</v>
      </c>
      <c r="I995" s="18">
        <f>I996</f>
        <v>0</v>
      </c>
      <c r="J995" s="18">
        <f>J996</f>
        <v>0</v>
      </c>
    </row>
    <row r="996" spans="1:11" x14ac:dyDescent="0.25">
      <c r="A996" s="16" t="s">
        <v>453</v>
      </c>
      <c r="B996" s="16" t="s">
        <v>128</v>
      </c>
      <c r="C996" s="16" t="s">
        <v>122</v>
      </c>
      <c r="D996" s="16" t="s">
        <v>434</v>
      </c>
      <c r="E996" s="16" t="s">
        <v>32</v>
      </c>
      <c r="F996" s="17" t="s">
        <v>33</v>
      </c>
      <c r="G996" s="18">
        <v>4250</v>
      </c>
      <c r="H996" s="18">
        <v>4165</v>
      </c>
      <c r="I996" s="18">
        <v>0</v>
      </c>
      <c r="J996" s="18"/>
    </row>
    <row r="997" spans="1:11" ht="31.5" x14ac:dyDescent="0.25">
      <c r="A997" s="16" t="s">
        <v>453</v>
      </c>
      <c r="B997" s="16" t="s">
        <v>128</v>
      </c>
      <c r="C997" s="16" t="s">
        <v>122</v>
      </c>
      <c r="D997" s="16" t="s">
        <v>130</v>
      </c>
      <c r="E997" s="19"/>
      <c r="F997" s="17" t="s">
        <v>131</v>
      </c>
      <c r="G997" s="18">
        <f t="shared" ref="G997:G1007" si="297">G998</f>
        <v>1502.9</v>
      </c>
      <c r="H997" s="18">
        <f t="shared" ref="H997:H1007" si="298">H998</f>
        <v>752</v>
      </c>
      <c r="I997" s="18">
        <f t="shared" ref="I997:I1009" si="299">I998</f>
        <v>752</v>
      </c>
      <c r="J997" s="18">
        <f t="shared" ref="J997:J1009" si="300">J998</f>
        <v>0</v>
      </c>
    </row>
    <row r="998" spans="1:11" hidden="1" x14ac:dyDescent="0.25">
      <c r="A998" s="16" t="s">
        <v>453</v>
      </c>
      <c r="B998" s="16" t="s">
        <v>128</v>
      </c>
      <c r="C998" s="16" t="s">
        <v>122</v>
      </c>
      <c r="D998" s="16" t="s">
        <v>132</v>
      </c>
      <c r="E998" s="19"/>
      <c r="F998" s="17" t="s">
        <v>25</v>
      </c>
      <c r="G998" s="18">
        <f t="shared" si="297"/>
        <v>1502.9</v>
      </c>
      <c r="H998" s="18">
        <f t="shared" si="298"/>
        <v>752</v>
      </c>
      <c r="I998" s="18">
        <f t="shared" si="299"/>
        <v>752</v>
      </c>
      <c r="J998" s="18">
        <f t="shared" si="300"/>
        <v>0</v>
      </c>
      <c r="K998" s="1" t="s">
        <v>381</v>
      </c>
    </row>
    <row r="999" spans="1:11" ht="31.5" x14ac:dyDescent="0.25">
      <c r="A999" s="16" t="s">
        <v>453</v>
      </c>
      <c r="B999" s="16" t="s">
        <v>128</v>
      </c>
      <c r="C999" s="16" t="s">
        <v>122</v>
      </c>
      <c r="D999" s="16" t="s">
        <v>133</v>
      </c>
      <c r="E999" s="19"/>
      <c r="F999" s="17" t="s">
        <v>134</v>
      </c>
      <c r="G999" s="18">
        <f t="shared" si="297"/>
        <v>1502.9</v>
      </c>
      <c r="H999" s="18">
        <f t="shared" si="298"/>
        <v>752</v>
      </c>
      <c r="I999" s="18">
        <f t="shared" si="299"/>
        <v>752</v>
      </c>
      <c r="J999" s="18">
        <f t="shared" si="300"/>
        <v>0</v>
      </c>
    </row>
    <row r="1000" spans="1:11" ht="31.5" x14ac:dyDescent="0.25">
      <c r="A1000" s="16" t="s">
        <v>453</v>
      </c>
      <c r="B1000" s="16" t="s">
        <v>128</v>
      </c>
      <c r="C1000" s="16" t="s">
        <v>122</v>
      </c>
      <c r="D1000" s="16" t="s">
        <v>163</v>
      </c>
      <c r="E1000" s="19"/>
      <c r="F1000" s="17" t="s">
        <v>164</v>
      </c>
      <c r="G1000" s="18">
        <f t="shared" si="297"/>
        <v>1502.9</v>
      </c>
      <c r="H1000" s="18">
        <f t="shared" si="298"/>
        <v>752</v>
      </c>
      <c r="I1000" s="18">
        <f t="shared" si="299"/>
        <v>752</v>
      </c>
      <c r="J1000" s="18">
        <f t="shared" si="300"/>
        <v>0</v>
      </c>
    </row>
    <row r="1001" spans="1:11" ht="31.5" x14ac:dyDescent="0.25">
      <c r="A1001" s="16" t="s">
        <v>453</v>
      </c>
      <c r="B1001" s="16" t="s">
        <v>128</v>
      </c>
      <c r="C1001" s="16" t="s">
        <v>122</v>
      </c>
      <c r="D1001" s="16" t="s">
        <v>163</v>
      </c>
      <c r="E1001" s="16" t="s">
        <v>30</v>
      </c>
      <c r="F1001" s="17" t="s">
        <v>31</v>
      </c>
      <c r="G1001" s="18">
        <v>1502.9</v>
      </c>
      <c r="H1001" s="18">
        <v>752</v>
      </c>
      <c r="I1001" s="18">
        <v>752</v>
      </c>
      <c r="J1001" s="18"/>
    </row>
    <row r="1002" spans="1:11" s="8" customFormat="1" x14ac:dyDescent="0.25">
      <c r="A1002" s="9" t="s">
        <v>453</v>
      </c>
      <c r="B1002" s="9" t="s">
        <v>67</v>
      </c>
      <c r="C1002" s="9"/>
      <c r="D1002" s="9"/>
      <c r="E1002" s="20"/>
      <c r="F1002" s="10" t="s">
        <v>167</v>
      </c>
      <c r="G1002" s="11">
        <f t="shared" si="297"/>
        <v>44</v>
      </c>
      <c r="H1002" s="11">
        <f t="shared" si="298"/>
        <v>44</v>
      </c>
      <c r="I1002" s="11">
        <f t="shared" si="299"/>
        <v>44</v>
      </c>
      <c r="J1002" s="11">
        <f t="shared" si="300"/>
        <v>0</v>
      </c>
    </row>
    <row r="1003" spans="1:11" s="12" customFormat="1" ht="31.5" x14ac:dyDescent="0.25">
      <c r="A1003" s="13" t="s">
        <v>453</v>
      </c>
      <c r="B1003" s="13" t="s">
        <v>67</v>
      </c>
      <c r="C1003" s="13" t="s">
        <v>122</v>
      </c>
      <c r="D1003" s="13"/>
      <c r="E1003" s="21"/>
      <c r="F1003" s="14" t="s">
        <v>168</v>
      </c>
      <c r="G1003" s="15">
        <f t="shared" si="297"/>
        <v>44</v>
      </c>
      <c r="H1003" s="15">
        <f t="shared" si="298"/>
        <v>44</v>
      </c>
      <c r="I1003" s="15">
        <f t="shared" si="299"/>
        <v>44</v>
      </c>
      <c r="J1003" s="15">
        <f t="shared" si="300"/>
        <v>0</v>
      </c>
    </row>
    <row r="1004" spans="1:11" ht="31.5" x14ac:dyDescent="0.25">
      <c r="A1004" s="16" t="s">
        <v>453</v>
      </c>
      <c r="B1004" s="16" t="s">
        <v>67</v>
      </c>
      <c r="C1004" s="16" t="s">
        <v>122</v>
      </c>
      <c r="D1004" s="16" t="s">
        <v>130</v>
      </c>
      <c r="E1004" s="19"/>
      <c r="F1004" s="17" t="s">
        <v>131</v>
      </c>
      <c r="G1004" s="18">
        <f t="shared" si="297"/>
        <v>44</v>
      </c>
      <c r="H1004" s="18">
        <f t="shared" si="298"/>
        <v>44</v>
      </c>
      <c r="I1004" s="18">
        <f t="shared" si="299"/>
        <v>44</v>
      </c>
      <c r="J1004" s="18">
        <f t="shared" si="300"/>
        <v>0</v>
      </c>
    </row>
    <row r="1005" spans="1:11" hidden="1" x14ac:dyDescent="0.25">
      <c r="A1005" s="16" t="s">
        <v>453</v>
      </c>
      <c r="B1005" s="16" t="s">
        <v>67</v>
      </c>
      <c r="C1005" s="16" t="s">
        <v>122</v>
      </c>
      <c r="D1005" s="16" t="s">
        <v>132</v>
      </c>
      <c r="E1005" s="19"/>
      <c r="F1005" s="17" t="s">
        <v>25</v>
      </c>
      <c r="G1005" s="18">
        <f t="shared" si="297"/>
        <v>44</v>
      </c>
      <c r="H1005" s="18">
        <f t="shared" si="298"/>
        <v>44</v>
      </c>
      <c r="I1005" s="18">
        <f t="shared" si="299"/>
        <v>44</v>
      </c>
      <c r="J1005" s="18">
        <f t="shared" si="300"/>
        <v>0</v>
      </c>
      <c r="K1005" s="1" t="s">
        <v>381</v>
      </c>
    </row>
    <row r="1006" spans="1:11" ht="47.25" x14ac:dyDescent="0.25">
      <c r="A1006" s="16" t="s">
        <v>453</v>
      </c>
      <c r="B1006" s="16" t="s">
        <v>67</v>
      </c>
      <c r="C1006" s="16" t="s">
        <v>122</v>
      </c>
      <c r="D1006" s="16" t="s">
        <v>153</v>
      </c>
      <c r="E1006" s="19"/>
      <c r="F1006" s="17" t="s">
        <v>154</v>
      </c>
      <c r="G1006" s="18">
        <f t="shared" si="297"/>
        <v>44</v>
      </c>
      <c r="H1006" s="18">
        <f t="shared" si="298"/>
        <v>44</v>
      </c>
      <c r="I1006" s="18">
        <f t="shared" si="299"/>
        <v>44</v>
      </c>
      <c r="J1006" s="18">
        <f t="shared" si="300"/>
        <v>0</v>
      </c>
    </row>
    <row r="1007" spans="1:11" x14ac:dyDescent="0.25">
      <c r="A1007" s="16" t="s">
        <v>453</v>
      </c>
      <c r="B1007" s="16" t="s">
        <v>67</v>
      </c>
      <c r="C1007" s="16" t="s">
        <v>122</v>
      </c>
      <c r="D1007" s="16" t="s">
        <v>169</v>
      </c>
      <c r="E1007" s="19"/>
      <c r="F1007" s="17" t="s">
        <v>170</v>
      </c>
      <c r="G1007" s="18">
        <f t="shared" si="297"/>
        <v>44</v>
      </c>
      <c r="H1007" s="18">
        <f t="shared" si="298"/>
        <v>44</v>
      </c>
      <c r="I1007" s="18">
        <f t="shared" si="299"/>
        <v>44</v>
      </c>
      <c r="J1007" s="18">
        <f t="shared" si="300"/>
        <v>0</v>
      </c>
    </row>
    <row r="1008" spans="1:11" ht="31.5" x14ac:dyDescent="0.25">
      <c r="A1008" s="16" t="s">
        <v>453</v>
      </c>
      <c r="B1008" s="16" t="s">
        <v>67</v>
      </c>
      <c r="C1008" s="16" t="s">
        <v>122</v>
      </c>
      <c r="D1008" s="16" t="s">
        <v>169</v>
      </c>
      <c r="E1008" s="16" t="s">
        <v>30</v>
      </c>
      <c r="F1008" s="17" t="s">
        <v>31</v>
      </c>
      <c r="G1008" s="18">
        <v>44</v>
      </c>
      <c r="H1008" s="18">
        <v>44</v>
      </c>
      <c r="I1008" s="18">
        <v>44</v>
      </c>
      <c r="J1008" s="18"/>
    </row>
    <row r="1009" spans="1:11" s="8" customFormat="1" x14ac:dyDescent="0.25">
      <c r="A1009" s="9" t="s">
        <v>453</v>
      </c>
      <c r="B1009" s="9" t="s">
        <v>138</v>
      </c>
      <c r="C1009" s="9"/>
      <c r="D1009" s="9"/>
      <c r="E1009" s="9"/>
      <c r="F1009" s="10" t="s">
        <v>179</v>
      </c>
      <c r="G1009" s="11">
        <f t="shared" si="287"/>
        <v>4846.3999999999996</v>
      </c>
      <c r="H1009" s="11">
        <f t="shared" si="288"/>
        <v>4846.3999999999996</v>
      </c>
      <c r="I1009" s="11">
        <f t="shared" si="299"/>
        <v>4846.3999999999996</v>
      </c>
      <c r="J1009" s="11">
        <f t="shared" si="300"/>
        <v>0</v>
      </c>
    </row>
    <row r="1010" spans="1:11" s="12" customFormat="1" x14ac:dyDescent="0.25">
      <c r="A1010" s="13" t="s">
        <v>453</v>
      </c>
      <c r="B1010" s="13" t="s">
        <v>138</v>
      </c>
      <c r="C1010" s="13" t="s">
        <v>138</v>
      </c>
      <c r="D1010" s="13"/>
      <c r="E1010" s="13"/>
      <c r="F1010" s="14" t="s">
        <v>204</v>
      </c>
      <c r="G1010" s="15">
        <f>G1011+G1016</f>
        <v>4846.3999999999996</v>
      </c>
      <c r="H1010" s="15">
        <f>H1011+H1016</f>
        <v>4846.3999999999996</v>
      </c>
      <c r="I1010" s="15">
        <f>I1011+I1016</f>
        <v>4846.3999999999996</v>
      </c>
      <c r="J1010" s="15">
        <f>J1011+J1016</f>
        <v>0</v>
      </c>
    </row>
    <row r="1011" spans="1:11" ht="31.5" x14ac:dyDescent="0.25">
      <c r="A1011" s="16" t="s">
        <v>453</v>
      </c>
      <c r="B1011" s="16" t="s">
        <v>138</v>
      </c>
      <c r="C1011" s="16" t="s">
        <v>138</v>
      </c>
      <c r="D1011" s="16" t="s">
        <v>55</v>
      </c>
      <c r="E1011" s="19"/>
      <c r="F1011" s="17" t="s">
        <v>56</v>
      </c>
      <c r="G1011" s="18">
        <f t="shared" si="287"/>
        <v>4346.3999999999996</v>
      </c>
      <c r="H1011" s="18">
        <f t="shared" si="288"/>
        <v>4346.3999999999996</v>
      </c>
      <c r="I1011" s="18">
        <f t="shared" ref="I1011:I1033" si="301">I1012</f>
        <v>4346.3999999999996</v>
      </c>
      <c r="J1011" s="18">
        <f t="shared" ref="J1011:J1033" si="302">J1012</f>
        <v>0</v>
      </c>
    </row>
    <row r="1012" spans="1:11" hidden="1" x14ac:dyDescent="0.25">
      <c r="A1012" s="16" t="s">
        <v>453</v>
      </c>
      <c r="B1012" s="16" t="s">
        <v>138</v>
      </c>
      <c r="C1012" s="16" t="s">
        <v>138</v>
      </c>
      <c r="D1012" s="16" t="s">
        <v>181</v>
      </c>
      <c r="E1012" s="19"/>
      <c r="F1012" s="17" t="s">
        <v>25</v>
      </c>
      <c r="G1012" s="18">
        <f t="shared" si="287"/>
        <v>4346.3999999999996</v>
      </c>
      <c r="H1012" s="18">
        <f t="shared" si="288"/>
        <v>4346.3999999999996</v>
      </c>
      <c r="I1012" s="18">
        <f t="shared" si="301"/>
        <v>4346.3999999999996</v>
      </c>
      <c r="J1012" s="18">
        <f t="shared" si="302"/>
        <v>0</v>
      </c>
      <c r="K1012" s="1" t="s">
        <v>381</v>
      </c>
    </row>
    <row r="1013" spans="1:11" ht="47.25" x14ac:dyDescent="0.25">
      <c r="A1013" s="16" t="s">
        <v>453</v>
      </c>
      <c r="B1013" s="16" t="s">
        <v>138</v>
      </c>
      <c r="C1013" s="16" t="s">
        <v>138</v>
      </c>
      <c r="D1013" s="16" t="s">
        <v>221</v>
      </c>
      <c r="E1013" s="19"/>
      <c r="F1013" s="17" t="s">
        <v>222</v>
      </c>
      <c r="G1013" s="18">
        <f t="shared" si="287"/>
        <v>4346.3999999999996</v>
      </c>
      <c r="H1013" s="18">
        <f t="shared" si="288"/>
        <v>4346.3999999999996</v>
      </c>
      <c r="I1013" s="18">
        <f t="shared" si="301"/>
        <v>4346.3999999999996</v>
      </c>
      <c r="J1013" s="18">
        <f t="shared" si="302"/>
        <v>0</v>
      </c>
    </row>
    <row r="1014" spans="1:11" ht="63" x14ac:dyDescent="0.25">
      <c r="A1014" s="16" t="s">
        <v>453</v>
      </c>
      <c r="B1014" s="16" t="s">
        <v>138</v>
      </c>
      <c r="C1014" s="16" t="s">
        <v>138</v>
      </c>
      <c r="D1014" s="16" t="s">
        <v>436</v>
      </c>
      <c r="E1014" s="19"/>
      <c r="F1014" s="17" t="s">
        <v>437</v>
      </c>
      <c r="G1014" s="18">
        <f t="shared" si="287"/>
        <v>4346.3999999999996</v>
      </c>
      <c r="H1014" s="18">
        <f t="shared" si="288"/>
        <v>4346.3999999999996</v>
      </c>
      <c r="I1014" s="18">
        <f t="shared" si="301"/>
        <v>4346.3999999999996</v>
      </c>
      <c r="J1014" s="18">
        <f t="shared" si="302"/>
        <v>0</v>
      </c>
    </row>
    <row r="1015" spans="1:11" ht="31.5" x14ac:dyDescent="0.25">
      <c r="A1015" s="16" t="s">
        <v>453</v>
      </c>
      <c r="B1015" s="16" t="s">
        <v>138</v>
      </c>
      <c r="C1015" s="16" t="s">
        <v>138</v>
      </c>
      <c r="D1015" s="16" t="s">
        <v>436</v>
      </c>
      <c r="E1015" s="16" t="s">
        <v>111</v>
      </c>
      <c r="F1015" s="17" t="s">
        <v>112</v>
      </c>
      <c r="G1015" s="18">
        <v>4346.3999999999996</v>
      </c>
      <c r="H1015" s="18">
        <v>4346.3999999999996</v>
      </c>
      <c r="I1015" s="18">
        <v>4346.3999999999996</v>
      </c>
      <c r="J1015" s="18"/>
    </row>
    <row r="1016" spans="1:11" ht="47.25" x14ac:dyDescent="0.25">
      <c r="A1016" s="16" t="s">
        <v>453</v>
      </c>
      <c r="B1016" s="16" t="s">
        <v>138</v>
      </c>
      <c r="C1016" s="16" t="s">
        <v>138</v>
      </c>
      <c r="D1016" s="16" t="s">
        <v>197</v>
      </c>
      <c r="E1016" s="19"/>
      <c r="F1016" s="17" t="s">
        <v>198</v>
      </c>
      <c r="G1016" s="18">
        <f t="shared" ref="G1016:G1019" si="303">G1017</f>
        <v>500</v>
      </c>
      <c r="H1016" s="18">
        <f t="shared" ref="H1016:H1019" si="304">H1017</f>
        <v>500</v>
      </c>
      <c r="I1016" s="18">
        <f t="shared" si="301"/>
        <v>500</v>
      </c>
      <c r="J1016" s="18">
        <f t="shared" si="302"/>
        <v>0</v>
      </c>
    </row>
    <row r="1017" spans="1:11" hidden="1" x14ac:dyDescent="0.25">
      <c r="A1017" s="16" t="s">
        <v>453</v>
      </c>
      <c r="B1017" s="16" t="s">
        <v>138</v>
      </c>
      <c r="C1017" s="16" t="s">
        <v>138</v>
      </c>
      <c r="D1017" s="16" t="s">
        <v>199</v>
      </c>
      <c r="E1017" s="19"/>
      <c r="F1017" s="17" t="s">
        <v>25</v>
      </c>
      <c r="G1017" s="18">
        <f t="shared" si="303"/>
        <v>500</v>
      </c>
      <c r="H1017" s="18">
        <f t="shared" si="304"/>
        <v>500</v>
      </c>
      <c r="I1017" s="18">
        <f t="shared" si="301"/>
        <v>500</v>
      </c>
      <c r="J1017" s="18">
        <f t="shared" si="302"/>
        <v>0</v>
      </c>
      <c r="K1017" s="1" t="s">
        <v>381</v>
      </c>
    </row>
    <row r="1018" spans="1:11" ht="31.5" x14ac:dyDescent="0.25">
      <c r="A1018" s="16" t="s">
        <v>453</v>
      </c>
      <c r="B1018" s="16" t="s">
        <v>138</v>
      </c>
      <c r="C1018" s="16" t="s">
        <v>138</v>
      </c>
      <c r="D1018" s="16" t="s">
        <v>239</v>
      </c>
      <c r="E1018" s="19"/>
      <c r="F1018" s="17" t="s">
        <v>240</v>
      </c>
      <c r="G1018" s="18">
        <f t="shared" si="303"/>
        <v>500</v>
      </c>
      <c r="H1018" s="18">
        <f t="shared" si="304"/>
        <v>500</v>
      </c>
      <c r="I1018" s="18">
        <f t="shared" si="301"/>
        <v>500</v>
      </c>
      <c r="J1018" s="18">
        <f t="shared" si="302"/>
        <v>0</v>
      </c>
    </row>
    <row r="1019" spans="1:11" ht="47.25" x14ac:dyDescent="0.25">
      <c r="A1019" s="16" t="s">
        <v>453</v>
      </c>
      <c r="B1019" s="16" t="s">
        <v>138</v>
      </c>
      <c r="C1019" s="16" t="s">
        <v>138</v>
      </c>
      <c r="D1019" s="16" t="s">
        <v>438</v>
      </c>
      <c r="E1019" s="19"/>
      <c r="F1019" s="17" t="s">
        <v>439</v>
      </c>
      <c r="G1019" s="18">
        <f t="shared" si="303"/>
        <v>500</v>
      </c>
      <c r="H1019" s="18">
        <f t="shared" si="304"/>
        <v>500</v>
      </c>
      <c r="I1019" s="18">
        <f t="shared" si="301"/>
        <v>500</v>
      </c>
      <c r="J1019" s="18">
        <f t="shared" si="302"/>
        <v>0</v>
      </c>
    </row>
    <row r="1020" spans="1:11" ht="31.5" x14ac:dyDescent="0.25">
      <c r="A1020" s="16" t="s">
        <v>453</v>
      </c>
      <c r="B1020" s="16" t="s">
        <v>138</v>
      </c>
      <c r="C1020" s="16" t="s">
        <v>138</v>
      </c>
      <c r="D1020" s="16" t="s">
        <v>438</v>
      </c>
      <c r="E1020" s="16" t="s">
        <v>30</v>
      </c>
      <c r="F1020" s="17" t="s">
        <v>31</v>
      </c>
      <c r="G1020" s="18">
        <v>500</v>
      </c>
      <c r="H1020" s="18">
        <v>500</v>
      </c>
      <c r="I1020" s="18">
        <v>500</v>
      </c>
      <c r="J1020" s="18"/>
    </row>
    <row r="1021" spans="1:11" s="8" customFormat="1" x14ac:dyDescent="0.25">
      <c r="A1021" s="9" t="s">
        <v>453</v>
      </c>
      <c r="B1021" s="9" t="s">
        <v>52</v>
      </c>
      <c r="C1021" s="9"/>
      <c r="D1021" s="9"/>
      <c r="E1021" s="9"/>
      <c r="F1021" s="10" t="s">
        <v>53</v>
      </c>
      <c r="G1021" s="11">
        <f t="shared" si="287"/>
        <v>2115</v>
      </c>
      <c r="H1021" s="11">
        <f t="shared" si="288"/>
        <v>3378</v>
      </c>
      <c r="I1021" s="11">
        <f t="shared" si="301"/>
        <v>1788</v>
      </c>
      <c r="J1021" s="11">
        <f t="shared" si="302"/>
        <v>0</v>
      </c>
    </row>
    <row r="1022" spans="1:11" s="12" customFormat="1" x14ac:dyDescent="0.25">
      <c r="A1022" s="13" t="s">
        <v>453</v>
      </c>
      <c r="B1022" s="13" t="s">
        <v>52</v>
      </c>
      <c r="C1022" s="13" t="s">
        <v>18</v>
      </c>
      <c r="D1022" s="13"/>
      <c r="E1022" s="13"/>
      <c r="F1022" s="14" t="s">
        <v>54</v>
      </c>
      <c r="G1022" s="15">
        <f t="shared" si="287"/>
        <v>2115</v>
      </c>
      <c r="H1022" s="15">
        <f t="shared" si="288"/>
        <v>3378</v>
      </c>
      <c r="I1022" s="15">
        <f t="shared" si="301"/>
        <v>1788</v>
      </c>
      <c r="J1022" s="15">
        <f t="shared" si="302"/>
        <v>0</v>
      </c>
    </row>
    <row r="1023" spans="1:11" ht="31.5" x14ac:dyDescent="0.25">
      <c r="A1023" s="16" t="s">
        <v>453</v>
      </c>
      <c r="B1023" s="16" t="s">
        <v>52</v>
      </c>
      <c r="C1023" s="16" t="s">
        <v>18</v>
      </c>
      <c r="D1023" s="16" t="s">
        <v>55</v>
      </c>
      <c r="E1023" s="19"/>
      <c r="F1023" s="17" t="s">
        <v>56</v>
      </c>
      <c r="G1023" s="18">
        <f t="shared" si="287"/>
        <v>2115</v>
      </c>
      <c r="H1023" s="18">
        <f t="shared" si="288"/>
        <v>3378</v>
      </c>
      <c r="I1023" s="18">
        <f t="shared" si="301"/>
        <v>1788</v>
      </c>
      <c r="J1023" s="18">
        <f t="shared" si="302"/>
        <v>0</v>
      </c>
    </row>
    <row r="1024" spans="1:11" hidden="1" x14ac:dyDescent="0.25">
      <c r="A1024" s="16" t="s">
        <v>453</v>
      </c>
      <c r="B1024" s="16" t="s">
        <v>52</v>
      </c>
      <c r="C1024" s="16" t="s">
        <v>18</v>
      </c>
      <c r="D1024" s="16" t="s">
        <v>181</v>
      </c>
      <c r="E1024" s="19"/>
      <c r="F1024" s="17" t="s">
        <v>25</v>
      </c>
      <c r="G1024" s="18">
        <f t="shared" si="287"/>
        <v>2115</v>
      </c>
      <c r="H1024" s="18">
        <f t="shared" si="288"/>
        <v>3378</v>
      </c>
      <c r="I1024" s="18">
        <f t="shared" si="301"/>
        <v>1788</v>
      </c>
      <c r="J1024" s="18">
        <f t="shared" si="302"/>
        <v>0</v>
      </c>
      <c r="K1024" s="1" t="s">
        <v>381</v>
      </c>
    </row>
    <row r="1025" spans="1:11" ht="31.5" x14ac:dyDescent="0.25">
      <c r="A1025" s="16" t="s">
        <v>453</v>
      </c>
      <c r="B1025" s="16" t="s">
        <v>52</v>
      </c>
      <c r="C1025" s="16" t="s">
        <v>18</v>
      </c>
      <c r="D1025" s="16" t="s">
        <v>243</v>
      </c>
      <c r="E1025" s="19"/>
      <c r="F1025" s="17" t="s">
        <v>244</v>
      </c>
      <c r="G1025" s="18">
        <f t="shared" si="287"/>
        <v>2115</v>
      </c>
      <c r="H1025" s="18">
        <f t="shared" si="288"/>
        <v>3378</v>
      </c>
      <c r="I1025" s="18">
        <f t="shared" si="301"/>
        <v>1788</v>
      </c>
      <c r="J1025" s="18">
        <f t="shared" si="302"/>
        <v>0</v>
      </c>
    </row>
    <row r="1026" spans="1:11" ht="47.25" x14ac:dyDescent="0.25">
      <c r="A1026" s="16" t="s">
        <v>453</v>
      </c>
      <c r="B1026" s="16" t="s">
        <v>52</v>
      </c>
      <c r="C1026" s="16" t="s">
        <v>18</v>
      </c>
      <c r="D1026" s="16" t="s">
        <v>246</v>
      </c>
      <c r="E1026" s="19"/>
      <c r="F1026" s="17" t="s">
        <v>247</v>
      </c>
      <c r="G1026" s="18">
        <f t="shared" si="287"/>
        <v>2115</v>
      </c>
      <c r="H1026" s="18">
        <f t="shared" si="288"/>
        <v>3378</v>
      </c>
      <c r="I1026" s="18">
        <f t="shared" si="301"/>
        <v>1788</v>
      </c>
      <c r="J1026" s="18">
        <f t="shared" si="302"/>
        <v>0</v>
      </c>
    </row>
    <row r="1027" spans="1:11" ht="31.5" x14ac:dyDescent="0.25">
      <c r="A1027" s="16" t="s">
        <v>453</v>
      </c>
      <c r="B1027" s="16" t="s">
        <v>52</v>
      </c>
      <c r="C1027" s="16" t="s">
        <v>18</v>
      </c>
      <c r="D1027" s="16" t="s">
        <v>246</v>
      </c>
      <c r="E1027" s="16" t="s">
        <v>30</v>
      </c>
      <c r="F1027" s="17" t="s">
        <v>31</v>
      </c>
      <c r="G1027" s="18">
        <v>2115</v>
      </c>
      <c r="H1027" s="18">
        <v>3378</v>
      </c>
      <c r="I1027" s="18">
        <v>1788</v>
      </c>
      <c r="J1027" s="18"/>
    </row>
    <row r="1028" spans="1:11" s="8" customFormat="1" x14ac:dyDescent="0.25">
      <c r="A1028" s="9" t="s">
        <v>453</v>
      </c>
      <c r="B1028" s="9" t="s">
        <v>74</v>
      </c>
      <c r="C1028" s="9"/>
      <c r="D1028" s="9"/>
      <c r="E1028" s="20"/>
      <c r="F1028" s="10" t="s">
        <v>369</v>
      </c>
      <c r="G1028" s="11">
        <f t="shared" ref="G1028:G1033" si="305">G1029</f>
        <v>2196.8000000000002</v>
      </c>
      <c r="H1028" s="11">
        <f t="shared" ref="H1028:H1033" si="306">H1029</f>
        <v>2196.8000000000002</v>
      </c>
      <c r="I1028" s="11">
        <f t="shared" si="301"/>
        <v>2196.8000000000002</v>
      </c>
      <c r="J1028" s="11">
        <f t="shared" si="302"/>
        <v>0</v>
      </c>
    </row>
    <row r="1029" spans="1:11" s="12" customFormat="1" x14ac:dyDescent="0.25">
      <c r="A1029" s="13" t="s">
        <v>453</v>
      </c>
      <c r="B1029" s="13" t="s">
        <v>74</v>
      </c>
      <c r="C1029" s="13" t="s">
        <v>18</v>
      </c>
      <c r="D1029" s="13"/>
      <c r="E1029" s="21"/>
      <c r="F1029" s="14" t="s">
        <v>440</v>
      </c>
      <c r="G1029" s="15">
        <f t="shared" si="305"/>
        <v>2196.8000000000002</v>
      </c>
      <c r="H1029" s="15">
        <f t="shared" si="306"/>
        <v>2196.8000000000002</v>
      </c>
      <c r="I1029" s="15">
        <f t="shared" si="301"/>
        <v>2196.8000000000002</v>
      </c>
      <c r="J1029" s="15">
        <f t="shared" si="302"/>
        <v>0</v>
      </c>
    </row>
    <row r="1030" spans="1:11" ht="31.5" x14ac:dyDescent="0.25">
      <c r="A1030" s="16" t="s">
        <v>453</v>
      </c>
      <c r="B1030" s="16" t="s">
        <v>74</v>
      </c>
      <c r="C1030" s="16" t="s">
        <v>18</v>
      </c>
      <c r="D1030" s="16" t="s">
        <v>371</v>
      </c>
      <c r="E1030" s="19"/>
      <c r="F1030" s="17" t="s">
        <v>372</v>
      </c>
      <c r="G1030" s="18">
        <f t="shared" si="305"/>
        <v>2196.8000000000002</v>
      </c>
      <c r="H1030" s="18">
        <f t="shared" si="306"/>
        <v>2196.8000000000002</v>
      </c>
      <c r="I1030" s="18">
        <f t="shared" si="301"/>
        <v>2196.8000000000002</v>
      </c>
      <c r="J1030" s="18">
        <f t="shared" si="302"/>
        <v>0</v>
      </c>
    </row>
    <row r="1031" spans="1:11" hidden="1" x14ac:dyDescent="0.25">
      <c r="A1031" s="16" t="s">
        <v>453</v>
      </c>
      <c r="B1031" s="16" t="s">
        <v>74</v>
      </c>
      <c r="C1031" s="16" t="s">
        <v>18</v>
      </c>
      <c r="D1031" s="16" t="s">
        <v>373</v>
      </c>
      <c r="E1031" s="19"/>
      <c r="F1031" s="17" t="s">
        <v>25</v>
      </c>
      <c r="G1031" s="18">
        <f t="shared" si="305"/>
        <v>2196.8000000000002</v>
      </c>
      <c r="H1031" s="18">
        <f t="shared" si="306"/>
        <v>2196.8000000000002</v>
      </c>
      <c r="I1031" s="18">
        <f t="shared" si="301"/>
        <v>2196.8000000000002</v>
      </c>
      <c r="J1031" s="18">
        <f t="shared" si="302"/>
        <v>0</v>
      </c>
      <c r="K1031" s="1" t="s">
        <v>381</v>
      </c>
    </row>
    <row r="1032" spans="1:11" ht="47.25" x14ac:dyDescent="0.25">
      <c r="A1032" s="16" t="s">
        <v>453</v>
      </c>
      <c r="B1032" s="16" t="s">
        <v>74</v>
      </c>
      <c r="C1032" s="16" t="s">
        <v>18</v>
      </c>
      <c r="D1032" s="16" t="s">
        <v>441</v>
      </c>
      <c r="E1032" s="19"/>
      <c r="F1032" s="17" t="s">
        <v>442</v>
      </c>
      <c r="G1032" s="18">
        <f t="shared" si="305"/>
        <v>2196.8000000000002</v>
      </c>
      <c r="H1032" s="18">
        <f t="shared" si="306"/>
        <v>2196.8000000000002</v>
      </c>
      <c r="I1032" s="18">
        <f t="shared" si="301"/>
        <v>2196.8000000000002</v>
      </c>
      <c r="J1032" s="18">
        <f t="shared" si="302"/>
        <v>0</v>
      </c>
    </row>
    <row r="1033" spans="1:11" ht="47.25" x14ac:dyDescent="0.25">
      <c r="A1033" s="16" t="s">
        <v>453</v>
      </c>
      <c r="B1033" s="16" t="s">
        <v>74</v>
      </c>
      <c r="C1033" s="16" t="s">
        <v>18</v>
      </c>
      <c r="D1033" s="16" t="s">
        <v>443</v>
      </c>
      <c r="E1033" s="19"/>
      <c r="F1033" s="17" t="s">
        <v>444</v>
      </c>
      <c r="G1033" s="18">
        <f t="shared" si="305"/>
        <v>2196.8000000000002</v>
      </c>
      <c r="H1033" s="18">
        <f t="shared" si="306"/>
        <v>2196.8000000000002</v>
      </c>
      <c r="I1033" s="18">
        <f t="shared" si="301"/>
        <v>2196.8000000000002</v>
      </c>
      <c r="J1033" s="18">
        <f t="shared" si="302"/>
        <v>0</v>
      </c>
    </row>
    <row r="1034" spans="1:11" ht="31.5" x14ac:dyDescent="0.25">
      <c r="A1034" s="16" t="s">
        <v>453</v>
      </c>
      <c r="B1034" s="16" t="s">
        <v>74</v>
      </c>
      <c r="C1034" s="16" t="s">
        <v>18</v>
      </c>
      <c r="D1034" s="16" t="s">
        <v>443</v>
      </c>
      <c r="E1034" s="16" t="s">
        <v>30</v>
      </c>
      <c r="F1034" s="17" t="s">
        <v>31</v>
      </c>
      <c r="G1034" s="18">
        <v>2196.8000000000002</v>
      </c>
      <c r="H1034" s="18">
        <v>2196.8000000000002</v>
      </c>
      <c r="I1034" s="18">
        <v>2196.8000000000002</v>
      </c>
      <c r="J1034" s="18"/>
    </row>
    <row r="1035" spans="1:11" s="8" customFormat="1" ht="31.5" x14ac:dyDescent="0.25">
      <c r="A1035" s="9" t="s">
        <v>457</v>
      </c>
      <c r="B1035" s="9"/>
      <c r="C1035" s="9"/>
      <c r="D1035" s="9"/>
      <c r="E1035" s="9"/>
      <c r="F1035" s="10" t="s">
        <v>458</v>
      </c>
      <c r="G1035" s="11">
        <f>G1036+G1080+G1129+G1141+G1099+G1062+G1148+G1122</f>
        <v>143432.09999999998</v>
      </c>
      <c r="H1035" s="11">
        <f>H1036+H1080+H1129+H1141+H1099+H1062+H1148+H1122</f>
        <v>139829.29999999999</v>
      </c>
      <c r="I1035" s="11">
        <f>I1036+I1080+I1129+I1141+I1099+I1062+I1148+I1122</f>
        <v>136422.30000000002</v>
      </c>
      <c r="J1035" s="11">
        <f>J1036+J1080+J1129+J1141+J1099+J1062+J1148+J1122</f>
        <v>0</v>
      </c>
    </row>
    <row r="1036" spans="1:11" s="8" customFormat="1" x14ac:dyDescent="0.25">
      <c r="A1036" s="9" t="s">
        <v>457</v>
      </c>
      <c r="B1036" s="9" t="s">
        <v>18</v>
      </c>
      <c r="C1036" s="9"/>
      <c r="D1036" s="9"/>
      <c r="E1036" s="9"/>
      <c r="F1036" s="10" t="s">
        <v>19</v>
      </c>
      <c r="G1036" s="11">
        <f>G1049+G1037</f>
        <v>87848.5</v>
      </c>
      <c r="H1036" s="11">
        <f>H1049+H1037</f>
        <v>89651.6</v>
      </c>
      <c r="I1036" s="11">
        <f>I1049+I1037</f>
        <v>89644.700000000012</v>
      </c>
      <c r="J1036" s="11">
        <f>J1049+J1037</f>
        <v>0</v>
      </c>
    </row>
    <row r="1037" spans="1:11" s="12" customFormat="1" ht="63" x14ac:dyDescent="0.25">
      <c r="A1037" s="13" t="s">
        <v>457</v>
      </c>
      <c r="B1037" s="13" t="s">
        <v>18</v>
      </c>
      <c r="C1037" s="13" t="s">
        <v>98</v>
      </c>
      <c r="D1037" s="13"/>
      <c r="E1037" s="13"/>
      <c r="F1037" s="14" t="s">
        <v>380</v>
      </c>
      <c r="G1037" s="15">
        <f>G1038+G1044</f>
        <v>72813.899999999994</v>
      </c>
      <c r="H1037" s="15">
        <f>H1038+H1044</f>
        <v>74916.3</v>
      </c>
      <c r="I1037" s="15">
        <f>I1038+I1044</f>
        <v>74916.3</v>
      </c>
      <c r="J1037" s="15">
        <f>J1038+J1044</f>
        <v>0</v>
      </c>
    </row>
    <row r="1038" spans="1:11" ht="47.25" x14ac:dyDescent="0.25">
      <c r="A1038" s="16" t="s">
        <v>457</v>
      </c>
      <c r="B1038" s="16" t="s">
        <v>18</v>
      </c>
      <c r="C1038" s="16" t="s">
        <v>98</v>
      </c>
      <c r="D1038" s="16" t="s">
        <v>197</v>
      </c>
      <c r="E1038" s="19"/>
      <c r="F1038" s="17" t="s">
        <v>198</v>
      </c>
      <c r="G1038" s="18">
        <f t="shared" ref="G1038:G1040" si="307">G1039</f>
        <v>10613.199999999999</v>
      </c>
      <c r="H1038" s="18">
        <f t="shared" ref="H1038:H1040" si="308">H1039</f>
        <v>10927.4</v>
      </c>
      <c r="I1038" s="18">
        <f t="shared" ref="I1038:I1040" si="309">I1039</f>
        <v>10927.4</v>
      </c>
      <c r="J1038" s="18">
        <f t="shared" ref="J1038:J1040" si="310">J1039</f>
        <v>0</v>
      </c>
    </row>
    <row r="1039" spans="1:11" hidden="1" x14ac:dyDescent="0.25">
      <c r="A1039" s="16" t="s">
        <v>457</v>
      </c>
      <c r="B1039" s="16" t="s">
        <v>18</v>
      </c>
      <c r="C1039" s="16" t="s">
        <v>98</v>
      </c>
      <c r="D1039" s="16" t="s">
        <v>199</v>
      </c>
      <c r="E1039" s="19"/>
      <c r="F1039" s="17" t="s">
        <v>25</v>
      </c>
      <c r="G1039" s="18">
        <f t="shared" si="307"/>
        <v>10613.199999999999</v>
      </c>
      <c r="H1039" s="18">
        <f t="shared" si="308"/>
        <v>10927.4</v>
      </c>
      <c r="I1039" s="18">
        <f t="shared" si="309"/>
        <v>10927.4</v>
      </c>
      <c r="J1039" s="18">
        <f t="shared" si="310"/>
        <v>0</v>
      </c>
      <c r="K1039" s="1" t="s">
        <v>381</v>
      </c>
    </row>
    <row r="1040" spans="1:11" ht="78.75" x14ac:dyDescent="0.25">
      <c r="A1040" s="16" t="s">
        <v>457</v>
      </c>
      <c r="B1040" s="16" t="s">
        <v>18</v>
      </c>
      <c r="C1040" s="16" t="s">
        <v>98</v>
      </c>
      <c r="D1040" s="16" t="s">
        <v>382</v>
      </c>
      <c r="E1040" s="19"/>
      <c r="F1040" s="17" t="s">
        <v>383</v>
      </c>
      <c r="G1040" s="18">
        <f t="shared" si="307"/>
        <v>10613.199999999999</v>
      </c>
      <c r="H1040" s="18">
        <f t="shared" si="308"/>
        <v>10927.4</v>
      </c>
      <c r="I1040" s="18">
        <f t="shared" si="309"/>
        <v>10927.4</v>
      </c>
      <c r="J1040" s="18">
        <f t="shared" si="310"/>
        <v>0</v>
      </c>
    </row>
    <row r="1041" spans="1:11" ht="47.25" x14ac:dyDescent="0.25">
      <c r="A1041" s="16" t="s">
        <v>457</v>
      </c>
      <c r="B1041" s="16" t="s">
        <v>18</v>
      </c>
      <c r="C1041" s="16" t="s">
        <v>98</v>
      </c>
      <c r="D1041" s="16" t="s">
        <v>384</v>
      </c>
      <c r="E1041" s="19"/>
      <c r="F1041" s="17" t="s">
        <v>385</v>
      </c>
      <c r="G1041" s="18">
        <f>G1042+G1043</f>
        <v>10613.199999999999</v>
      </c>
      <c r="H1041" s="18">
        <f>H1042+H1043</f>
        <v>10927.4</v>
      </c>
      <c r="I1041" s="18">
        <f>I1042+I1043</f>
        <v>10927.4</v>
      </c>
      <c r="J1041" s="18">
        <f>J1042+J1043</f>
        <v>0</v>
      </c>
    </row>
    <row r="1042" spans="1:11" ht="78.75" x14ac:dyDescent="0.25">
      <c r="A1042" s="16" t="s">
        <v>457</v>
      </c>
      <c r="B1042" s="16" t="s">
        <v>18</v>
      </c>
      <c r="C1042" s="16" t="s">
        <v>98</v>
      </c>
      <c r="D1042" s="16" t="s">
        <v>384</v>
      </c>
      <c r="E1042" s="16" t="s">
        <v>42</v>
      </c>
      <c r="F1042" s="17" t="s">
        <v>43</v>
      </c>
      <c r="G1042" s="18">
        <v>10220.599999999999</v>
      </c>
      <c r="H1042" s="18">
        <v>10534.9</v>
      </c>
      <c r="I1042" s="18">
        <v>10534.9</v>
      </c>
      <c r="J1042" s="18"/>
    </row>
    <row r="1043" spans="1:11" ht="31.5" x14ac:dyDescent="0.25">
      <c r="A1043" s="16" t="s">
        <v>457</v>
      </c>
      <c r="B1043" s="16" t="s">
        <v>18</v>
      </c>
      <c r="C1043" s="16" t="s">
        <v>98</v>
      </c>
      <c r="D1043" s="16" t="s">
        <v>384</v>
      </c>
      <c r="E1043" s="16" t="s">
        <v>30</v>
      </c>
      <c r="F1043" s="17" t="s">
        <v>31</v>
      </c>
      <c r="G1043" s="18">
        <v>392.6</v>
      </c>
      <c r="H1043" s="18">
        <v>392.5</v>
      </c>
      <c r="I1043" s="18">
        <v>392.5</v>
      </c>
      <c r="J1043" s="18"/>
    </row>
    <row r="1044" spans="1:11" ht="31.5" x14ac:dyDescent="0.25">
      <c r="A1044" s="16" t="s">
        <v>457</v>
      </c>
      <c r="B1044" s="16" t="s">
        <v>18</v>
      </c>
      <c r="C1044" s="16" t="s">
        <v>98</v>
      </c>
      <c r="D1044" s="16" t="s">
        <v>69</v>
      </c>
      <c r="E1044" s="19"/>
      <c r="F1044" s="17" t="s">
        <v>70</v>
      </c>
      <c r="G1044" s="18">
        <f t="shared" ref="G1044:G1045" si="311">G1045</f>
        <v>62200.7</v>
      </c>
      <c r="H1044" s="18">
        <f t="shared" ref="H1044:H1045" si="312">H1045</f>
        <v>63988.9</v>
      </c>
      <c r="I1044" s="18">
        <f t="shared" ref="I1044:I1045" si="313">I1045</f>
        <v>63988.9</v>
      </c>
      <c r="J1044" s="18">
        <f t="shared" ref="J1044:J1045" si="314">J1045</f>
        <v>0</v>
      </c>
    </row>
    <row r="1045" spans="1:11" ht="31.5" x14ac:dyDescent="0.25">
      <c r="A1045" s="16" t="s">
        <v>457</v>
      </c>
      <c r="B1045" s="16" t="s">
        <v>18</v>
      </c>
      <c r="C1045" s="16" t="s">
        <v>98</v>
      </c>
      <c r="D1045" s="16" t="s">
        <v>386</v>
      </c>
      <c r="E1045" s="19"/>
      <c r="F1045" s="17" t="s">
        <v>387</v>
      </c>
      <c r="G1045" s="18">
        <f t="shared" si="311"/>
        <v>62200.7</v>
      </c>
      <c r="H1045" s="18">
        <f t="shared" si="312"/>
        <v>63988.9</v>
      </c>
      <c r="I1045" s="18">
        <f t="shared" si="313"/>
        <v>63988.9</v>
      </c>
      <c r="J1045" s="18">
        <f t="shared" si="314"/>
        <v>0</v>
      </c>
    </row>
    <row r="1046" spans="1:11" x14ac:dyDescent="0.25">
      <c r="A1046" s="16" t="s">
        <v>457</v>
      </c>
      <c r="B1046" s="16" t="s">
        <v>18</v>
      </c>
      <c r="C1046" s="16" t="s">
        <v>98</v>
      </c>
      <c r="D1046" s="16" t="s">
        <v>388</v>
      </c>
      <c r="E1046" s="19"/>
      <c r="F1046" s="17" t="s">
        <v>41</v>
      </c>
      <c r="G1046" s="18">
        <f>G1047+G1048</f>
        <v>62200.7</v>
      </c>
      <c r="H1046" s="18">
        <f>H1047+H1048</f>
        <v>63988.9</v>
      </c>
      <c r="I1046" s="18">
        <f>I1047+I1048</f>
        <v>63988.9</v>
      </c>
      <c r="J1046" s="18">
        <f>J1047+J1048</f>
        <v>0</v>
      </c>
    </row>
    <row r="1047" spans="1:11" ht="78.75" x14ac:dyDescent="0.25">
      <c r="A1047" s="16" t="s">
        <v>457</v>
      </c>
      <c r="B1047" s="16" t="s">
        <v>18</v>
      </c>
      <c r="C1047" s="16" t="s">
        <v>98</v>
      </c>
      <c r="D1047" s="16" t="s">
        <v>388</v>
      </c>
      <c r="E1047" s="16" t="s">
        <v>42</v>
      </c>
      <c r="F1047" s="17" t="s">
        <v>43</v>
      </c>
      <c r="G1047" s="18">
        <v>58139.199999999997</v>
      </c>
      <c r="H1047" s="18">
        <v>59927.4</v>
      </c>
      <c r="I1047" s="18">
        <v>59927.4</v>
      </c>
      <c r="J1047" s="18"/>
    </row>
    <row r="1048" spans="1:11" ht="31.5" x14ac:dyDescent="0.25">
      <c r="A1048" s="16" t="s">
        <v>457</v>
      </c>
      <c r="B1048" s="16" t="s">
        <v>18</v>
      </c>
      <c r="C1048" s="16" t="s">
        <v>98</v>
      </c>
      <c r="D1048" s="16" t="s">
        <v>388</v>
      </c>
      <c r="E1048" s="16" t="s">
        <v>30</v>
      </c>
      <c r="F1048" s="17" t="s">
        <v>31</v>
      </c>
      <c r="G1048" s="18">
        <v>4061.5</v>
      </c>
      <c r="H1048" s="18">
        <v>4061.5</v>
      </c>
      <c r="I1048" s="18">
        <v>4061.5</v>
      </c>
      <c r="J1048" s="18"/>
    </row>
    <row r="1049" spans="1:11" s="12" customFormat="1" x14ac:dyDescent="0.25">
      <c r="A1049" s="13" t="s">
        <v>457</v>
      </c>
      <c r="B1049" s="13" t="s">
        <v>18</v>
      </c>
      <c r="C1049" s="13" t="s">
        <v>20</v>
      </c>
      <c r="D1049" s="13"/>
      <c r="E1049" s="13"/>
      <c r="F1049" s="14" t="s">
        <v>21</v>
      </c>
      <c r="G1049" s="15">
        <f t="shared" ref="G1049:G1051" si="315">G1050</f>
        <v>15034.6</v>
      </c>
      <c r="H1049" s="15">
        <f t="shared" ref="H1049:H1051" si="316">H1050</f>
        <v>14735.3</v>
      </c>
      <c r="I1049" s="15">
        <f t="shared" ref="I1049:I1051" si="317">I1050</f>
        <v>14728.400000000001</v>
      </c>
      <c r="J1049" s="15">
        <f t="shared" ref="J1049:J1051" si="318">J1050</f>
        <v>0</v>
      </c>
    </row>
    <row r="1050" spans="1:11" x14ac:dyDescent="0.25">
      <c r="A1050" s="16" t="s">
        <v>457</v>
      </c>
      <c r="B1050" s="16" t="s">
        <v>18</v>
      </c>
      <c r="C1050" s="16" t="s">
        <v>20</v>
      </c>
      <c r="D1050" s="16" t="s">
        <v>205</v>
      </c>
      <c r="E1050" s="16"/>
      <c r="F1050" s="17" t="s">
        <v>206</v>
      </c>
      <c r="G1050" s="18">
        <f t="shared" si="315"/>
        <v>15034.6</v>
      </c>
      <c r="H1050" s="18">
        <f t="shared" si="316"/>
        <v>14735.3</v>
      </c>
      <c r="I1050" s="18">
        <f t="shared" si="317"/>
        <v>14728.400000000001</v>
      </c>
      <c r="J1050" s="18">
        <f t="shared" si="318"/>
        <v>0</v>
      </c>
    </row>
    <row r="1051" spans="1:11" hidden="1" x14ac:dyDescent="0.25">
      <c r="A1051" s="16" t="s">
        <v>457</v>
      </c>
      <c r="B1051" s="16" t="s">
        <v>18</v>
      </c>
      <c r="C1051" s="16" t="s">
        <v>20</v>
      </c>
      <c r="D1051" s="16" t="s">
        <v>207</v>
      </c>
      <c r="E1051" s="16"/>
      <c r="F1051" s="17" t="s">
        <v>25</v>
      </c>
      <c r="G1051" s="18">
        <f t="shared" si="315"/>
        <v>15034.6</v>
      </c>
      <c r="H1051" s="18">
        <f t="shared" si="316"/>
        <v>14735.3</v>
      </c>
      <c r="I1051" s="18">
        <f t="shared" si="317"/>
        <v>14728.400000000001</v>
      </c>
      <c r="J1051" s="18">
        <f t="shared" si="318"/>
        <v>0</v>
      </c>
      <c r="K1051" s="1" t="s">
        <v>381</v>
      </c>
    </row>
    <row r="1052" spans="1:11" ht="47.25" x14ac:dyDescent="0.25">
      <c r="A1052" s="16" t="s">
        <v>457</v>
      </c>
      <c r="B1052" s="16" t="s">
        <v>18</v>
      </c>
      <c r="C1052" s="16" t="s">
        <v>20</v>
      </c>
      <c r="D1052" s="16" t="s">
        <v>208</v>
      </c>
      <c r="E1052" s="16"/>
      <c r="F1052" s="17" t="s">
        <v>209</v>
      </c>
      <c r="G1052" s="18">
        <f>G1053+G1056+G1060+G1058</f>
        <v>15034.6</v>
      </c>
      <c r="H1052" s="18">
        <f>H1053+H1056+H1060+H1058</f>
        <v>14735.3</v>
      </c>
      <c r="I1052" s="18">
        <f>I1053+I1056+I1060+I1058</f>
        <v>14728.400000000001</v>
      </c>
      <c r="J1052" s="18">
        <f>J1053+J1056+J1060+J1058</f>
        <v>0</v>
      </c>
    </row>
    <row r="1053" spans="1:11" ht="31.5" x14ac:dyDescent="0.25">
      <c r="A1053" s="16" t="s">
        <v>457</v>
      </c>
      <c r="B1053" s="16" t="s">
        <v>18</v>
      </c>
      <c r="C1053" s="16" t="s">
        <v>20</v>
      </c>
      <c r="D1053" s="16" t="s">
        <v>389</v>
      </c>
      <c r="E1053" s="16"/>
      <c r="F1053" s="17" t="s">
        <v>390</v>
      </c>
      <c r="G1053" s="18">
        <f>G1054+G1055</f>
        <v>7492.4000000000005</v>
      </c>
      <c r="H1053" s="18">
        <f>H1054+H1055</f>
        <v>7193.0999999999995</v>
      </c>
      <c r="I1053" s="18">
        <f>I1054+I1055</f>
        <v>7186.2000000000007</v>
      </c>
      <c r="J1053" s="18">
        <f>J1054+J1055</f>
        <v>0</v>
      </c>
    </row>
    <row r="1054" spans="1:11" ht="31.5" x14ac:dyDescent="0.25">
      <c r="A1054" s="16" t="s">
        <v>457</v>
      </c>
      <c r="B1054" s="16" t="s">
        <v>18</v>
      </c>
      <c r="C1054" s="16" t="s">
        <v>20</v>
      </c>
      <c r="D1054" s="16" t="s">
        <v>389</v>
      </c>
      <c r="E1054" s="16" t="s">
        <v>30</v>
      </c>
      <c r="F1054" s="17" t="s">
        <v>31</v>
      </c>
      <c r="G1054" s="18">
        <v>7393.8</v>
      </c>
      <c r="H1054" s="18">
        <v>7099.2</v>
      </c>
      <c r="I1054" s="18">
        <v>7096.9000000000005</v>
      </c>
      <c r="J1054" s="18"/>
    </row>
    <row r="1055" spans="1:11" x14ac:dyDescent="0.25">
      <c r="A1055" s="16" t="s">
        <v>457</v>
      </c>
      <c r="B1055" s="16" t="s">
        <v>18</v>
      </c>
      <c r="C1055" s="16" t="s">
        <v>20</v>
      </c>
      <c r="D1055" s="16" t="s">
        <v>389</v>
      </c>
      <c r="E1055" s="16" t="s">
        <v>32</v>
      </c>
      <c r="F1055" s="17" t="s">
        <v>33</v>
      </c>
      <c r="G1055" s="18">
        <v>98.6</v>
      </c>
      <c r="H1055" s="18">
        <v>93.9</v>
      </c>
      <c r="I1055" s="18">
        <v>89.3</v>
      </c>
      <c r="J1055" s="18"/>
    </row>
    <row r="1056" spans="1:11" ht="31.5" x14ac:dyDescent="0.25">
      <c r="A1056" s="16" t="s">
        <v>457</v>
      </c>
      <c r="B1056" s="16" t="s">
        <v>18</v>
      </c>
      <c r="C1056" s="16" t="s">
        <v>20</v>
      </c>
      <c r="D1056" s="16" t="s">
        <v>391</v>
      </c>
      <c r="E1056" s="19"/>
      <c r="F1056" s="17" t="s">
        <v>392</v>
      </c>
      <c r="G1056" s="18">
        <f>G1057</f>
        <v>5665.7</v>
      </c>
      <c r="H1056" s="18">
        <f>H1057</f>
        <v>5665.7</v>
      </c>
      <c r="I1056" s="18">
        <f>I1057</f>
        <v>5665.7</v>
      </c>
      <c r="J1056" s="18">
        <f>J1057</f>
        <v>0</v>
      </c>
    </row>
    <row r="1057" spans="1:11" ht="31.5" x14ac:dyDescent="0.25">
      <c r="A1057" s="16" t="s">
        <v>457</v>
      </c>
      <c r="B1057" s="16" t="s">
        <v>18</v>
      </c>
      <c r="C1057" s="16" t="s">
        <v>20</v>
      </c>
      <c r="D1057" s="16" t="s">
        <v>391</v>
      </c>
      <c r="E1057" s="16" t="s">
        <v>111</v>
      </c>
      <c r="F1057" s="17" t="s">
        <v>112</v>
      </c>
      <c r="G1057" s="18">
        <v>5665.7</v>
      </c>
      <c r="H1057" s="18">
        <v>5665.7</v>
      </c>
      <c r="I1057" s="18">
        <v>5665.7</v>
      </c>
      <c r="J1057" s="18"/>
    </row>
    <row r="1058" spans="1:11" ht="63" x14ac:dyDescent="0.25">
      <c r="A1058" s="16" t="s">
        <v>457</v>
      </c>
      <c r="B1058" s="16" t="s">
        <v>18</v>
      </c>
      <c r="C1058" s="16" t="s">
        <v>20</v>
      </c>
      <c r="D1058" s="16" t="s">
        <v>459</v>
      </c>
      <c r="E1058" s="16"/>
      <c r="F1058" s="17" t="s">
        <v>460</v>
      </c>
      <c r="G1058" s="18">
        <f>G1059</f>
        <v>1050</v>
      </c>
      <c r="H1058" s="18">
        <f>H1059</f>
        <v>1050</v>
      </c>
      <c r="I1058" s="18">
        <f>I1059</f>
        <v>1050</v>
      </c>
      <c r="J1058" s="18">
        <f>J1059</f>
        <v>0</v>
      </c>
    </row>
    <row r="1059" spans="1:11" ht="31.5" x14ac:dyDescent="0.25">
      <c r="A1059" s="16" t="s">
        <v>457</v>
      </c>
      <c r="B1059" s="16" t="s">
        <v>18</v>
      </c>
      <c r="C1059" s="16" t="s">
        <v>20</v>
      </c>
      <c r="D1059" s="16" t="s">
        <v>459</v>
      </c>
      <c r="E1059" s="16" t="s">
        <v>111</v>
      </c>
      <c r="F1059" s="17" t="s">
        <v>112</v>
      </c>
      <c r="G1059" s="18">
        <v>1050</v>
      </c>
      <c r="H1059" s="18">
        <v>1050</v>
      </c>
      <c r="I1059" s="18">
        <v>1050</v>
      </c>
      <c r="J1059" s="18"/>
    </row>
    <row r="1060" spans="1:11" ht="63" x14ac:dyDescent="0.25">
      <c r="A1060" s="16" t="s">
        <v>457</v>
      </c>
      <c r="B1060" s="16" t="s">
        <v>18</v>
      </c>
      <c r="C1060" s="16" t="s">
        <v>20</v>
      </c>
      <c r="D1060" s="16" t="s">
        <v>212</v>
      </c>
      <c r="E1060" s="19"/>
      <c r="F1060" s="17" t="s">
        <v>213</v>
      </c>
      <c r="G1060" s="18">
        <f>G1061</f>
        <v>826.5</v>
      </c>
      <c r="H1060" s="18">
        <f>H1061</f>
        <v>826.5</v>
      </c>
      <c r="I1060" s="18">
        <f>I1061</f>
        <v>826.5</v>
      </c>
      <c r="J1060" s="18">
        <f>J1061</f>
        <v>0</v>
      </c>
    </row>
    <row r="1061" spans="1:11" ht="31.5" x14ac:dyDescent="0.25">
      <c r="A1061" s="16" t="s">
        <v>457</v>
      </c>
      <c r="B1061" s="16" t="s">
        <v>18</v>
      </c>
      <c r="C1061" s="16" t="s">
        <v>20</v>
      </c>
      <c r="D1061" s="16" t="s">
        <v>212</v>
      </c>
      <c r="E1061" s="16" t="s">
        <v>111</v>
      </c>
      <c r="F1061" s="17" t="s">
        <v>112</v>
      </c>
      <c r="G1061" s="18">
        <v>826.5</v>
      </c>
      <c r="H1061" s="18">
        <v>826.5</v>
      </c>
      <c r="I1061" s="18">
        <v>826.5</v>
      </c>
      <c r="J1061" s="18"/>
    </row>
    <row r="1062" spans="1:11" s="8" customFormat="1" ht="31.5" x14ac:dyDescent="0.25">
      <c r="A1062" s="9" t="s">
        <v>457</v>
      </c>
      <c r="B1062" s="9" t="s">
        <v>122</v>
      </c>
      <c r="C1062" s="9"/>
      <c r="D1062" s="9"/>
      <c r="E1062" s="20"/>
      <c r="F1062" s="10" t="s">
        <v>123</v>
      </c>
      <c r="G1062" s="11">
        <f>G1063+G1072</f>
        <v>2330.9</v>
      </c>
      <c r="H1062" s="11">
        <f>H1063+H1072</f>
        <v>2363.8000000000002</v>
      </c>
      <c r="I1062" s="11">
        <f>I1063+I1072</f>
        <v>2425.1</v>
      </c>
      <c r="J1062" s="11">
        <f>J1063+J1072</f>
        <v>0</v>
      </c>
    </row>
    <row r="1063" spans="1:11" s="12" customFormat="1" ht="47.25" x14ac:dyDescent="0.25">
      <c r="A1063" s="13" t="s">
        <v>457</v>
      </c>
      <c r="B1063" s="13" t="s">
        <v>122</v>
      </c>
      <c r="C1063" s="13" t="s">
        <v>268</v>
      </c>
      <c r="D1063" s="13"/>
      <c r="E1063" s="21"/>
      <c r="F1063" s="14" t="s">
        <v>397</v>
      </c>
      <c r="G1063" s="15">
        <f t="shared" ref="G1063:G1065" si="319">G1064</f>
        <v>544.9</v>
      </c>
      <c r="H1063" s="15">
        <f t="shared" ref="H1063:H1065" si="320">H1064</f>
        <v>486.6</v>
      </c>
      <c r="I1063" s="15">
        <f t="shared" ref="I1063:I1065" si="321">I1064</f>
        <v>547.9</v>
      </c>
      <c r="J1063" s="15">
        <f t="shared" ref="J1063:J1065" si="322">J1064</f>
        <v>0</v>
      </c>
    </row>
    <row r="1064" spans="1:11" x14ac:dyDescent="0.25">
      <c r="A1064" s="16" t="s">
        <v>457</v>
      </c>
      <c r="B1064" s="16" t="s">
        <v>122</v>
      </c>
      <c r="C1064" s="16" t="s">
        <v>268</v>
      </c>
      <c r="D1064" s="16" t="s">
        <v>214</v>
      </c>
      <c r="E1064" s="19"/>
      <c r="F1064" s="17" t="s">
        <v>215</v>
      </c>
      <c r="G1064" s="18">
        <f t="shared" si="319"/>
        <v>544.9</v>
      </c>
      <c r="H1064" s="18">
        <f t="shared" si="320"/>
        <v>486.6</v>
      </c>
      <c r="I1064" s="18">
        <f t="shared" si="321"/>
        <v>547.9</v>
      </c>
      <c r="J1064" s="18">
        <f t="shared" si="322"/>
        <v>0</v>
      </c>
    </row>
    <row r="1065" spans="1:11" hidden="1" x14ac:dyDescent="0.25">
      <c r="A1065" s="16" t="s">
        <v>457</v>
      </c>
      <c r="B1065" s="16" t="s">
        <v>122</v>
      </c>
      <c r="C1065" s="16" t="s">
        <v>268</v>
      </c>
      <c r="D1065" s="16" t="s">
        <v>216</v>
      </c>
      <c r="E1065" s="19"/>
      <c r="F1065" s="17" t="s">
        <v>25</v>
      </c>
      <c r="G1065" s="18">
        <f t="shared" si="319"/>
        <v>544.9</v>
      </c>
      <c r="H1065" s="18">
        <f t="shared" si="320"/>
        <v>486.6</v>
      </c>
      <c r="I1065" s="18">
        <f t="shared" si="321"/>
        <v>547.9</v>
      </c>
      <c r="J1065" s="18">
        <f t="shared" si="322"/>
        <v>0</v>
      </c>
      <c r="K1065" s="1" t="s">
        <v>381</v>
      </c>
    </row>
    <row r="1066" spans="1:11" ht="94.5" x14ac:dyDescent="0.25">
      <c r="A1066" s="16" t="s">
        <v>457</v>
      </c>
      <c r="B1066" s="16" t="s">
        <v>122</v>
      </c>
      <c r="C1066" s="16" t="s">
        <v>268</v>
      </c>
      <c r="D1066" s="16" t="s">
        <v>398</v>
      </c>
      <c r="E1066" s="19"/>
      <c r="F1066" s="17" t="s">
        <v>399</v>
      </c>
      <c r="G1066" s="18">
        <f>G1067+G1069</f>
        <v>544.9</v>
      </c>
      <c r="H1066" s="18">
        <f>H1067+H1069</f>
        <v>486.6</v>
      </c>
      <c r="I1066" s="18">
        <f>I1067+I1069</f>
        <v>547.9</v>
      </c>
      <c r="J1066" s="18">
        <f>J1067+J1069</f>
        <v>0</v>
      </c>
    </row>
    <row r="1067" spans="1:11" ht="47.25" x14ac:dyDescent="0.25">
      <c r="A1067" s="16" t="s">
        <v>457</v>
      </c>
      <c r="B1067" s="16" t="s">
        <v>122</v>
      </c>
      <c r="C1067" s="16" t="s">
        <v>268</v>
      </c>
      <c r="D1067" s="16" t="s">
        <v>400</v>
      </c>
      <c r="E1067" s="19"/>
      <c r="F1067" s="17" t="s">
        <v>401</v>
      </c>
      <c r="G1067" s="18">
        <f>G1068</f>
        <v>12.1</v>
      </c>
      <c r="H1067" s="18">
        <f>H1068</f>
        <v>12.1</v>
      </c>
      <c r="I1067" s="18">
        <f>I1068</f>
        <v>12.1</v>
      </c>
      <c r="J1067" s="18">
        <f>J1068</f>
        <v>0</v>
      </c>
    </row>
    <row r="1068" spans="1:11" ht="31.5" x14ac:dyDescent="0.25">
      <c r="A1068" s="16" t="s">
        <v>457</v>
      </c>
      <c r="B1068" s="16" t="s">
        <v>122</v>
      </c>
      <c r="C1068" s="16" t="s">
        <v>268</v>
      </c>
      <c r="D1068" s="16" t="s">
        <v>400</v>
      </c>
      <c r="E1068" s="16" t="s">
        <v>30</v>
      </c>
      <c r="F1068" s="17" t="s">
        <v>31</v>
      </c>
      <c r="G1068" s="18">
        <v>12.1</v>
      </c>
      <c r="H1068" s="18">
        <v>12.1</v>
      </c>
      <c r="I1068" s="18">
        <v>12.1</v>
      </c>
      <c r="J1068" s="18"/>
    </row>
    <row r="1069" spans="1:11" ht="47.25" x14ac:dyDescent="0.25">
      <c r="A1069" s="16" t="s">
        <v>457</v>
      </c>
      <c r="B1069" s="16" t="s">
        <v>122</v>
      </c>
      <c r="C1069" s="16" t="s">
        <v>268</v>
      </c>
      <c r="D1069" s="16" t="s">
        <v>402</v>
      </c>
      <c r="E1069" s="19"/>
      <c r="F1069" s="17" t="s">
        <v>403</v>
      </c>
      <c r="G1069" s="18">
        <f>G1070+G1071</f>
        <v>532.79999999999995</v>
      </c>
      <c r="H1069" s="18">
        <f>H1070+H1071</f>
        <v>474.5</v>
      </c>
      <c r="I1069" s="18">
        <f>I1070+I1071</f>
        <v>535.79999999999995</v>
      </c>
      <c r="J1069" s="18">
        <f>J1070+J1071</f>
        <v>0</v>
      </c>
    </row>
    <row r="1070" spans="1:11" ht="31.5" x14ac:dyDescent="0.25">
      <c r="A1070" s="16" t="s">
        <v>457</v>
      </c>
      <c r="B1070" s="16" t="s">
        <v>122</v>
      </c>
      <c r="C1070" s="16" t="s">
        <v>268</v>
      </c>
      <c r="D1070" s="16" t="s">
        <v>402</v>
      </c>
      <c r="E1070" s="16" t="s">
        <v>30</v>
      </c>
      <c r="F1070" s="17" t="s">
        <v>31</v>
      </c>
      <c r="G1070" s="18">
        <v>354.4</v>
      </c>
      <c r="H1070" s="18">
        <v>315.39999999999998</v>
      </c>
      <c r="I1070" s="18">
        <v>395.9</v>
      </c>
      <c r="J1070" s="18"/>
    </row>
    <row r="1071" spans="1:11" x14ac:dyDescent="0.25">
      <c r="A1071" s="16" t="s">
        <v>457</v>
      </c>
      <c r="B1071" s="16" t="s">
        <v>122</v>
      </c>
      <c r="C1071" s="16" t="s">
        <v>268</v>
      </c>
      <c r="D1071" s="16" t="s">
        <v>402</v>
      </c>
      <c r="E1071" s="16" t="s">
        <v>32</v>
      </c>
      <c r="F1071" s="17" t="s">
        <v>33</v>
      </c>
      <c r="G1071" s="18">
        <v>178.4</v>
      </c>
      <c r="H1071" s="18">
        <v>159.1</v>
      </c>
      <c r="I1071" s="18">
        <v>139.9</v>
      </c>
      <c r="J1071" s="18"/>
    </row>
    <row r="1072" spans="1:11" s="12" customFormat="1" ht="31.5" x14ac:dyDescent="0.25">
      <c r="A1072" s="13" t="s">
        <v>457</v>
      </c>
      <c r="B1072" s="13" t="s">
        <v>122</v>
      </c>
      <c r="C1072" s="13" t="s">
        <v>124</v>
      </c>
      <c r="D1072" s="13"/>
      <c r="E1072" s="21"/>
      <c r="F1072" s="14" t="s">
        <v>125</v>
      </c>
      <c r="G1072" s="15">
        <f t="shared" ref="G1072:G1073" si="323">G1073</f>
        <v>1786</v>
      </c>
      <c r="H1072" s="15">
        <f t="shared" ref="H1072:H1073" si="324">H1073</f>
        <v>1877.2</v>
      </c>
      <c r="I1072" s="15">
        <f t="shared" ref="I1072:I1073" si="325">I1073</f>
        <v>1877.2</v>
      </c>
      <c r="J1072" s="15">
        <f t="shared" ref="J1072:J1073" si="326">J1073</f>
        <v>0</v>
      </c>
    </row>
    <row r="1073" spans="1:11" ht="31.5" x14ac:dyDescent="0.25">
      <c r="A1073" s="16" t="s">
        <v>457</v>
      </c>
      <c r="B1073" s="16" t="s">
        <v>122</v>
      </c>
      <c r="C1073" s="16" t="s">
        <v>124</v>
      </c>
      <c r="D1073" s="16" t="s">
        <v>46</v>
      </c>
      <c r="E1073" s="19"/>
      <c r="F1073" s="17" t="s">
        <v>47</v>
      </c>
      <c r="G1073" s="18">
        <f t="shared" si="323"/>
        <v>1786</v>
      </c>
      <c r="H1073" s="18">
        <f t="shared" si="324"/>
        <v>1877.2</v>
      </c>
      <c r="I1073" s="18">
        <f t="shared" si="325"/>
        <v>1877.2</v>
      </c>
      <c r="J1073" s="18">
        <f t="shared" si="326"/>
        <v>0</v>
      </c>
    </row>
    <row r="1074" spans="1:11" x14ac:dyDescent="0.25">
      <c r="A1074" s="16" t="s">
        <v>457</v>
      </c>
      <c r="B1074" s="16" t="s">
        <v>122</v>
      </c>
      <c r="C1074" s="16" t="s">
        <v>124</v>
      </c>
      <c r="D1074" s="16" t="s">
        <v>48</v>
      </c>
      <c r="E1074" s="19"/>
      <c r="F1074" s="17" t="s">
        <v>49</v>
      </c>
      <c r="G1074" s="18">
        <f>G1075+G1077</f>
        <v>1786</v>
      </c>
      <c r="H1074" s="18">
        <f>H1075+H1077</f>
        <v>1877.2</v>
      </c>
      <c r="I1074" s="18">
        <f>I1075+I1077</f>
        <v>1877.2</v>
      </c>
      <c r="J1074" s="18">
        <f>J1075+J1077</f>
        <v>0</v>
      </c>
    </row>
    <row r="1075" spans="1:11" ht="31.5" x14ac:dyDescent="0.25">
      <c r="A1075" s="16" t="s">
        <v>457</v>
      </c>
      <c r="B1075" s="16" t="s">
        <v>122</v>
      </c>
      <c r="C1075" s="16" t="s">
        <v>124</v>
      </c>
      <c r="D1075" s="16" t="s">
        <v>126</v>
      </c>
      <c r="E1075" s="19"/>
      <c r="F1075" s="17" t="s">
        <v>127</v>
      </c>
      <c r="G1075" s="18">
        <f>G1076</f>
        <v>452.7</v>
      </c>
      <c r="H1075" s="18">
        <f>H1076</f>
        <v>452.7</v>
      </c>
      <c r="I1075" s="18">
        <f>I1076</f>
        <v>452.7</v>
      </c>
      <c r="J1075" s="18">
        <f>J1076</f>
        <v>0</v>
      </c>
    </row>
    <row r="1076" spans="1:11" ht="31.5" x14ac:dyDescent="0.25">
      <c r="A1076" s="16" t="s">
        <v>457</v>
      </c>
      <c r="B1076" s="16" t="s">
        <v>122</v>
      </c>
      <c r="C1076" s="16" t="s">
        <v>124</v>
      </c>
      <c r="D1076" s="16" t="s">
        <v>126</v>
      </c>
      <c r="E1076" s="16" t="s">
        <v>30</v>
      </c>
      <c r="F1076" s="17" t="s">
        <v>31</v>
      </c>
      <c r="G1076" s="18">
        <v>452.7</v>
      </c>
      <c r="H1076" s="18">
        <v>452.7</v>
      </c>
      <c r="I1076" s="18">
        <v>452.7</v>
      </c>
      <c r="J1076" s="18"/>
    </row>
    <row r="1077" spans="1:11" ht="47.25" x14ac:dyDescent="0.25">
      <c r="A1077" s="16" t="s">
        <v>457</v>
      </c>
      <c r="B1077" s="16" t="s">
        <v>122</v>
      </c>
      <c r="C1077" s="16" t="s">
        <v>124</v>
      </c>
      <c r="D1077" s="16" t="s">
        <v>404</v>
      </c>
      <c r="E1077" s="19"/>
      <c r="F1077" s="17" t="s">
        <v>405</v>
      </c>
      <c r="G1077" s="18">
        <f>G1078+G1079</f>
        <v>1333.3</v>
      </c>
      <c r="H1077" s="18">
        <f>H1078+H1079</f>
        <v>1424.5</v>
      </c>
      <c r="I1077" s="18">
        <f>I1078+I1079</f>
        <v>1424.5</v>
      </c>
      <c r="J1077" s="18">
        <f>J1078+J1079</f>
        <v>0</v>
      </c>
    </row>
    <row r="1078" spans="1:11" ht="78.75" x14ac:dyDescent="0.25">
      <c r="A1078" s="16" t="s">
        <v>457</v>
      </c>
      <c r="B1078" s="16" t="s">
        <v>122</v>
      </c>
      <c r="C1078" s="16" t="s">
        <v>124</v>
      </c>
      <c r="D1078" s="16" t="s">
        <v>404</v>
      </c>
      <c r="E1078" s="16" t="s">
        <v>42</v>
      </c>
      <c r="F1078" s="17" t="s">
        <v>43</v>
      </c>
      <c r="G1078" s="18">
        <v>1048.8</v>
      </c>
      <c r="H1078" s="18">
        <v>1140</v>
      </c>
      <c r="I1078" s="18">
        <v>1140</v>
      </c>
      <c r="J1078" s="18"/>
    </row>
    <row r="1079" spans="1:11" ht="31.5" x14ac:dyDescent="0.25">
      <c r="A1079" s="16" t="s">
        <v>457</v>
      </c>
      <c r="B1079" s="16" t="s">
        <v>122</v>
      </c>
      <c r="C1079" s="16" t="s">
        <v>124</v>
      </c>
      <c r="D1079" s="16" t="s">
        <v>404</v>
      </c>
      <c r="E1079" s="16" t="s">
        <v>30</v>
      </c>
      <c r="F1079" s="17" t="s">
        <v>31</v>
      </c>
      <c r="G1079" s="18">
        <v>284.5</v>
      </c>
      <c r="H1079" s="18">
        <v>284.5</v>
      </c>
      <c r="I1079" s="18">
        <v>284.5</v>
      </c>
      <c r="J1079" s="18"/>
    </row>
    <row r="1080" spans="1:11" s="8" customFormat="1" x14ac:dyDescent="0.25">
      <c r="A1080" s="9" t="s">
        <v>457</v>
      </c>
      <c r="B1080" s="9" t="s">
        <v>98</v>
      </c>
      <c r="C1080" s="9"/>
      <c r="D1080" s="9"/>
      <c r="E1080" s="9"/>
      <c r="F1080" s="10" t="s">
        <v>99</v>
      </c>
      <c r="G1080" s="11">
        <f>G1092+G1081</f>
        <v>18569.000000000004</v>
      </c>
      <c r="H1080" s="11">
        <f>H1092+H1081</f>
        <v>18410.300000000003</v>
      </c>
      <c r="I1080" s="11">
        <f>I1092+I1081</f>
        <v>18410.300000000003</v>
      </c>
      <c r="J1080" s="11">
        <f>J1092+J1081</f>
        <v>0</v>
      </c>
    </row>
    <row r="1081" spans="1:11" s="12" customFormat="1" x14ac:dyDescent="0.25">
      <c r="A1081" s="13" t="s">
        <v>457</v>
      </c>
      <c r="B1081" s="13" t="s">
        <v>98</v>
      </c>
      <c r="C1081" s="13" t="s">
        <v>235</v>
      </c>
      <c r="D1081" s="13"/>
      <c r="E1081" s="13"/>
      <c r="F1081" s="14" t="s">
        <v>406</v>
      </c>
      <c r="G1081" s="15">
        <f>G1082+G1087</f>
        <v>16751.600000000002</v>
      </c>
      <c r="H1081" s="15">
        <f>H1082+H1087</f>
        <v>16751.600000000002</v>
      </c>
      <c r="I1081" s="15">
        <f>I1082+I1087</f>
        <v>16751.600000000002</v>
      </c>
      <c r="J1081" s="15">
        <f>J1082+J1087</f>
        <v>0</v>
      </c>
    </row>
    <row r="1082" spans="1:11" ht="31.5" x14ac:dyDescent="0.25">
      <c r="A1082" s="16" t="s">
        <v>457</v>
      </c>
      <c r="B1082" s="16" t="s">
        <v>98</v>
      </c>
      <c r="C1082" s="16" t="s">
        <v>235</v>
      </c>
      <c r="D1082" s="16" t="s">
        <v>407</v>
      </c>
      <c r="E1082" s="19"/>
      <c r="F1082" s="17" t="s">
        <v>408</v>
      </c>
      <c r="G1082" s="18">
        <f t="shared" ref="G1082:G1095" si="327">G1083</f>
        <v>2054.9</v>
      </c>
      <c r="H1082" s="18">
        <f t="shared" ref="H1082:H1095" si="328">H1083</f>
        <v>2054.9</v>
      </c>
      <c r="I1082" s="18">
        <f t="shared" ref="I1082:I1095" si="329">I1083</f>
        <v>2054.9</v>
      </c>
      <c r="J1082" s="18">
        <f t="shared" ref="J1082:J1095" si="330">J1083</f>
        <v>0</v>
      </c>
    </row>
    <row r="1083" spans="1:11" hidden="1" x14ac:dyDescent="0.25">
      <c r="A1083" s="16" t="s">
        <v>457</v>
      </c>
      <c r="B1083" s="16" t="s">
        <v>98</v>
      </c>
      <c r="C1083" s="16" t="s">
        <v>235</v>
      </c>
      <c r="D1083" s="16" t="s">
        <v>409</v>
      </c>
      <c r="E1083" s="19"/>
      <c r="F1083" s="17" t="s">
        <v>25</v>
      </c>
      <c r="G1083" s="18">
        <f t="shared" si="327"/>
        <v>2054.9</v>
      </c>
      <c r="H1083" s="18">
        <f t="shared" si="328"/>
        <v>2054.9</v>
      </c>
      <c r="I1083" s="18">
        <f t="shared" si="329"/>
        <v>2054.9</v>
      </c>
      <c r="J1083" s="18">
        <f t="shared" si="330"/>
        <v>0</v>
      </c>
      <c r="K1083" s="1" t="s">
        <v>381</v>
      </c>
    </row>
    <row r="1084" spans="1:11" ht="31.5" x14ac:dyDescent="0.25">
      <c r="A1084" s="16" t="s">
        <v>457</v>
      </c>
      <c r="B1084" s="16" t="s">
        <v>98</v>
      </c>
      <c r="C1084" s="16" t="s">
        <v>235</v>
      </c>
      <c r="D1084" s="16" t="s">
        <v>410</v>
      </c>
      <c r="E1084" s="19"/>
      <c r="F1084" s="17" t="s">
        <v>411</v>
      </c>
      <c r="G1084" s="18">
        <f t="shared" si="327"/>
        <v>2054.9</v>
      </c>
      <c r="H1084" s="18">
        <f t="shared" si="328"/>
        <v>2054.9</v>
      </c>
      <c r="I1084" s="18">
        <f t="shared" si="329"/>
        <v>2054.9</v>
      </c>
      <c r="J1084" s="18">
        <f t="shared" si="330"/>
        <v>0</v>
      </c>
    </row>
    <row r="1085" spans="1:11" x14ac:dyDescent="0.25">
      <c r="A1085" s="16" t="s">
        <v>457</v>
      </c>
      <c r="B1085" s="16" t="s">
        <v>98</v>
      </c>
      <c r="C1085" s="16" t="s">
        <v>235</v>
      </c>
      <c r="D1085" s="16" t="s">
        <v>412</v>
      </c>
      <c r="E1085" s="19"/>
      <c r="F1085" s="17" t="s">
        <v>413</v>
      </c>
      <c r="G1085" s="18">
        <f t="shared" si="327"/>
        <v>2054.9</v>
      </c>
      <c r="H1085" s="18">
        <f t="shared" si="328"/>
        <v>2054.9</v>
      </c>
      <c r="I1085" s="18">
        <f t="shared" si="329"/>
        <v>2054.9</v>
      </c>
      <c r="J1085" s="18">
        <f t="shared" si="330"/>
        <v>0</v>
      </c>
    </row>
    <row r="1086" spans="1:11" ht="31.5" x14ac:dyDescent="0.25">
      <c r="A1086" s="16" t="s">
        <v>457</v>
      </c>
      <c r="B1086" s="16" t="s">
        <v>98</v>
      </c>
      <c r="C1086" s="16" t="s">
        <v>235</v>
      </c>
      <c r="D1086" s="16" t="s">
        <v>412</v>
      </c>
      <c r="E1086" s="16" t="s">
        <v>30</v>
      </c>
      <c r="F1086" s="17" t="s">
        <v>31</v>
      </c>
      <c r="G1086" s="18">
        <v>2054.9</v>
      </c>
      <c r="H1086" s="18">
        <v>2054.9</v>
      </c>
      <c r="I1086" s="18">
        <v>2054.9</v>
      </c>
      <c r="J1086" s="18"/>
    </row>
    <row r="1087" spans="1:11" ht="31.5" x14ac:dyDescent="0.25">
      <c r="A1087" s="16" t="s">
        <v>457</v>
      </c>
      <c r="B1087" s="16" t="s">
        <v>98</v>
      </c>
      <c r="C1087" s="16" t="s">
        <v>235</v>
      </c>
      <c r="D1087" s="16" t="s">
        <v>414</v>
      </c>
      <c r="E1087" s="19"/>
      <c r="F1087" s="17" t="s">
        <v>415</v>
      </c>
      <c r="G1087" s="18">
        <f t="shared" si="327"/>
        <v>14696.7</v>
      </c>
      <c r="H1087" s="18">
        <f t="shared" si="328"/>
        <v>14696.7</v>
      </c>
      <c r="I1087" s="18">
        <f t="shared" si="329"/>
        <v>14696.7</v>
      </c>
      <c r="J1087" s="18">
        <f t="shared" si="330"/>
        <v>0</v>
      </c>
    </row>
    <row r="1088" spans="1:11" x14ac:dyDescent="0.25">
      <c r="A1088" s="16" t="s">
        <v>457</v>
      </c>
      <c r="B1088" s="16" t="s">
        <v>98</v>
      </c>
      <c r="C1088" s="16" t="s">
        <v>235</v>
      </c>
      <c r="D1088" s="16" t="s">
        <v>416</v>
      </c>
      <c r="E1088" s="19"/>
      <c r="F1088" s="17" t="s">
        <v>58</v>
      </c>
      <c r="G1088" s="18">
        <f t="shared" si="327"/>
        <v>14696.7</v>
      </c>
      <c r="H1088" s="18">
        <f t="shared" si="328"/>
        <v>14696.7</v>
      </c>
      <c r="I1088" s="18">
        <f t="shared" si="329"/>
        <v>14696.7</v>
      </c>
      <c r="J1088" s="18">
        <f t="shared" si="330"/>
        <v>0</v>
      </c>
    </row>
    <row r="1089" spans="1:11" ht="31.5" x14ac:dyDescent="0.25">
      <c r="A1089" s="16" t="s">
        <v>457</v>
      </c>
      <c r="B1089" s="16" t="s">
        <v>98</v>
      </c>
      <c r="C1089" s="16" t="s">
        <v>235</v>
      </c>
      <c r="D1089" s="16" t="s">
        <v>417</v>
      </c>
      <c r="E1089" s="19"/>
      <c r="F1089" s="17" t="s">
        <v>418</v>
      </c>
      <c r="G1089" s="18">
        <f t="shared" si="327"/>
        <v>14696.7</v>
      </c>
      <c r="H1089" s="18">
        <f t="shared" si="328"/>
        <v>14696.7</v>
      </c>
      <c r="I1089" s="18">
        <f t="shared" si="329"/>
        <v>14696.7</v>
      </c>
      <c r="J1089" s="18">
        <f t="shared" si="330"/>
        <v>0</v>
      </c>
    </row>
    <row r="1090" spans="1:11" ht="31.5" x14ac:dyDescent="0.25">
      <c r="A1090" s="16" t="s">
        <v>457</v>
      </c>
      <c r="B1090" s="16" t="s">
        <v>98</v>
      </c>
      <c r="C1090" s="16" t="s">
        <v>235</v>
      </c>
      <c r="D1090" s="16" t="s">
        <v>419</v>
      </c>
      <c r="E1090" s="19"/>
      <c r="F1090" s="17" t="s">
        <v>420</v>
      </c>
      <c r="G1090" s="18">
        <f t="shared" si="327"/>
        <v>14696.7</v>
      </c>
      <c r="H1090" s="18">
        <f t="shared" si="328"/>
        <v>14696.7</v>
      </c>
      <c r="I1090" s="18">
        <f t="shared" si="329"/>
        <v>14696.7</v>
      </c>
      <c r="J1090" s="18">
        <f t="shared" si="330"/>
        <v>0</v>
      </c>
    </row>
    <row r="1091" spans="1:11" x14ac:dyDescent="0.25">
      <c r="A1091" s="16" t="s">
        <v>457</v>
      </c>
      <c r="B1091" s="16" t="s">
        <v>98</v>
      </c>
      <c r="C1091" s="16" t="s">
        <v>235</v>
      </c>
      <c r="D1091" s="16" t="s">
        <v>419</v>
      </c>
      <c r="E1091" s="16" t="s">
        <v>32</v>
      </c>
      <c r="F1091" s="17" t="s">
        <v>33</v>
      </c>
      <c r="G1091" s="18">
        <v>14696.7</v>
      </c>
      <c r="H1091" s="18">
        <v>14696.7</v>
      </c>
      <c r="I1091" s="18">
        <v>14696.7</v>
      </c>
      <c r="J1091" s="18"/>
    </row>
    <row r="1092" spans="1:11" s="12" customFormat="1" x14ac:dyDescent="0.25">
      <c r="A1092" s="13" t="s">
        <v>457</v>
      </c>
      <c r="B1092" s="13" t="s">
        <v>98</v>
      </c>
      <c r="C1092" s="13" t="s">
        <v>100</v>
      </c>
      <c r="D1092" s="13"/>
      <c r="E1092" s="13"/>
      <c r="F1092" s="14" t="s">
        <v>101</v>
      </c>
      <c r="G1092" s="15">
        <f t="shared" si="327"/>
        <v>1817.4</v>
      </c>
      <c r="H1092" s="15">
        <f t="shared" si="328"/>
        <v>1658.7</v>
      </c>
      <c r="I1092" s="15">
        <f t="shared" si="329"/>
        <v>1658.7</v>
      </c>
      <c r="J1092" s="15">
        <f t="shared" si="330"/>
        <v>0</v>
      </c>
    </row>
    <row r="1093" spans="1:11" ht="31.5" x14ac:dyDescent="0.25">
      <c r="A1093" s="16" t="s">
        <v>457</v>
      </c>
      <c r="B1093" s="16" t="s">
        <v>98</v>
      </c>
      <c r="C1093" s="16" t="s">
        <v>100</v>
      </c>
      <c r="D1093" s="16" t="s">
        <v>102</v>
      </c>
      <c r="E1093" s="16"/>
      <c r="F1093" s="17" t="s">
        <v>103</v>
      </c>
      <c r="G1093" s="18">
        <f t="shared" si="327"/>
        <v>1817.4</v>
      </c>
      <c r="H1093" s="18">
        <f t="shared" si="328"/>
        <v>1658.7</v>
      </c>
      <c r="I1093" s="18">
        <f t="shared" si="329"/>
        <v>1658.7</v>
      </c>
      <c r="J1093" s="18">
        <f t="shared" si="330"/>
        <v>0</v>
      </c>
    </row>
    <row r="1094" spans="1:11" hidden="1" x14ac:dyDescent="0.25">
      <c r="A1094" s="16" t="s">
        <v>457</v>
      </c>
      <c r="B1094" s="16" t="s">
        <v>98</v>
      </c>
      <c r="C1094" s="16" t="s">
        <v>100</v>
      </c>
      <c r="D1094" s="16" t="s">
        <v>104</v>
      </c>
      <c r="E1094" s="16"/>
      <c r="F1094" s="17" t="s">
        <v>25</v>
      </c>
      <c r="G1094" s="18">
        <f t="shared" si="327"/>
        <v>1817.4</v>
      </c>
      <c r="H1094" s="18">
        <f t="shared" si="328"/>
        <v>1658.7</v>
      </c>
      <c r="I1094" s="18">
        <f t="shared" si="329"/>
        <v>1658.7</v>
      </c>
      <c r="J1094" s="18">
        <f t="shared" si="330"/>
        <v>0</v>
      </c>
      <c r="K1094" s="1" t="s">
        <v>381</v>
      </c>
    </row>
    <row r="1095" spans="1:11" ht="47.25" x14ac:dyDescent="0.25">
      <c r="A1095" s="16" t="s">
        <v>457</v>
      </c>
      <c r="B1095" s="16" t="s">
        <v>98</v>
      </c>
      <c r="C1095" s="16" t="s">
        <v>100</v>
      </c>
      <c r="D1095" s="16" t="s">
        <v>105</v>
      </c>
      <c r="E1095" s="16"/>
      <c r="F1095" s="17" t="s">
        <v>106</v>
      </c>
      <c r="G1095" s="18">
        <f t="shared" si="327"/>
        <v>1817.4</v>
      </c>
      <c r="H1095" s="18">
        <f t="shared" si="328"/>
        <v>1658.7</v>
      </c>
      <c r="I1095" s="18">
        <f t="shared" si="329"/>
        <v>1658.7</v>
      </c>
      <c r="J1095" s="18">
        <f t="shared" si="330"/>
        <v>0</v>
      </c>
    </row>
    <row r="1096" spans="1:11" ht="63" x14ac:dyDescent="0.25">
      <c r="A1096" s="16" t="s">
        <v>457</v>
      </c>
      <c r="B1096" s="16" t="s">
        <v>98</v>
      </c>
      <c r="C1096" s="16" t="s">
        <v>100</v>
      </c>
      <c r="D1096" s="16" t="s">
        <v>421</v>
      </c>
      <c r="E1096" s="16"/>
      <c r="F1096" s="17" t="s">
        <v>422</v>
      </c>
      <c r="G1096" s="18">
        <f>G1097+G1098</f>
        <v>1817.4</v>
      </c>
      <c r="H1096" s="18">
        <f>H1097+H1098</f>
        <v>1658.7</v>
      </c>
      <c r="I1096" s="18">
        <f>I1097+I1098</f>
        <v>1658.7</v>
      </c>
      <c r="J1096" s="18">
        <f>J1097+J1098</f>
        <v>0</v>
      </c>
    </row>
    <row r="1097" spans="1:11" ht="31.5" x14ac:dyDescent="0.25">
      <c r="A1097" s="16" t="s">
        <v>457</v>
      </c>
      <c r="B1097" s="16" t="s">
        <v>98</v>
      </c>
      <c r="C1097" s="16" t="s">
        <v>100</v>
      </c>
      <c r="D1097" s="16" t="s">
        <v>421</v>
      </c>
      <c r="E1097" s="16" t="s">
        <v>30</v>
      </c>
      <c r="F1097" s="17" t="s">
        <v>31</v>
      </c>
      <c r="G1097" s="18">
        <v>158.69999999999999</v>
      </c>
      <c r="H1097" s="18">
        <v>0</v>
      </c>
      <c r="I1097" s="18">
        <v>0</v>
      </c>
      <c r="J1097" s="18"/>
    </row>
    <row r="1098" spans="1:11" x14ac:dyDescent="0.25">
      <c r="A1098" s="16" t="s">
        <v>457</v>
      </c>
      <c r="B1098" s="16" t="s">
        <v>98</v>
      </c>
      <c r="C1098" s="16" t="s">
        <v>100</v>
      </c>
      <c r="D1098" s="16" t="s">
        <v>421</v>
      </c>
      <c r="E1098" s="16" t="s">
        <v>32</v>
      </c>
      <c r="F1098" s="17" t="s">
        <v>33</v>
      </c>
      <c r="G1098" s="18">
        <v>1658.7</v>
      </c>
      <c r="H1098" s="18">
        <v>1658.7</v>
      </c>
      <c r="I1098" s="18">
        <v>1658.7</v>
      </c>
      <c r="J1098" s="18"/>
    </row>
    <row r="1099" spans="1:11" s="8" customFormat="1" x14ac:dyDescent="0.25">
      <c r="A1099" s="9" t="s">
        <v>457</v>
      </c>
      <c r="B1099" s="23" t="s">
        <v>128</v>
      </c>
      <c r="C1099" s="23"/>
      <c r="D1099" s="9"/>
      <c r="E1099" s="9"/>
      <c r="F1099" s="10" t="s">
        <v>145</v>
      </c>
      <c r="G1099" s="11">
        <f>G1100</f>
        <v>26021.399999999998</v>
      </c>
      <c r="H1099" s="11">
        <f t="shared" ref="H1099:H1153" si="331">H1100</f>
        <v>20741.299999999996</v>
      </c>
      <c r="I1099" s="11">
        <f>I1100</f>
        <v>16579.900000000001</v>
      </c>
      <c r="J1099" s="11">
        <f>J1100</f>
        <v>0</v>
      </c>
    </row>
    <row r="1100" spans="1:11" s="12" customFormat="1" x14ac:dyDescent="0.25">
      <c r="A1100" s="13" t="s">
        <v>457</v>
      </c>
      <c r="B1100" s="13" t="s">
        <v>128</v>
      </c>
      <c r="C1100" s="13" t="s">
        <v>122</v>
      </c>
      <c r="D1100" s="13"/>
      <c r="E1100" s="13"/>
      <c r="F1100" s="14" t="s">
        <v>146</v>
      </c>
      <c r="G1100" s="15">
        <f>G1101+G1106+G1117</f>
        <v>26021.399999999998</v>
      </c>
      <c r="H1100" s="15">
        <f>H1101+H1106+H1117</f>
        <v>20741.299999999996</v>
      </c>
      <c r="I1100" s="15">
        <f>I1101+I1106+I1117</f>
        <v>16579.900000000001</v>
      </c>
      <c r="J1100" s="15">
        <f>J1101+J1106+J1117</f>
        <v>0</v>
      </c>
    </row>
    <row r="1101" spans="1:11" ht="31.5" x14ac:dyDescent="0.25">
      <c r="A1101" s="16" t="s">
        <v>457</v>
      </c>
      <c r="B1101" s="16" t="s">
        <v>128</v>
      </c>
      <c r="C1101" s="16" t="s">
        <v>122</v>
      </c>
      <c r="D1101" s="16" t="s">
        <v>407</v>
      </c>
      <c r="E1101" s="19"/>
      <c r="F1101" s="17" t="s">
        <v>408</v>
      </c>
      <c r="G1101" s="18">
        <f t="shared" ref="G1101:G1104" si="332">G1102</f>
        <v>268.8</v>
      </c>
      <c r="H1101" s="18">
        <f t="shared" si="331"/>
        <v>269.3</v>
      </c>
      <c r="I1101" s="18">
        <f t="shared" ref="I1101:I1104" si="333">I1102</f>
        <v>272.89999999999998</v>
      </c>
      <c r="J1101" s="18">
        <f t="shared" ref="J1101:J1104" si="334">J1102</f>
        <v>0</v>
      </c>
    </row>
    <row r="1102" spans="1:11" hidden="1" x14ac:dyDescent="0.25">
      <c r="A1102" s="16" t="s">
        <v>457</v>
      </c>
      <c r="B1102" s="16" t="s">
        <v>128</v>
      </c>
      <c r="C1102" s="16" t="s">
        <v>122</v>
      </c>
      <c r="D1102" s="16" t="s">
        <v>409</v>
      </c>
      <c r="E1102" s="19"/>
      <c r="F1102" s="17" t="s">
        <v>25</v>
      </c>
      <c r="G1102" s="18">
        <f t="shared" si="332"/>
        <v>268.8</v>
      </c>
      <c r="H1102" s="18">
        <f t="shared" si="331"/>
        <v>269.3</v>
      </c>
      <c r="I1102" s="18">
        <f t="shared" si="333"/>
        <v>272.89999999999998</v>
      </c>
      <c r="J1102" s="18">
        <f t="shared" si="334"/>
        <v>0</v>
      </c>
      <c r="K1102" s="1" t="s">
        <v>381</v>
      </c>
    </row>
    <row r="1103" spans="1:11" ht="31.5" x14ac:dyDescent="0.25">
      <c r="A1103" s="16" t="s">
        <v>457</v>
      </c>
      <c r="B1103" s="16" t="s">
        <v>128</v>
      </c>
      <c r="C1103" s="16" t="s">
        <v>122</v>
      </c>
      <c r="D1103" s="16" t="s">
        <v>423</v>
      </c>
      <c r="E1103" s="19"/>
      <c r="F1103" s="17" t="s">
        <v>424</v>
      </c>
      <c r="G1103" s="18">
        <f t="shared" si="332"/>
        <v>268.8</v>
      </c>
      <c r="H1103" s="18">
        <f t="shared" si="331"/>
        <v>269.3</v>
      </c>
      <c r="I1103" s="18">
        <f t="shared" si="333"/>
        <v>272.89999999999998</v>
      </c>
      <c r="J1103" s="18">
        <f t="shared" si="334"/>
        <v>0</v>
      </c>
    </row>
    <row r="1104" spans="1:11" ht="47.25" x14ac:dyDescent="0.25">
      <c r="A1104" s="16" t="s">
        <v>457</v>
      </c>
      <c r="B1104" s="16" t="s">
        <v>128</v>
      </c>
      <c r="C1104" s="16" t="s">
        <v>122</v>
      </c>
      <c r="D1104" s="16" t="s">
        <v>425</v>
      </c>
      <c r="E1104" s="19"/>
      <c r="F1104" s="17" t="s">
        <v>426</v>
      </c>
      <c r="G1104" s="18">
        <f t="shared" si="332"/>
        <v>268.8</v>
      </c>
      <c r="H1104" s="18">
        <f t="shared" si="331"/>
        <v>269.3</v>
      </c>
      <c r="I1104" s="18">
        <f t="shared" si="333"/>
        <v>272.89999999999998</v>
      </c>
      <c r="J1104" s="18">
        <f t="shared" si="334"/>
        <v>0</v>
      </c>
    </row>
    <row r="1105" spans="1:11" ht="31.5" x14ac:dyDescent="0.25">
      <c r="A1105" s="16" t="s">
        <v>457</v>
      </c>
      <c r="B1105" s="16" t="s">
        <v>128</v>
      </c>
      <c r="C1105" s="16" t="s">
        <v>122</v>
      </c>
      <c r="D1105" s="16" t="s">
        <v>425</v>
      </c>
      <c r="E1105" s="16" t="s">
        <v>30</v>
      </c>
      <c r="F1105" s="17" t="s">
        <v>31</v>
      </c>
      <c r="G1105" s="18">
        <v>268.8</v>
      </c>
      <c r="H1105" s="18">
        <v>269.3</v>
      </c>
      <c r="I1105" s="18">
        <v>272.89999999999998</v>
      </c>
      <c r="J1105" s="18"/>
    </row>
    <row r="1106" spans="1:11" ht="31.5" x14ac:dyDescent="0.25">
      <c r="A1106" s="16" t="s">
        <v>457</v>
      </c>
      <c r="B1106" s="16" t="s">
        <v>128</v>
      </c>
      <c r="C1106" s="16" t="s">
        <v>122</v>
      </c>
      <c r="D1106" s="16" t="s">
        <v>414</v>
      </c>
      <c r="E1106" s="19"/>
      <c r="F1106" s="17" t="s">
        <v>415</v>
      </c>
      <c r="G1106" s="18">
        <f>G1107+G1111</f>
        <v>25025.8</v>
      </c>
      <c r="H1106" s="18">
        <f>H1107+H1111</f>
        <v>19745.199999999997</v>
      </c>
      <c r="I1106" s="18">
        <f>I1107+I1111</f>
        <v>15580.2</v>
      </c>
      <c r="J1106" s="18">
        <f>J1107+J1111</f>
        <v>0</v>
      </c>
    </row>
    <row r="1107" spans="1:11" x14ac:dyDescent="0.25">
      <c r="A1107" s="16" t="s">
        <v>457</v>
      </c>
      <c r="B1107" s="16" t="s">
        <v>128</v>
      </c>
      <c r="C1107" s="16" t="s">
        <v>122</v>
      </c>
      <c r="D1107" s="16" t="s">
        <v>416</v>
      </c>
      <c r="E1107" s="19"/>
      <c r="F1107" s="17" t="s">
        <v>58</v>
      </c>
      <c r="G1107" s="18">
        <f t="shared" ref="G1107:G1111" si="335">G1108</f>
        <v>9833.9</v>
      </c>
      <c r="H1107" s="18">
        <f t="shared" ref="H1107:H1111" si="336">H1108</f>
        <v>9833.9</v>
      </c>
      <c r="I1107" s="18">
        <f t="shared" ref="I1107:I1111" si="337">I1108</f>
        <v>9833.9</v>
      </c>
      <c r="J1107" s="18">
        <f t="shared" ref="J1107:J1111" si="338">J1108</f>
        <v>0</v>
      </c>
    </row>
    <row r="1108" spans="1:11" ht="31.5" x14ac:dyDescent="0.25">
      <c r="A1108" s="16" t="s">
        <v>457</v>
      </c>
      <c r="B1108" s="16" t="s">
        <v>128</v>
      </c>
      <c r="C1108" s="16" t="s">
        <v>122</v>
      </c>
      <c r="D1108" s="16" t="s">
        <v>417</v>
      </c>
      <c r="E1108" s="19"/>
      <c r="F1108" s="17" t="s">
        <v>418</v>
      </c>
      <c r="G1108" s="18">
        <f t="shared" si="335"/>
        <v>9833.9</v>
      </c>
      <c r="H1108" s="18">
        <f t="shared" si="336"/>
        <v>9833.9</v>
      </c>
      <c r="I1108" s="18">
        <f t="shared" si="337"/>
        <v>9833.9</v>
      </c>
      <c r="J1108" s="18">
        <f t="shared" si="338"/>
        <v>0</v>
      </c>
    </row>
    <row r="1109" spans="1:11" ht="31.5" x14ac:dyDescent="0.25">
      <c r="A1109" s="16" t="s">
        <v>457</v>
      </c>
      <c r="B1109" s="16" t="s">
        <v>128</v>
      </c>
      <c r="C1109" s="16" t="s">
        <v>122</v>
      </c>
      <c r="D1109" s="16" t="s">
        <v>427</v>
      </c>
      <c r="E1109" s="19"/>
      <c r="F1109" s="17" t="s">
        <v>428</v>
      </c>
      <c r="G1109" s="18">
        <f t="shared" si="335"/>
        <v>9833.9</v>
      </c>
      <c r="H1109" s="18">
        <f t="shared" si="336"/>
        <v>9833.9</v>
      </c>
      <c r="I1109" s="18">
        <f t="shared" si="337"/>
        <v>9833.9</v>
      </c>
      <c r="J1109" s="18">
        <f t="shared" si="338"/>
        <v>0</v>
      </c>
    </row>
    <row r="1110" spans="1:11" x14ac:dyDescent="0.25">
      <c r="A1110" s="16" t="s">
        <v>457</v>
      </c>
      <c r="B1110" s="16" t="s">
        <v>128</v>
      </c>
      <c r="C1110" s="16" t="s">
        <v>122</v>
      </c>
      <c r="D1110" s="16" t="s">
        <v>427</v>
      </c>
      <c r="E1110" s="16" t="s">
        <v>32</v>
      </c>
      <c r="F1110" s="17" t="s">
        <v>33</v>
      </c>
      <c r="G1110" s="18">
        <v>9833.9</v>
      </c>
      <c r="H1110" s="18">
        <v>9833.9</v>
      </c>
      <c r="I1110" s="18">
        <v>9833.9</v>
      </c>
      <c r="J1110" s="18"/>
    </row>
    <row r="1111" spans="1:11" hidden="1" x14ac:dyDescent="0.25">
      <c r="A1111" s="16" t="s">
        <v>457</v>
      </c>
      <c r="B1111" s="16" t="s">
        <v>128</v>
      </c>
      <c r="C1111" s="16" t="s">
        <v>122</v>
      </c>
      <c r="D1111" s="16" t="s">
        <v>429</v>
      </c>
      <c r="E1111" s="19"/>
      <c r="F1111" s="17" t="s">
        <v>25</v>
      </c>
      <c r="G1111" s="18">
        <f t="shared" si="335"/>
        <v>15191.9</v>
      </c>
      <c r="H1111" s="18">
        <f t="shared" si="336"/>
        <v>9911.2999999999993</v>
      </c>
      <c r="I1111" s="18">
        <f t="shared" si="337"/>
        <v>5746.3</v>
      </c>
      <c r="J1111" s="18">
        <f t="shared" si="338"/>
        <v>0</v>
      </c>
      <c r="K1111" s="1" t="s">
        <v>381</v>
      </c>
    </row>
    <row r="1112" spans="1:11" ht="47.25" x14ac:dyDescent="0.25">
      <c r="A1112" s="16" t="s">
        <v>457</v>
      </c>
      <c r="B1112" s="16" t="s">
        <v>128</v>
      </c>
      <c r="C1112" s="16" t="s">
        <v>122</v>
      </c>
      <c r="D1112" s="16" t="s">
        <v>430</v>
      </c>
      <c r="E1112" s="19"/>
      <c r="F1112" s="17" t="s">
        <v>431</v>
      </c>
      <c r="G1112" s="18">
        <f>G1113+G1115</f>
        <v>15191.9</v>
      </c>
      <c r="H1112" s="18">
        <f>H1113+H1115</f>
        <v>9911.2999999999993</v>
      </c>
      <c r="I1112" s="18">
        <f>I1113+I1115</f>
        <v>5746.3</v>
      </c>
      <c r="J1112" s="18">
        <f>J1113+J1115</f>
        <v>0</v>
      </c>
    </row>
    <row r="1113" spans="1:11" ht="31.5" x14ac:dyDescent="0.25">
      <c r="A1113" s="16" t="s">
        <v>457</v>
      </c>
      <c r="B1113" s="16" t="s">
        <v>128</v>
      </c>
      <c r="C1113" s="16" t="s">
        <v>122</v>
      </c>
      <c r="D1113" s="16" t="s">
        <v>432</v>
      </c>
      <c r="E1113" s="19"/>
      <c r="F1113" s="17" t="s">
        <v>433</v>
      </c>
      <c r="G1113" s="18">
        <f>G1114</f>
        <v>10941.9</v>
      </c>
      <c r="H1113" s="18">
        <f>H1114</f>
        <v>5746.3</v>
      </c>
      <c r="I1113" s="18">
        <f>I1114</f>
        <v>5746.3</v>
      </c>
      <c r="J1113" s="18">
        <f>J1114</f>
        <v>0</v>
      </c>
    </row>
    <row r="1114" spans="1:11" ht="31.5" x14ac:dyDescent="0.25">
      <c r="A1114" s="16" t="s">
        <v>457</v>
      </c>
      <c r="B1114" s="16" t="s">
        <v>128</v>
      </c>
      <c r="C1114" s="16" t="s">
        <v>122</v>
      </c>
      <c r="D1114" s="16" t="s">
        <v>432</v>
      </c>
      <c r="E1114" s="16" t="s">
        <v>30</v>
      </c>
      <c r="F1114" s="17" t="s">
        <v>31</v>
      </c>
      <c r="G1114" s="18">
        <v>10941.9</v>
      </c>
      <c r="H1114" s="18">
        <v>5746.3</v>
      </c>
      <c r="I1114" s="18">
        <v>5746.3</v>
      </c>
      <c r="J1114" s="18"/>
    </row>
    <row r="1115" spans="1:11" ht="31.5" x14ac:dyDescent="0.25">
      <c r="A1115" s="16" t="s">
        <v>457</v>
      </c>
      <c r="B1115" s="16" t="s">
        <v>128</v>
      </c>
      <c r="C1115" s="16" t="s">
        <v>122</v>
      </c>
      <c r="D1115" s="16" t="s">
        <v>434</v>
      </c>
      <c r="E1115" s="19"/>
      <c r="F1115" s="17" t="s">
        <v>435</v>
      </c>
      <c r="G1115" s="18">
        <f>G1116</f>
        <v>4250</v>
      </c>
      <c r="H1115" s="18">
        <f>H1116</f>
        <v>4165</v>
      </c>
      <c r="I1115" s="18">
        <f>I1116</f>
        <v>0</v>
      </c>
      <c r="J1115" s="18">
        <f>J1116</f>
        <v>0</v>
      </c>
    </row>
    <row r="1116" spans="1:11" x14ac:dyDescent="0.25">
      <c r="A1116" s="16" t="s">
        <v>457</v>
      </c>
      <c r="B1116" s="16" t="s">
        <v>128</v>
      </c>
      <c r="C1116" s="16" t="s">
        <v>122</v>
      </c>
      <c r="D1116" s="16" t="s">
        <v>434</v>
      </c>
      <c r="E1116" s="16" t="s">
        <v>32</v>
      </c>
      <c r="F1116" s="17" t="s">
        <v>33</v>
      </c>
      <c r="G1116" s="18">
        <v>4250</v>
      </c>
      <c r="H1116" s="18">
        <v>4165</v>
      </c>
      <c r="I1116" s="18">
        <v>0</v>
      </c>
      <c r="J1116" s="18"/>
    </row>
    <row r="1117" spans="1:11" ht="31.5" x14ac:dyDescent="0.25">
      <c r="A1117" s="16" t="s">
        <v>457</v>
      </c>
      <c r="B1117" s="16" t="s">
        <v>128</v>
      </c>
      <c r="C1117" s="16" t="s">
        <v>122</v>
      </c>
      <c r="D1117" s="16" t="s">
        <v>130</v>
      </c>
      <c r="E1117" s="19"/>
      <c r="F1117" s="17" t="s">
        <v>131</v>
      </c>
      <c r="G1117" s="18">
        <f t="shared" ref="G1117:G1129" si="339">G1118</f>
        <v>726.8</v>
      </c>
      <c r="H1117" s="18">
        <f t="shared" ref="H1117:H1127" si="340">H1118</f>
        <v>726.8</v>
      </c>
      <c r="I1117" s="18">
        <f t="shared" ref="I1117:I1129" si="341">I1118</f>
        <v>726.8</v>
      </c>
      <c r="J1117" s="18">
        <f t="shared" ref="J1117:J1129" si="342">J1118</f>
        <v>0</v>
      </c>
    </row>
    <row r="1118" spans="1:11" hidden="1" x14ac:dyDescent="0.25">
      <c r="A1118" s="16" t="s">
        <v>457</v>
      </c>
      <c r="B1118" s="16" t="s">
        <v>128</v>
      </c>
      <c r="C1118" s="16" t="s">
        <v>122</v>
      </c>
      <c r="D1118" s="16" t="s">
        <v>132</v>
      </c>
      <c r="E1118" s="19"/>
      <c r="F1118" s="17" t="s">
        <v>25</v>
      </c>
      <c r="G1118" s="18">
        <f t="shared" si="339"/>
        <v>726.8</v>
      </c>
      <c r="H1118" s="18">
        <f t="shared" si="340"/>
        <v>726.8</v>
      </c>
      <c r="I1118" s="18">
        <f t="shared" si="341"/>
        <v>726.8</v>
      </c>
      <c r="J1118" s="18">
        <f t="shared" si="342"/>
        <v>0</v>
      </c>
      <c r="K1118" s="1" t="s">
        <v>381</v>
      </c>
    </row>
    <row r="1119" spans="1:11" ht="31.5" x14ac:dyDescent="0.25">
      <c r="A1119" s="16" t="s">
        <v>457</v>
      </c>
      <c r="B1119" s="16" t="s">
        <v>128</v>
      </c>
      <c r="C1119" s="16" t="s">
        <v>122</v>
      </c>
      <c r="D1119" s="16" t="s">
        <v>133</v>
      </c>
      <c r="E1119" s="19"/>
      <c r="F1119" s="17" t="s">
        <v>134</v>
      </c>
      <c r="G1119" s="18">
        <f t="shared" si="339"/>
        <v>726.8</v>
      </c>
      <c r="H1119" s="18">
        <f t="shared" si="340"/>
        <v>726.8</v>
      </c>
      <c r="I1119" s="18">
        <f t="shared" si="341"/>
        <v>726.8</v>
      </c>
      <c r="J1119" s="18">
        <f t="shared" si="342"/>
        <v>0</v>
      </c>
    </row>
    <row r="1120" spans="1:11" ht="31.5" x14ac:dyDescent="0.25">
      <c r="A1120" s="16" t="s">
        <v>457</v>
      </c>
      <c r="B1120" s="16" t="s">
        <v>128</v>
      </c>
      <c r="C1120" s="16" t="s">
        <v>122</v>
      </c>
      <c r="D1120" s="16" t="s">
        <v>163</v>
      </c>
      <c r="E1120" s="19"/>
      <c r="F1120" s="17" t="s">
        <v>164</v>
      </c>
      <c r="G1120" s="18">
        <f t="shared" si="339"/>
        <v>726.8</v>
      </c>
      <c r="H1120" s="18">
        <f t="shared" si="340"/>
        <v>726.8</v>
      </c>
      <c r="I1120" s="18">
        <f t="shared" si="341"/>
        <v>726.8</v>
      </c>
      <c r="J1120" s="18">
        <f t="shared" si="342"/>
        <v>0</v>
      </c>
    </row>
    <row r="1121" spans="1:11" ht="31.5" x14ac:dyDescent="0.25">
      <c r="A1121" s="16" t="s">
        <v>457</v>
      </c>
      <c r="B1121" s="16" t="s">
        <v>128</v>
      </c>
      <c r="C1121" s="16" t="s">
        <v>122</v>
      </c>
      <c r="D1121" s="16" t="s">
        <v>163</v>
      </c>
      <c r="E1121" s="16" t="s">
        <v>30</v>
      </c>
      <c r="F1121" s="17" t="s">
        <v>31</v>
      </c>
      <c r="G1121" s="18">
        <v>726.8</v>
      </c>
      <c r="H1121" s="18">
        <v>726.8</v>
      </c>
      <c r="I1121" s="18">
        <v>726.8</v>
      </c>
      <c r="J1121" s="18"/>
    </row>
    <row r="1122" spans="1:11" s="8" customFormat="1" x14ac:dyDescent="0.25">
      <c r="A1122" s="9" t="s">
        <v>457</v>
      </c>
      <c r="B1122" s="9" t="s">
        <v>67</v>
      </c>
      <c r="C1122" s="9"/>
      <c r="D1122" s="9"/>
      <c r="E1122" s="20"/>
      <c r="F1122" s="10" t="s">
        <v>167</v>
      </c>
      <c r="G1122" s="11">
        <f t="shared" si="339"/>
        <v>90.8</v>
      </c>
      <c r="H1122" s="11">
        <f t="shared" si="340"/>
        <v>90.8</v>
      </c>
      <c r="I1122" s="11">
        <f t="shared" si="341"/>
        <v>90.8</v>
      </c>
      <c r="J1122" s="11">
        <f t="shared" si="342"/>
        <v>0</v>
      </c>
    </row>
    <row r="1123" spans="1:11" s="12" customFormat="1" ht="31.5" x14ac:dyDescent="0.25">
      <c r="A1123" s="13" t="s">
        <v>457</v>
      </c>
      <c r="B1123" s="13" t="s">
        <v>67</v>
      </c>
      <c r="C1123" s="13" t="s">
        <v>122</v>
      </c>
      <c r="D1123" s="13"/>
      <c r="E1123" s="21"/>
      <c r="F1123" s="14" t="s">
        <v>168</v>
      </c>
      <c r="G1123" s="15">
        <f t="shared" si="339"/>
        <v>90.8</v>
      </c>
      <c r="H1123" s="15">
        <f t="shared" si="340"/>
        <v>90.8</v>
      </c>
      <c r="I1123" s="15">
        <f t="shared" si="341"/>
        <v>90.8</v>
      </c>
      <c r="J1123" s="15">
        <f t="shared" si="342"/>
        <v>0</v>
      </c>
    </row>
    <row r="1124" spans="1:11" ht="31.5" x14ac:dyDescent="0.25">
      <c r="A1124" s="16" t="s">
        <v>457</v>
      </c>
      <c r="B1124" s="16" t="s">
        <v>67</v>
      </c>
      <c r="C1124" s="16" t="s">
        <v>122</v>
      </c>
      <c r="D1124" s="16" t="s">
        <v>130</v>
      </c>
      <c r="E1124" s="19"/>
      <c r="F1124" s="17" t="s">
        <v>131</v>
      </c>
      <c r="G1124" s="18">
        <f t="shared" si="339"/>
        <v>90.8</v>
      </c>
      <c r="H1124" s="18">
        <f t="shared" si="340"/>
        <v>90.8</v>
      </c>
      <c r="I1124" s="18">
        <f t="shared" si="341"/>
        <v>90.8</v>
      </c>
      <c r="J1124" s="18">
        <f t="shared" si="342"/>
        <v>0</v>
      </c>
    </row>
    <row r="1125" spans="1:11" hidden="1" x14ac:dyDescent="0.25">
      <c r="A1125" s="16" t="s">
        <v>457</v>
      </c>
      <c r="B1125" s="16" t="s">
        <v>67</v>
      </c>
      <c r="C1125" s="16" t="s">
        <v>122</v>
      </c>
      <c r="D1125" s="16" t="s">
        <v>132</v>
      </c>
      <c r="E1125" s="19"/>
      <c r="F1125" s="17" t="s">
        <v>25</v>
      </c>
      <c r="G1125" s="18">
        <f t="shared" si="339"/>
        <v>90.8</v>
      </c>
      <c r="H1125" s="18">
        <f t="shared" si="340"/>
        <v>90.8</v>
      </c>
      <c r="I1125" s="18">
        <f t="shared" si="341"/>
        <v>90.8</v>
      </c>
      <c r="J1125" s="18">
        <f t="shared" si="342"/>
        <v>0</v>
      </c>
      <c r="K1125" s="1" t="s">
        <v>381</v>
      </c>
    </row>
    <row r="1126" spans="1:11" ht="47.25" x14ac:dyDescent="0.25">
      <c r="A1126" s="16" t="s">
        <v>457</v>
      </c>
      <c r="B1126" s="16" t="s">
        <v>67</v>
      </c>
      <c r="C1126" s="16" t="s">
        <v>122</v>
      </c>
      <c r="D1126" s="16" t="s">
        <v>153</v>
      </c>
      <c r="E1126" s="19"/>
      <c r="F1126" s="17" t="s">
        <v>154</v>
      </c>
      <c r="G1126" s="18">
        <f t="shared" si="339"/>
        <v>90.8</v>
      </c>
      <c r="H1126" s="18">
        <f t="shared" si="340"/>
        <v>90.8</v>
      </c>
      <c r="I1126" s="18">
        <f t="shared" si="341"/>
        <v>90.8</v>
      </c>
      <c r="J1126" s="18">
        <f t="shared" si="342"/>
        <v>0</v>
      </c>
    </row>
    <row r="1127" spans="1:11" x14ac:dyDescent="0.25">
      <c r="A1127" s="16" t="s">
        <v>457</v>
      </c>
      <c r="B1127" s="16" t="s">
        <v>67</v>
      </c>
      <c r="C1127" s="16" t="s">
        <v>122</v>
      </c>
      <c r="D1127" s="16" t="s">
        <v>169</v>
      </c>
      <c r="E1127" s="19"/>
      <c r="F1127" s="17" t="s">
        <v>170</v>
      </c>
      <c r="G1127" s="18">
        <f t="shared" si="339"/>
        <v>90.8</v>
      </c>
      <c r="H1127" s="18">
        <f t="shared" si="340"/>
        <v>90.8</v>
      </c>
      <c r="I1127" s="18">
        <f t="shared" si="341"/>
        <v>90.8</v>
      </c>
      <c r="J1127" s="18">
        <f t="shared" si="342"/>
        <v>0</v>
      </c>
    </row>
    <row r="1128" spans="1:11" ht="31.5" x14ac:dyDescent="0.25">
      <c r="A1128" s="16" t="s">
        <v>457</v>
      </c>
      <c r="B1128" s="16" t="s">
        <v>67</v>
      </c>
      <c r="C1128" s="16" t="s">
        <v>122</v>
      </c>
      <c r="D1128" s="16" t="s">
        <v>169</v>
      </c>
      <c r="E1128" s="16" t="s">
        <v>30</v>
      </c>
      <c r="F1128" s="17" t="s">
        <v>31</v>
      </c>
      <c r="G1128" s="18">
        <v>90.8</v>
      </c>
      <c r="H1128" s="18">
        <v>90.8</v>
      </c>
      <c r="I1128" s="18">
        <v>90.8</v>
      </c>
      <c r="J1128" s="18"/>
    </row>
    <row r="1129" spans="1:11" s="8" customFormat="1" x14ac:dyDescent="0.25">
      <c r="A1129" s="9" t="s">
        <v>457</v>
      </c>
      <c r="B1129" s="9" t="s">
        <v>138</v>
      </c>
      <c r="C1129" s="9"/>
      <c r="D1129" s="9"/>
      <c r="E1129" s="9"/>
      <c r="F1129" s="10" t="s">
        <v>179</v>
      </c>
      <c r="G1129" s="11">
        <f t="shared" si="339"/>
        <v>5401.1</v>
      </c>
      <c r="H1129" s="11">
        <f t="shared" si="331"/>
        <v>5401.1</v>
      </c>
      <c r="I1129" s="11">
        <f t="shared" si="341"/>
        <v>5401.1</v>
      </c>
      <c r="J1129" s="11">
        <f t="shared" si="342"/>
        <v>0</v>
      </c>
    </row>
    <row r="1130" spans="1:11" s="12" customFormat="1" x14ac:dyDescent="0.25">
      <c r="A1130" s="13" t="s">
        <v>457</v>
      </c>
      <c r="B1130" s="13" t="s">
        <v>138</v>
      </c>
      <c r="C1130" s="13" t="s">
        <v>138</v>
      </c>
      <c r="D1130" s="13"/>
      <c r="E1130" s="13"/>
      <c r="F1130" s="14" t="s">
        <v>204</v>
      </c>
      <c r="G1130" s="15">
        <f>G1131+G1136</f>
        <v>5401.1</v>
      </c>
      <c r="H1130" s="15">
        <f>H1131+H1136</f>
        <v>5401.1</v>
      </c>
      <c r="I1130" s="15">
        <f>I1131+I1136</f>
        <v>5401.1</v>
      </c>
      <c r="J1130" s="15">
        <f>J1131+J1136</f>
        <v>0</v>
      </c>
    </row>
    <row r="1131" spans="1:11" ht="31.5" x14ac:dyDescent="0.25">
      <c r="A1131" s="16" t="s">
        <v>457</v>
      </c>
      <c r="B1131" s="16" t="s">
        <v>138</v>
      </c>
      <c r="C1131" s="16" t="s">
        <v>138</v>
      </c>
      <c r="D1131" s="16" t="s">
        <v>55</v>
      </c>
      <c r="E1131" s="19"/>
      <c r="F1131" s="17" t="s">
        <v>56</v>
      </c>
      <c r="G1131" s="18">
        <f t="shared" ref="G1131:G1153" si="343">G1132</f>
        <v>4781.1000000000004</v>
      </c>
      <c r="H1131" s="18">
        <f t="shared" si="331"/>
        <v>4781.1000000000004</v>
      </c>
      <c r="I1131" s="18">
        <f t="shared" ref="I1131:I1153" si="344">I1132</f>
        <v>4781.1000000000004</v>
      </c>
      <c r="J1131" s="18">
        <f t="shared" ref="J1131:J1153" si="345">J1132</f>
        <v>0</v>
      </c>
    </row>
    <row r="1132" spans="1:11" hidden="1" x14ac:dyDescent="0.25">
      <c r="A1132" s="16" t="s">
        <v>457</v>
      </c>
      <c r="B1132" s="16" t="s">
        <v>138</v>
      </c>
      <c r="C1132" s="16" t="s">
        <v>138</v>
      </c>
      <c r="D1132" s="16" t="s">
        <v>181</v>
      </c>
      <c r="E1132" s="19"/>
      <c r="F1132" s="17" t="s">
        <v>25</v>
      </c>
      <c r="G1132" s="18">
        <f t="shared" si="343"/>
        <v>4781.1000000000004</v>
      </c>
      <c r="H1132" s="18">
        <f t="shared" si="331"/>
        <v>4781.1000000000004</v>
      </c>
      <c r="I1132" s="18">
        <f t="shared" si="344"/>
        <v>4781.1000000000004</v>
      </c>
      <c r="J1132" s="18">
        <f t="shared" si="345"/>
        <v>0</v>
      </c>
      <c r="K1132" s="1" t="s">
        <v>381</v>
      </c>
    </row>
    <row r="1133" spans="1:11" ht="47.25" x14ac:dyDescent="0.25">
      <c r="A1133" s="16" t="s">
        <v>457</v>
      </c>
      <c r="B1133" s="16" t="s">
        <v>138</v>
      </c>
      <c r="C1133" s="16" t="s">
        <v>138</v>
      </c>
      <c r="D1133" s="16" t="s">
        <v>221</v>
      </c>
      <c r="E1133" s="19"/>
      <c r="F1133" s="17" t="s">
        <v>222</v>
      </c>
      <c r="G1133" s="18">
        <f t="shared" si="343"/>
        <v>4781.1000000000004</v>
      </c>
      <c r="H1133" s="18">
        <f t="shared" si="331"/>
        <v>4781.1000000000004</v>
      </c>
      <c r="I1133" s="18">
        <f t="shared" si="344"/>
        <v>4781.1000000000004</v>
      </c>
      <c r="J1133" s="18">
        <f t="shared" si="345"/>
        <v>0</v>
      </c>
    </row>
    <row r="1134" spans="1:11" ht="63" x14ac:dyDescent="0.25">
      <c r="A1134" s="16" t="s">
        <v>457</v>
      </c>
      <c r="B1134" s="16" t="s">
        <v>138</v>
      </c>
      <c r="C1134" s="16" t="s">
        <v>138</v>
      </c>
      <c r="D1134" s="16" t="s">
        <v>436</v>
      </c>
      <c r="E1134" s="19"/>
      <c r="F1134" s="17" t="s">
        <v>437</v>
      </c>
      <c r="G1134" s="18">
        <f t="shared" si="343"/>
        <v>4781.1000000000004</v>
      </c>
      <c r="H1134" s="18">
        <f t="shared" si="331"/>
        <v>4781.1000000000004</v>
      </c>
      <c r="I1134" s="18">
        <f t="shared" si="344"/>
        <v>4781.1000000000004</v>
      </c>
      <c r="J1134" s="18">
        <f t="shared" si="345"/>
        <v>0</v>
      </c>
    </row>
    <row r="1135" spans="1:11" ht="31.5" x14ac:dyDescent="0.25">
      <c r="A1135" s="16" t="s">
        <v>457</v>
      </c>
      <c r="B1135" s="16" t="s">
        <v>138</v>
      </c>
      <c r="C1135" s="16" t="s">
        <v>138</v>
      </c>
      <c r="D1135" s="16" t="s">
        <v>436</v>
      </c>
      <c r="E1135" s="16" t="s">
        <v>111</v>
      </c>
      <c r="F1135" s="17" t="s">
        <v>112</v>
      </c>
      <c r="G1135" s="18">
        <v>4781.1000000000004</v>
      </c>
      <c r="H1135" s="18">
        <v>4781.1000000000004</v>
      </c>
      <c r="I1135" s="18">
        <v>4781.1000000000004</v>
      </c>
      <c r="J1135" s="18"/>
    </row>
    <row r="1136" spans="1:11" ht="47.25" x14ac:dyDescent="0.25">
      <c r="A1136" s="16" t="s">
        <v>457</v>
      </c>
      <c r="B1136" s="16" t="s">
        <v>138</v>
      </c>
      <c r="C1136" s="16" t="s">
        <v>138</v>
      </c>
      <c r="D1136" s="16" t="s">
        <v>197</v>
      </c>
      <c r="E1136" s="19"/>
      <c r="F1136" s="17" t="s">
        <v>198</v>
      </c>
      <c r="G1136" s="18">
        <f t="shared" si="343"/>
        <v>620</v>
      </c>
      <c r="H1136" s="18">
        <f t="shared" si="331"/>
        <v>620</v>
      </c>
      <c r="I1136" s="18">
        <f t="shared" si="344"/>
        <v>620</v>
      </c>
      <c r="J1136" s="18">
        <f t="shared" si="345"/>
        <v>0</v>
      </c>
    </row>
    <row r="1137" spans="1:11" hidden="1" x14ac:dyDescent="0.25">
      <c r="A1137" s="16" t="s">
        <v>457</v>
      </c>
      <c r="B1137" s="16" t="s">
        <v>138</v>
      </c>
      <c r="C1137" s="16" t="s">
        <v>138</v>
      </c>
      <c r="D1137" s="16" t="s">
        <v>199</v>
      </c>
      <c r="E1137" s="19"/>
      <c r="F1137" s="17" t="s">
        <v>25</v>
      </c>
      <c r="G1137" s="18">
        <f t="shared" si="343"/>
        <v>620</v>
      </c>
      <c r="H1137" s="18">
        <f t="shared" si="331"/>
        <v>620</v>
      </c>
      <c r="I1137" s="18">
        <f t="shared" si="344"/>
        <v>620</v>
      </c>
      <c r="J1137" s="18">
        <f t="shared" si="345"/>
        <v>0</v>
      </c>
      <c r="K1137" s="1" t="s">
        <v>381</v>
      </c>
    </row>
    <row r="1138" spans="1:11" ht="31.5" x14ac:dyDescent="0.25">
      <c r="A1138" s="16" t="s">
        <v>457</v>
      </c>
      <c r="B1138" s="16" t="s">
        <v>138</v>
      </c>
      <c r="C1138" s="16" t="s">
        <v>138</v>
      </c>
      <c r="D1138" s="16" t="s">
        <v>239</v>
      </c>
      <c r="E1138" s="19"/>
      <c r="F1138" s="17" t="s">
        <v>240</v>
      </c>
      <c r="G1138" s="18">
        <f t="shared" si="343"/>
        <v>620</v>
      </c>
      <c r="H1138" s="18">
        <f t="shared" si="331"/>
        <v>620</v>
      </c>
      <c r="I1138" s="18">
        <f t="shared" si="344"/>
        <v>620</v>
      </c>
      <c r="J1138" s="18">
        <f t="shared" si="345"/>
        <v>0</v>
      </c>
    </row>
    <row r="1139" spans="1:11" ht="47.25" x14ac:dyDescent="0.25">
      <c r="A1139" s="16" t="s">
        <v>457</v>
      </c>
      <c r="B1139" s="16" t="s">
        <v>138</v>
      </c>
      <c r="C1139" s="16" t="s">
        <v>138</v>
      </c>
      <c r="D1139" s="16" t="s">
        <v>438</v>
      </c>
      <c r="E1139" s="19"/>
      <c r="F1139" s="17" t="s">
        <v>439</v>
      </c>
      <c r="G1139" s="18">
        <f t="shared" si="343"/>
        <v>620</v>
      </c>
      <c r="H1139" s="18">
        <f t="shared" si="331"/>
        <v>620</v>
      </c>
      <c r="I1139" s="18">
        <f t="shared" si="344"/>
        <v>620</v>
      </c>
      <c r="J1139" s="18">
        <f t="shared" si="345"/>
        <v>0</v>
      </c>
    </row>
    <row r="1140" spans="1:11" ht="31.5" x14ac:dyDescent="0.25">
      <c r="A1140" s="16" t="s">
        <v>457</v>
      </c>
      <c r="B1140" s="16" t="s">
        <v>138</v>
      </c>
      <c r="C1140" s="16" t="s">
        <v>138</v>
      </c>
      <c r="D1140" s="16" t="s">
        <v>438</v>
      </c>
      <c r="E1140" s="16" t="s">
        <v>30</v>
      </c>
      <c r="F1140" s="17" t="s">
        <v>31</v>
      </c>
      <c r="G1140" s="18">
        <v>620</v>
      </c>
      <c r="H1140" s="18">
        <v>620</v>
      </c>
      <c r="I1140" s="18">
        <v>620</v>
      </c>
      <c r="J1140" s="18"/>
    </row>
    <row r="1141" spans="1:11" s="8" customFormat="1" x14ac:dyDescent="0.25">
      <c r="A1141" s="9" t="s">
        <v>457</v>
      </c>
      <c r="B1141" s="9" t="s">
        <v>52</v>
      </c>
      <c r="C1141" s="9"/>
      <c r="D1141" s="9"/>
      <c r="E1141" s="9"/>
      <c r="F1141" s="10" t="s">
        <v>53</v>
      </c>
      <c r="G1141" s="11">
        <f t="shared" si="343"/>
        <v>1040.0999999999999</v>
      </c>
      <c r="H1141" s="11">
        <f t="shared" si="331"/>
        <v>1040.0999999999999</v>
      </c>
      <c r="I1141" s="11">
        <f t="shared" si="344"/>
        <v>1740.1</v>
      </c>
      <c r="J1141" s="11">
        <f t="shared" si="345"/>
        <v>0</v>
      </c>
    </row>
    <row r="1142" spans="1:11" s="12" customFormat="1" x14ac:dyDescent="0.25">
      <c r="A1142" s="13" t="s">
        <v>457</v>
      </c>
      <c r="B1142" s="13" t="s">
        <v>52</v>
      </c>
      <c r="C1142" s="13" t="s">
        <v>18</v>
      </c>
      <c r="D1142" s="13"/>
      <c r="E1142" s="13"/>
      <c r="F1142" s="14" t="s">
        <v>54</v>
      </c>
      <c r="G1142" s="15">
        <f t="shared" si="343"/>
        <v>1040.0999999999999</v>
      </c>
      <c r="H1142" s="15">
        <f t="shared" si="331"/>
        <v>1040.0999999999999</v>
      </c>
      <c r="I1142" s="15">
        <f t="shared" si="344"/>
        <v>1740.1</v>
      </c>
      <c r="J1142" s="15">
        <f t="shared" si="345"/>
        <v>0</v>
      </c>
    </row>
    <row r="1143" spans="1:11" ht="31.5" x14ac:dyDescent="0.25">
      <c r="A1143" s="16" t="s">
        <v>457</v>
      </c>
      <c r="B1143" s="16" t="s">
        <v>52</v>
      </c>
      <c r="C1143" s="16" t="s">
        <v>18</v>
      </c>
      <c r="D1143" s="16" t="s">
        <v>55</v>
      </c>
      <c r="E1143" s="19"/>
      <c r="F1143" s="17" t="s">
        <v>56</v>
      </c>
      <c r="G1143" s="18">
        <f t="shared" si="343"/>
        <v>1040.0999999999999</v>
      </c>
      <c r="H1143" s="18">
        <f t="shared" si="331"/>
        <v>1040.0999999999999</v>
      </c>
      <c r="I1143" s="18">
        <f t="shared" si="344"/>
        <v>1740.1</v>
      </c>
      <c r="J1143" s="18">
        <f t="shared" si="345"/>
        <v>0</v>
      </c>
    </row>
    <row r="1144" spans="1:11" hidden="1" x14ac:dyDescent="0.25">
      <c r="A1144" s="16" t="s">
        <v>457</v>
      </c>
      <c r="B1144" s="16" t="s">
        <v>52</v>
      </c>
      <c r="C1144" s="16" t="s">
        <v>18</v>
      </c>
      <c r="D1144" s="16" t="s">
        <v>181</v>
      </c>
      <c r="E1144" s="19"/>
      <c r="F1144" s="17" t="s">
        <v>25</v>
      </c>
      <c r="G1144" s="18">
        <f t="shared" si="343"/>
        <v>1040.0999999999999</v>
      </c>
      <c r="H1144" s="18">
        <f t="shared" si="331"/>
        <v>1040.0999999999999</v>
      </c>
      <c r="I1144" s="18">
        <f t="shared" si="344"/>
        <v>1740.1</v>
      </c>
      <c r="J1144" s="18">
        <f t="shared" si="345"/>
        <v>0</v>
      </c>
      <c r="K1144" s="1" t="s">
        <v>381</v>
      </c>
    </row>
    <row r="1145" spans="1:11" ht="31.5" x14ac:dyDescent="0.25">
      <c r="A1145" s="16" t="s">
        <v>457</v>
      </c>
      <c r="B1145" s="16" t="s">
        <v>52</v>
      </c>
      <c r="C1145" s="16" t="s">
        <v>18</v>
      </c>
      <c r="D1145" s="16" t="s">
        <v>243</v>
      </c>
      <c r="E1145" s="19"/>
      <c r="F1145" s="17" t="s">
        <v>244</v>
      </c>
      <c r="G1145" s="18">
        <f t="shared" si="343"/>
        <v>1040.0999999999999</v>
      </c>
      <c r="H1145" s="18">
        <f t="shared" si="331"/>
        <v>1040.0999999999999</v>
      </c>
      <c r="I1145" s="18">
        <f t="shared" si="344"/>
        <v>1740.1</v>
      </c>
      <c r="J1145" s="18">
        <f t="shared" si="345"/>
        <v>0</v>
      </c>
    </row>
    <row r="1146" spans="1:11" ht="47.25" x14ac:dyDescent="0.25">
      <c r="A1146" s="16" t="s">
        <v>457</v>
      </c>
      <c r="B1146" s="16" t="s">
        <v>52</v>
      </c>
      <c r="C1146" s="16" t="s">
        <v>18</v>
      </c>
      <c r="D1146" s="16" t="s">
        <v>246</v>
      </c>
      <c r="E1146" s="19"/>
      <c r="F1146" s="17" t="s">
        <v>247</v>
      </c>
      <c r="G1146" s="18">
        <f t="shared" si="343"/>
        <v>1040.0999999999999</v>
      </c>
      <c r="H1146" s="18">
        <f t="shared" si="331"/>
        <v>1040.0999999999999</v>
      </c>
      <c r="I1146" s="18">
        <f t="shared" si="344"/>
        <v>1740.1</v>
      </c>
      <c r="J1146" s="18">
        <f t="shared" si="345"/>
        <v>0</v>
      </c>
    </row>
    <row r="1147" spans="1:11" ht="31.5" x14ac:dyDescent="0.25">
      <c r="A1147" s="16" t="s">
        <v>457</v>
      </c>
      <c r="B1147" s="16" t="s">
        <v>52</v>
      </c>
      <c r="C1147" s="16" t="s">
        <v>18</v>
      </c>
      <c r="D1147" s="16" t="s">
        <v>246</v>
      </c>
      <c r="E1147" s="16" t="s">
        <v>30</v>
      </c>
      <c r="F1147" s="17" t="s">
        <v>31</v>
      </c>
      <c r="G1147" s="18">
        <v>1040.0999999999999</v>
      </c>
      <c r="H1147" s="18">
        <v>1040.0999999999999</v>
      </c>
      <c r="I1147" s="18">
        <v>1740.1</v>
      </c>
      <c r="J1147" s="18"/>
    </row>
    <row r="1148" spans="1:11" s="8" customFormat="1" x14ac:dyDescent="0.25">
      <c r="A1148" s="9" t="s">
        <v>457</v>
      </c>
      <c r="B1148" s="9" t="s">
        <v>74</v>
      </c>
      <c r="C1148" s="9"/>
      <c r="D1148" s="9"/>
      <c r="E1148" s="20"/>
      <c r="F1148" s="10" t="s">
        <v>369</v>
      </c>
      <c r="G1148" s="11">
        <f t="shared" si="343"/>
        <v>2130.3000000000002</v>
      </c>
      <c r="H1148" s="11">
        <f t="shared" si="331"/>
        <v>2130.3000000000002</v>
      </c>
      <c r="I1148" s="11">
        <f t="shared" si="344"/>
        <v>2130.3000000000002</v>
      </c>
      <c r="J1148" s="11">
        <f t="shared" si="345"/>
        <v>0</v>
      </c>
    </row>
    <row r="1149" spans="1:11" s="12" customFormat="1" x14ac:dyDescent="0.25">
      <c r="A1149" s="13" t="s">
        <v>457</v>
      </c>
      <c r="B1149" s="13" t="s">
        <v>74</v>
      </c>
      <c r="C1149" s="13" t="s">
        <v>18</v>
      </c>
      <c r="D1149" s="13"/>
      <c r="E1149" s="21"/>
      <c r="F1149" s="14" t="s">
        <v>440</v>
      </c>
      <c r="G1149" s="15">
        <f t="shared" si="343"/>
        <v>2130.3000000000002</v>
      </c>
      <c r="H1149" s="15">
        <f t="shared" si="331"/>
        <v>2130.3000000000002</v>
      </c>
      <c r="I1149" s="15">
        <f t="shared" si="344"/>
        <v>2130.3000000000002</v>
      </c>
      <c r="J1149" s="15">
        <f t="shared" si="345"/>
        <v>0</v>
      </c>
    </row>
    <row r="1150" spans="1:11" ht="31.5" x14ac:dyDescent="0.25">
      <c r="A1150" s="16" t="s">
        <v>457</v>
      </c>
      <c r="B1150" s="16" t="s">
        <v>74</v>
      </c>
      <c r="C1150" s="16" t="s">
        <v>18</v>
      </c>
      <c r="D1150" s="16" t="s">
        <v>371</v>
      </c>
      <c r="E1150" s="19"/>
      <c r="F1150" s="17" t="s">
        <v>372</v>
      </c>
      <c r="G1150" s="18">
        <f t="shared" si="343"/>
        <v>2130.3000000000002</v>
      </c>
      <c r="H1150" s="18">
        <f t="shared" si="331"/>
        <v>2130.3000000000002</v>
      </c>
      <c r="I1150" s="18">
        <f t="shared" si="344"/>
        <v>2130.3000000000002</v>
      </c>
      <c r="J1150" s="18">
        <f t="shared" si="345"/>
        <v>0</v>
      </c>
    </row>
    <row r="1151" spans="1:11" hidden="1" x14ac:dyDescent="0.25">
      <c r="A1151" s="16" t="s">
        <v>457</v>
      </c>
      <c r="B1151" s="16" t="s">
        <v>74</v>
      </c>
      <c r="C1151" s="16" t="s">
        <v>18</v>
      </c>
      <c r="D1151" s="16" t="s">
        <v>373</v>
      </c>
      <c r="E1151" s="19"/>
      <c r="F1151" s="17" t="s">
        <v>25</v>
      </c>
      <c r="G1151" s="18">
        <f t="shared" si="343"/>
        <v>2130.3000000000002</v>
      </c>
      <c r="H1151" s="18">
        <f t="shared" si="331"/>
        <v>2130.3000000000002</v>
      </c>
      <c r="I1151" s="18">
        <f t="shared" si="344"/>
        <v>2130.3000000000002</v>
      </c>
      <c r="J1151" s="18">
        <f t="shared" si="345"/>
        <v>0</v>
      </c>
      <c r="K1151" s="1" t="s">
        <v>381</v>
      </c>
    </row>
    <row r="1152" spans="1:11" ht="47.25" x14ac:dyDescent="0.25">
      <c r="A1152" s="16" t="s">
        <v>457</v>
      </c>
      <c r="B1152" s="16" t="s">
        <v>74</v>
      </c>
      <c r="C1152" s="16" t="s">
        <v>18</v>
      </c>
      <c r="D1152" s="16" t="s">
        <v>441</v>
      </c>
      <c r="E1152" s="19"/>
      <c r="F1152" s="17" t="s">
        <v>442</v>
      </c>
      <c r="G1152" s="18">
        <f t="shared" si="343"/>
        <v>2130.3000000000002</v>
      </c>
      <c r="H1152" s="18">
        <f t="shared" si="331"/>
        <v>2130.3000000000002</v>
      </c>
      <c r="I1152" s="18">
        <f t="shared" si="344"/>
        <v>2130.3000000000002</v>
      </c>
      <c r="J1152" s="18">
        <f t="shared" si="345"/>
        <v>0</v>
      </c>
    </row>
    <row r="1153" spans="1:11" ht="47.25" x14ac:dyDescent="0.25">
      <c r="A1153" s="16" t="s">
        <v>457</v>
      </c>
      <c r="B1153" s="16" t="s">
        <v>74</v>
      </c>
      <c r="C1153" s="16" t="s">
        <v>18</v>
      </c>
      <c r="D1153" s="16" t="s">
        <v>443</v>
      </c>
      <c r="E1153" s="19"/>
      <c r="F1153" s="17" t="s">
        <v>444</v>
      </c>
      <c r="G1153" s="18">
        <f t="shared" si="343"/>
        <v>2130.3000000000002</v>
      </c>
      <c r="H1153" s="18">
        <f t="shared" si="331"/>
        <v>2130.3000000000002</v>
      </c>
      <c r="I1153" s="18">
        <f t="shared" si="344"/>
        <v>2130.3000000000002</v>
      </c>
      <c r="J1153" s="18">
        <f t="shared" si="345"/>
        <v>0</v>
      </c>
    </row>
    <row r="1154" spans="1:11" ht="31.5" x14ac:dyDescent="0.25">
      <c r="A1154" s="16" t="s">
        <v>457</v>
      </c>
      <c r="B1154" s="16" t="s">
        <v>74</v>
      </c>
      <c r="C1154" s="16" t="s">
        <v>18</v>
      </c>
      <c r="D1154" s="16" t="s">
        <v>443</v>
      </c>
      <c r="E1154" s="16" t="s">
        <v>30</v>
      </c>
      <c r="F1154" s="17" t="s">
        <v>31</v>
      </c>
      <c r="G1154" s="18">
        <v>2130.3000000000002</v>
      </c>
      <c r="H1154" s="18">
        <v>2130.3000000000002</v>
      </c>
      <c r="I1154" s="18">
        <v>2130.3000000000002</v>
      </c>
      <c r="J1154" s="18"/>
    </row>
    <row r="1155" spans="1:11" s="8" customFormat="1" x14ac:dyDescent="0.25">
      <c r="A1155" s="9" t="s">
        <v>461</v>
      </c>
      <c r="B1155" s="9"/>
      <c r="C1155" s="9"/>
      <c r="D1155" s="9"/>
      <c r="E1155" s="9"/>
      <c r="F1155" s="10" t="s">
        <v>462</v>
      </c>
      <c r="G1155" s="11">
        <f>G1156+G1200+G1248+G1260+G1218+G1182+G1267+G1241</f>
        <v>143517.70000000001</v>
      </c>
      <c r="H1155" s="11">
        <f>H1156+H1200+H1248+H1260+H1218+H1182+H1267+H1241</f>
        <v>127886.59999999999</v>
      </c>
      <c r="I1155" s="11">
        <f>I1156+I1200+I1248+I1260+I1218+I1182+I1267+I1241</f>
        <v>124223.7</v>
      </c>
      <c r="J1155" s="11">
        <f>J1156+J1200+J1248+J1260+J1218+J1182+J1267+J1241</f>
        <v>0</v>
      </c>
    </row>
    <row r="1156" spans="1:11" s="8" customFormat="1" x14ac:dyDescent="0.25">
      <c r="A1156" s="9" t="s">
        <v>461</v>
      </c>
      <c r="B1156" s="9" t="s">
        <v>18</v>
      </c>
      <c r="C1156" s="9"/>
      <c r="D1156" s="9"/>
      <c r="E1156" s="9"/>
      <c r="F1156" s="10" t="s">
        <v>19</v>
      </c>
      <c r="G1156" s="11">
        <f>G1169+G1157</f>
        <v>83820.5</v>
      </c>
      <c r="H1156" s="11">
        <f>H1169+H1157</f>
        <v>82472.299999999988</v>
      </c>
      <c r="I1156" s="11">
        <f>I1169+I1157</f>
        <v>82468.799999999988</v>
      </c>
      <c r="J1156" s="11">
        <f>J1169+J1157</f>
        <v>0</v>
      </c>
    </row>
    <row r="1157" spans="1:11" s="12" customFormat="1" ht="63" x14ac:dyDescent="0.25">
      <c r="A1157" s="13" t="s">
        <v>461</v>
      </c>
      <c r="B1157" s="13" t="s">
        <v>18</v>
      </c>
      <c r="C1157" s="13" t="s">
        <v>98</v>
      </c>
      <c r="D1157" s="13"/>
      <c r="E1157" s="13"/>
      <c r="F1157" s="14" t="s">
        <v>380</v>
      </c>
      <c r="G1157" s="15">
        <f>G1158+G1164</f>
        <v>69467</v>
      </c>
      <c r="H1157" s="15">
        <f>H1158+H1164</f>
        <v>71472.399999999994</v>
      </c>
      <c r="I1157" s="15">
        <f>I1158+I1164</f>
        <v>71472.399999999994</v>
      </c>
      <c r="J1157" s="15">
        <f>J1158+J1164</f>
        <v>0</v>
      </c>
    </row>
    <row r="1158" spans="1:11" ht="47.25" x14ac:dyDescent="0.25">
      <c r="A1158" s="16" t="s">
        <v>461</v>
      </c>
      <c r="B1158" s="16" t="s">
        <v>18</v>
      </c>
      <c r="C1158" s="16" t="s">
        <v>98</v>
      </c>
      <c r="D1158" s="16" t="s">
        <v>197</v>
      </c>
      <c r="E1158" s="19"/>
      <c r="F1158" s="17" t="s">
        <v>198</v>
      </c>
      <c r="G1158" s="18">
        <f t="shared" ref="G1158:G1160" si="346">G1159</f>
        <v>10211.299999999999</v>
      </c>
      <c r="H1158" s="18">
        <f t="shared" ref="H1158:H1160" si="347">H1159</f>
        <v>10513.699999999999</v>
      </c>
      <c r="I1158" s="18">
        <f t="shared" ref="I1158:I1160" si="348">I1159</f>
        <v>10513.699999999999</v>
      </c>
      <c r="J1158" s="18">
        <f t="shared" ref="J1158:J1160" si="349">J1159</f>
        <v>0</v>
      </c>
    </row>
    <row r="1159" spans="1:11" hidden="1" x14ac:dyDescent="0.25">
      <c r="A1159" s="16" t="s">
        <v>461</v>
      </c>
      <c r="B1159" s="16" t="s">
        <v>18</v>
      </c>
      <c r="C1159" s="16" t="s">
        <v>98</v>
      </c>
      <c r="D1159" s="16" t="s">
        <v>199</v>
      </c>
      <c r="E1159" s="19"/>
      <c r="F1159" s="17" t="s">
        <v>25</v>
      </c>
      <c r="G1159" s="18">
        <f t="shared" si="346"/>
        <v>10211.299999999999</v>
      </c>
      <c r="H1159" s="18">
        <f t="shared" si="347"/>
        <v>10513.699999999999</v>
      </c>
      <c r="I1159" s="18">
        <f t="shared" si="348"/>
        <v>10513.699999999999</v>
      </c>
      <c r="J1159" s="18">
        <f t="shared" si="349"/>
        <v>0</v>
      </c>
      <c r="K1159" s="1" t="s">
        <v>381</v>
      </c>
    </row>
    <row r="1160" spans="1:11" ht="78.75" x14ac:dyDescent="0.25">
      <c r="A1160" s="16" t="s">
        <v>461</v>
      </c>
      <c r="B1160" s="16" t="s">
        <v>18</v>
      </c>
      <c r="C1160" s="16" t="s">
        <v>98</v>
      </c>
      <c r="D1160" s="16" t="s">
        <v>382</v>
      </c>
      <c r="E1160" s="19"/>
      <c r="F1160" s="17" t="s">
        <v>383</v>
      </c>
      <c r="G1160" s="18">
        <f t="shared" si="346"/>
        <v>10211.299999999999</v>
      </c>
      <c r="H1160" s="18">
        <f t="shared" si="347"/>
        <v>10513.699999999999</v>
      </c>
      <c r="I1160" s="18">
        <f t="shared" si="348"/>
        <v>10513.699999999999</v>
      </c>
      <c r="J1160" s="18">
        <f t="shared" si="349"/>
        <v>0</v>
      </c>
    </row>
    <row r="1161" spans="1:11" ht="47.25" x14ac:dyDescent="0.25">
      <c r="A1161" s="16" t="s">
        <v>461</v>
      </c>
      <c r="B1161" s="16" t="s">
        <v>18</v>
      </c>
      <c r="C1161" s="16" t="s">
        <v>98</v>
      </c>
      <c r="D1161" s="16" t="s">
        <v>384</v>
      </c>
      <c r="E1161" s="19"/>
      <c r="F1161" s="17" t="s">
        <v>385</v>
      </c>
      <c r="G1161" s="18">
        <f>G1162+G1163</f>
        <v>10211.299999999999</v>
      </c>
      <c r="H1161" s="18">
        <f>H1162+H1163</f>
        <v>10513.699999999999</v>
      </c>
      <c r="I1161" s="18">
        <f>I1162+I1163</f>
        <v>10513.699999999999</v>
      </c>
      <c r="J1161" s="18">
        <f>J1162+J1163</f>
        <v>0</v>
      </c>
    </row>
    <row r="1162" spans="1:11" ht="78.75" x14ac:dyDescent="0.25">
      <c r="A1162" s="16" t="s">
        <v>461</v>
      </c>
      <c r="B1162" s="16" t="s">
        <v>18</v>
      </c>
      <c r="C1162" s="16" t="s">
        <v>98</v>
      </c>
      <c r="D1162" s="16" t="s">
        <v>384</v>
      </c>
      <c r="E1162" s="16" t="s">
        <v>42</v>
      </c>
      <c r="F1162" s="17" t="s">
        <v>43</v>
      </c>
      <c r="G1162" s="18">
        <v>9834.4</v>
      </c>
      <c r="H1162" s="18">
        <v>10136.799999999999</v>
      </c>
      <c r="I1162" s="18">
        <v>10136.799999999999</v>
      </c>
      <c r="J1162" s="18"/>
    </row>
    <row r="1163" spans="1:11" ht="31.5" x14ac:dyDescent="0.25">
      <c r="A1163" s="16" t="s">
        <v>461</v>
      </c>
      <c r="B1163" s="16" t="s">
        <v>18</v>
      </c>
      <c r="C1163" s="16" t="s">
        <v>98</v>
      </c>
      <c r="D1163" s="16" t="s">
        <v>384</v>
      </c>
      <c r="E1163" s="16" t="s">
        <v>30</v>
      </c>
      <c r="F1163" s="17" t="s">
        <v>31</v>
      </c>
      <c r="G1163" s="18">
        <v>376.9</v>
      </c>
      <c r="H1163" s="18">
        <v>376.9</v>
      </c>
      <c r="I1163" s="18">
        <v>376.9</v>
      </c>
      <c r="J1163" s="18"/>
    </row>
    <row r="1164" spans="1:11" ht="31.5" x14ac:dyDescent="0.25">
      <c r="A1164" s="16" t="s">
        <v>461</v>
      </c>
      <c r="B1164" s="16" t="s">
        <v>18</v>
      </c>
      <c r="C1164" s="16" t="s">
        <v>98</v>
      </c>
      <c r="D1164" s="16" t="s">
        <v>69</v>
      </c>
      <c r="E1164" s="19"/>
      <c r="F1164" s="17" t="s">
        <v>70</v>
      </c>
      <c r="G1164" s="18">
        <f t="shared" ref="G1164:G1165" si="350">G1165</f>
        <v>59255.7</v>
      </c>
      <c r="H1164" s="18">
        <f t="shared" ref="H1164:H1165" si="351">H1165</f>
        <v>60958.7</v>
      </c>
      <c r="I1164" s="18">
        <f t="shared" ref="I1164:I1165" si="352">I1165</f>
        <v>60958.7</v>
      </c>
      <c r="J1164" s="18">
        <f t="shared" ref="J1164:J1165" si="353">J1165</f>
        <v>0</v>
      </c>
    </row>
    <row r="1165" spans="1:11" ht="31.5" x14ac:dyDescent="0.25">
      <c r="A1165" s="16" t="s">
        <v>461</v>
      </c>
      <c r="B1165" s="16" t="s">
        <v>18</v>
      </c>
      <c r="C1165" s="16" t="s">
        <v>98</v>
      </c>
      <c r="D1165" s="16" t="s">
        <v>386</v>
      </c>
      <c r="E1165" s="19"/>
      <c r="F1165" s="17" t="s">
        <v>387</v>
      </c>
      <c r="G1165" s="18">
        <f t="shared" si="350"/>
        <v>59255.7</v>
      </c>
      <c r="H1165" s="18">
        <f t="shared" si="351"/>
        <v>60958.7</v>
      </c>
      <c r="I1165" s="18">
        <f t="shared" si="352"/>
        <v>60958.7</v>
      </c>
      <c r="J1165" s="18">
        <f t="shared" si="353"/>
        <v>0</v>
      </c>
    </row>
    <row r="1166" spans="1:11" x14ac:dyDescent="0.25">
      <c r="A1166" s="16" t="s">
        <v>461</v>
      </c>
      <c r="B1166" s="16" t="s">
        <v>18</v>
      </c>
      <c r="C1166" s="16" t="s">
        <v>98</v>
      </c>
      <c r="D1166" s="16" t="s">
        <v>388</v>
      </c>
      <c r="E1166" s="19"/>
      <c r="F1166" s="17" t="s">
        <v>41</v>
      </c>
      <c r="G1166" s="18">
        <f>G1167+G1168</f>
        <v>59255.7</v>
      </c>
      <c r="H1166" s="18">
        <f>H1167+H1168</f>
        <v>60958.7</v>
      </c>
      <c r="I1166" s="18">
        <f>I1167+I1168</f>
        <v>60958.7</v>
      </c>
      <c r="J1166" s="18">
        <f>J1167+J1168</f>
        <v>0</v>
      </c>
    </row>
    <row r="1167" spans="1:11" ht="78.75" x14ac:dyDescent="0.25">
      <c r="A1167" s="16" t="s">
        <v>461</v>
      </c>
      <c r="B1167" s="16" t="s">
        <v>18</v>
      </c>
      <c r="C1167" s="16" t="s">
        <v>98</v>
      </c>
      <c r="D1167" s="16" t="s">
        <v>388</v>
      </c>
      <c r="E1167" s="16" t="s">
        <v>42</v>
      </c>
      <c r="F1167" s="17" t="s">
        <v>43</v>
      </c>
      <c r="G1167" s="18">
        <v>55370.7</v>
      </c>
      <c r="H1167" s="18">
        <v>57073.7</v>
      </c>
      <c r="I1167" s="18">
        <v>57073.7</v>
      </c>
      <c r="J1167" s="18"/>
    </row>
    <row r="1168" spans="1:11" ht="31.5" x14ac:dyDescent="0.25">
      <c r="A1168" s="16" t="s">
        <v>461</v>
      </c>
      <c r="B1168" s="16" t="s">
        <v>18</v>
      </c>
      <c r="C1168" s="16" t="s">
        <v>98</v>
      </c>
      <c r="D1168" s="16" t="s">
        <v>388</v>
      </c>
      <c r="E1168" s="16" t="s">
        <v>30</v>
      </c>
      <c r="F1168" s="17" t="s">
        <v>31</v>
      </c>
      <c r="G1168" s="18">
        <v>3885</v>
      </c>
      <c r="H1168" s="18">
        <v>3885</v>
      </c>
      <c r="I1168" s="18">
        <v>3885</v>
      </c>
      <c r="J1168" s="18"/>
    </row>
    <row r="1169" spans="1:11" s="12" customFormat="1" x14ac:dyDescent="0.25">
      <c r="A1169" s="13" t="s">
        <v>461</v>
      </c>
      <c r="B1169" s="13" t="s">
        <v>18</v>
      </c>
      <c r="C1169" s="13" t="s">
        <v>20</v>
      </c>
      <c r="D1169" s="13"/>
      <c r="E1169" s="13"/>
      <c r="F1169" s="14" t="s">
        <v>21</v>
      </c>
      <c r="G1169" s="15">
        <f t="shared" ref="G1169:G1171" si="354">G1170</f>
        <v>14353.5</v>
      </c>
      <c r="H1169" s="15">
        <f t="shared" ref="H1169:H1171" si="355">H1170</f>
        <v>10999.9</v>
      </c>
      <c r="I1169" s="15">
        <f t="shared" ref="I1169:I1171" si="356">I1170</f>
        <v>10996.4</v>
      </c>
      <c r="J1169" s="15">
        <f t="shared" ref="J1169:J1171" si="357">J1170</f>
        <v>0</v>
      </c>
    </row>
    <row r="1170" spans="1:11" x14ac:dyDescent="0.25">
      <c r="A1170" s="16" t="s">
        <v>461</v>
      </c>
      <c r="B1170" s="16" t="s">
        <v>18</v>
      </c>
      <c r="C1170" s="16" t="s">
        <v>20</v>
      </c>
      <c r="D1170" s="16" t="s">
        <v>205</v>
      </c>
      <c r="E1170" s="16"/>
      <c r="F1170" s="17" t="s">
        <v>206</v>
      </c>
      <c r="G1170" s="18">
        <f t="shared" si="354"/>
        <v>14353.5</v>
      </c>
      <c r="H1170" s="18">
        <f t="shared" si="355"/>
        <v>10999.9</v>
      </c>
      <c r="I1170" s="18">
        <f t="shared" si="356"/>
        <v>10996.4</v>
      </c>
      <c r="J1170" s="18">
        <f t="shared" si="357"/>
        <v>0</v>
      </c>
    </row>
    <row r="1171" spans="1:11" hidden="1" x14ac:dyDescent="0.25">
      <c r="A1171" s="16" t="s">
        <v>461</v>
      </c>
      <c r="B1171" s="16" t="s">
        <v>18</v>
      </c>
      <c r="C1171" s="16" t="s">
        <v>20</v>
      </c>
      <c r="D1171" s="16" t="s">
        <v>207</v>
      </c>
      <c r="E1171" s="16"/>
      <c r="F1171" s="17" t="s">
        <v>25</v>
      </c>
      <c r="G1171" s="18">
        <f t="shared" si="354"/>
        <v>14353.5</v>
      </c>
      <c r="H1171" s="18">
        <f t="shared" si="355"/>
        <v>10999.9</v>
      </c>
      <c r="I1171" s="18">
        <f t="shared" si="356"/>
        <v>10996.4</v>
      </c>
      <c r="J1171" s="18">
        <f t="shared" si="357"/>
        <v>0</v>
      </c>
      <c r="K1171" s="1" t="s">
        <v>381</v>
      </c>
    </row>
    <row r="1172" spans="1:11" ht="47.25" x14ac:dyDescent="0.25">
      <c r="A1172" s="16" t="s">
        <v>461</v>
      </c>
      <c r="B1172" s="16" t="s">
        <v>18</v>
      </c>
      <c r="C1172" s="16" t="s">
        <v>20</v>
      </c>
      <c r="D1172" s="16" t="s">
        <v>208</v>
      </c>
      <c r="E1172" s="16"/>
      <c r="F1172" s="17" t="s">
        <v>209</v>
      </c>
      <c r="G1172" s="18">
        <f>G1173+G1176+G1180+G1178</f>
        <v>14353.5</v>
      </c>
      <c r="H1172" s="18">
        <f>H1173+H1176+H1180+H1178</f>
        <v>10999.9</v>
      </c>
      <c r="I1172" s="18">
        <f>I1173+I1176+I1180+I1178</f>
        <v>10996.4</v>
      </c>
      <c r="J1172" s="18">
        <f>J1173+J1176+J1180+J1178</f>
        <v>0</v>
      </c>
    </row>
    <row r="1173" spans="1:11" ht="31.5" x14ac:dyDescent="0.25">
      <c r="A1173" s="16" t="s">
        <v>461</v>
      </c>
      <c r="B1173" s="16" t="s">
        <v>18</v>
      </c>
      <c r="C1173" s="16" t="s">
        <v>20</v>
      </c>
      <c r="D1173" s="16" t="s">
        <v>389</v>
      </c>
      <c r="E1173" s="16"/>
      <c r="F1173" s="17" t="s">
        <v>390</v>
      </c>
      <c r="G1173" s="18">
        <f>G1174+G1175</f>
        <v>7039</v>
      </c>
      <c r="H1173" s="18">
        <f>H1174+H1175</f>
        <v>3685.4</v>
      </c>
      <c r="I1173" s="18">
        <f>I1174+I1175</f>
        <v>3681.9</v>
      </c>
      <c r="J1173" s="18">
        <f>J1174+J1175</f>
        <v>0</v>
      </c>
    </row>
    <row r="1174" spans="1:11" ht="31.5" x14ac:dyDescent="0.25">
      <c r="A1174" s="16" t="s">
        <v>461</v>
      </c>
      <c r="B1174" s="16" t="s">
        <v>18</v>
      </c>
      <c r="C1174" s="16" t="s">
        <v>20</v>
      </c>
      <c r="D1174" s="16" t="s">
        <v>389</v>
      </c>
      <c r="E1174" s="16" t="s">
        <v>30</v>
      </c>
      <c r="F1174" s="17" t="s">
        <v>31</v>
      </c>
      <c r="G1174" s="18">
        <v>7038.2</v>
      </c>
      <c r="H1174" s="18">
        <v>3684.6</v>
      </c>
      <c r="I1174" s="18">
        <v>3681.1</v>
      </c>
      <c r="J1174" s="18"/>
    </row>
    <row r="1175" spans="1:11" x14ac:dyDescent="0.25">
      <c r="A1175" s="16" t="s">
        <v>461</v>
      </c>
      <c r="B1175" s="16" t="s">
        <v>18</v>
      </c>
      <c r="C1175" s="16" t="s">
        <v>20</v>
      </c>
      <c r="D1175" s="16" t="s">
        <v>389</v>
      </c>
      <c r="E1175" s="16" t="s">
        <v>32</v>
      </c>
      <c r="F1175" s="17" t="s">
        <v>33</v>
      </c>
      <c r="G1175" s="18">
        <v>0.8</v>
      </c>
      <c r="H1175" s="18">
        <v>0.8</v>
      </c>
      <c r="I1175" s="18">
        <v>0.8</v>
      </c>
      <c r="J1175" s="18"/>
    </row>
    <row r="1176" spans="1:11" ht="31.5" x14ac:dyDescent="0.25">
      <c r="A1176" s="16" t="s">
        <v>461</v>
      </c>
      <c r="B1176" s="16" t="s">
        <v>18</v>
      </c>
      <c r="C1176" s="16" t="s">
        <v>20</v>
      </c>
      <c r="D1176" s="16" t="s">
        <v>391</v>
      </c>
      <c r="E1176" s="19"/>
      <c r="F1176" s="17" t="s">
        <v>392</v>
      </c>
      <c r="G1176" s="18">
        <f>G1177</f>
        <v>5496.4</v>
      </c>
      <c r="H1176" s="18">
        <f>H1177</f>
        <v>5496.4</v>
      </c>
      <c r="I1176" s="18">
        <f>I1177</f>
        <v>5496.4</v>
      </c>
      <c r="J1176" s="18">
        <f>J1177</f>
        <v>0</v>
      </c>
    </row>
    <row r="1177" spans="1:11" ht="31.5" x14ac:dyDescent="0.25">
      <c r="A1177" s="16" t="s">
        <v>461</v>
      </c>
      <c r="B1177" s="16" t="s">
        <v>18</v>
      </c>
      <c r="C1177" s="16" t="s">
        <v>20</v>
      </c>
      <c r="D1177" s="16" t="s">
        <v>391</v>
      </c>
      <c r="E1177" s="16" t="s">
        <v>111</v>
      </c>
      <c r="F1177" s="17" t="s">
        <v>112</v>
      </c>
      <c r="G1177" s="18">
        <v>5496.4</v>
      </c>
      <c r="H1177" s="18">
        <v>5496.4</v>
      </c>
      <c r="I1177" s="18">
        <v>5496.4</v>
      </c>
      <c r="J1177" s="18"/>
    </row>
    <row r="1178" spans="1:11" ht="63" x14ac:dyDescent="0.25">
      <c r="A1178" s="16" t="s">
        <v>461</v>
      </c>
      <c r="B1178" s="16" t="s">
        <v>18</v>
      </c>
      <c r="C1178" s="16" t="s">
        <v>20</v>
      </c>
      <c r="D1178" s="16" t="s">
        <v>463</v>
      </c>
      <c r="E1178" s="16"/>
      <c r="F1178" s="17" t="s">
        <v>464</v>
      </c>
      <c r="G1178" s="18">
        <f>G1179</f>
        <v>991.6</v>
      </c>
      <c r="H1178" s="18">
        <f>H1179</f>
        <v>991.6</v>
      </c>
      <c r="I1178" s="18">
        <f>I1179</f>
        <v>991.6</v>
      </c>
      <c r="J1178" s="18">
        <f>J1179</f>
        <v>0</v>
      </c>
    </row>
    <row r="1179" spans="1:11" ht="31.5" x14ac:dyDescent="0.25">
      <c r="A1179" s="16" t="s">
        <v>461</v>
      </c>
      <c r="B1179" s="16" t="s">
        <v>18</v>
      </c>
      <c r="C1179" s="16" t="s">
        <v>20</v>
      </c>
      <c r="D1179" s="16" t="s">
        <v>463</v>
      </c>
      <c r="E1179" s="16" t="s">
        <v>111</v>
      </c>
      <c r="F1179" s="17" t="s">
        <v>112</v>
      </c>
      <c r="G1179" s="18">
        <v>991.6</v>
      </c>
      <c r="H1179" s="18">
        <v>991.6</v>
      </c>
      <c r="I1179" s="18">
        <v>991.6</v>
      </c>
      <c r="J1179" s="18"/>
    </row>
    <row r="1180" spans="1:11" ht="63" x14ac:dyDescent="0.25">
      <c r="A1180" s="16" t="s">
        <v>461</v>
      </c>
      <c r="B1180" s="16" t="s">
        <v>18</v>
      </c>
      <c r="C1180" s="16" t="s">
        <v>20</v>
      </c>
      <c r="D1180" s="16" t="s">
        <v>212</v>
      </c>
      <c r="E1180" s="19"/>
      <c r="F1180" s="17" t="s">
        <v>213</v>
      </c>
      <c r="G1180" s="18">
        <f>G1181</f>
        <v>826.5</v>
      </c>
      <c r="H1180" s="18">
        <f>H1181</f>
        <v>826.5</v>
      </c>
      <c r="I1180" s="18">
        <f>I1181</f>
        <v>826.5</v>
      </c>
      <c r="J1180" s="18">
        <f>J1181</f>
        <v>0</v>
      </c>
    </row>
    <row r="1181" spans="1:11" ht="31.5" x14ac:dyDescent="0.25">
      <c r="A1181" s="16" t="s">
        <v>461</v>
      </c>
      <c r="B1181" s="16" t="s">
        <v>18</v>
      </c>
      <c r="C1181" s="16" t="s">
        <v>20</v>
      </c>
      <c r="D1181" s="16" t="s">
        <v>212</v>
      </c>
      <c r="E1181" s="16" t="s">
        <v>111</v>
      </c>
      <c r="F1181" s="17" t="s">
        <v>112</v>
      </c>
      <c r="G1181" s="18">
        <v>826.5</v>
      </c>
      <c r="H1181" s="18">
        <v>826.5</v>
      </c>
      <c r="I1181" s="18">
        <v>826.5</v>
      </c>
      <c r="J1181" s="18"/>
    </row>
    <row r="1182" spans="1:11" s="8" customFormat="1" ht="31.5" x14ac:dyDescent="0.25">
      <c r="A1182" s="9" t="s">
        <v>461</v>
      </c>
      <c r="B1182" s="9" t="s">
        <v>122</v>
      </c>
      <c r="C1182" s="9"/>
      <c r="D1182" s="9"/>
      <c r="E1182" s="20"/>
      <c r="F1182" s="10" t="s">
        <v>123</v>
      </c>
      <c r="G1182" s="11">
        <f>G1183+G1192</f>
        <v>5128.2999999999993</v>
      </c>
      <c r="H1182" s="11">
        <f>H1183+H1192</f>
        <v>5219.5</v>
      </c>
      <c r="I1182" s="11">
        <f>I1183+I1192</f>
        <v>5219.5</v>
      </c>
      <c r="J1182" s="11">
        <f>J1183+J1192</f>
        <v>0</v>
      </c>
    </row>
    <row r="1183" spans="1:11" s="12" customFormat="1" ht="47.25" x14ac:dyDescent="0.25">
      <c r="A1183" s="13" t="s">
        <v>461</v>
      </c>
      <c r="B1183" s="13" t="s">
        <v>122</v>
      </c>
      <c r="C1183" s="13" t="s">
        <v>268</v>
      </c>
      <c r="D1183" s="13"/>
      <c r="E1183" s="21"/>
      <c r="F1183" s="14" t="s">
        <v>397</v>
      </c>
      <c r="G1183" s="15">
        <f t="shared" ref="G1183:G1185" si="358">G1184</f>
        <v>3648.7999999999997</v>
      </c>
      <c r="H1183" s="15">
        <f t="shared" ref="H1183:H1185" si="359">H1184</f>
        <v>3648.7999999999997</v>
      </c>
      <c r="I1183" s="15">
        <f t="shared" ref="I1183:I1185" si="360">I1184</f>
        <v>3648.7999999999997</v>
      </c>
      <c r="J1183" s="15">
        <f t="shared" ref="J1183:J1185" si="361">J1184</f>
        <v>0</v>
      </c>
    </row>
    <row r="1184" spans="1:11" x14ac:dyDescent="0.25">
      <c r="A1184" s="16" t="s">
        <v>461</v>
      </c>
      <c r="B1184" s="16" t="s">
        <v>122</v>
      </c>
      <c r="C1184" s="16" t="s">
        <v>268</v>
      </c>
      <c r="D1184" s="16" t="s">
        <v>214</v>
      </c>
      <c r="E1184" s="19"/>
      <c r="F1184" s="17" t="s">
        <v>215</v>
      </c>
      <c r="G1184" s="18">
        <f t="shared" si="358"/>
        <v>3648.7999999999997</v>
      </c>
      <c r="H1184" s="18">
        <f t="shared" si="359"/>
        <v>3648.7999999999997</v>
      </c>
      <c r="I1184" s="18">
        <f t="shared" si="360"/>
        <v>3648.7999999999997</v>
      </c>
      <c r="J1184" s="18">
        <f t="shared" si="361"/>
        <v>0</v>
      </c>
    </row>
    <row r="1185" spans="1:11" hidden="1" x14ac:dyDescent="0.25">
      <c r="A1185" s="16" t="s">
        <v>461</v>
      </c>
      <c r="B1185" s="16" t="s">
        <v>122</v>
      </c>
      <c r="C1185" s="16" t="s">
        <v>268</v>
      </c>
      <c r="D1185" s="16" t="s">
        <v>216</v>
      </c>
      <c r="E1185" s="19"/>
      <c r="F1185" s="17" t="s">
        <v>25</v>
      </c>
      <c r="G1185" s="18">
        <f t="shared" si="358"/>
        <v>3648.7999999999997</v>
      </c>
      <c r="H1185" s="18">
        <f t="shared" si="359"/>
        <v>3648.7999999999997</v>
      </c>
      <c r="I1185" s="18">
        <f t="shared" si="360"/>
        <v>3648.7999999999997</v>
      </c>
      <c r="J1185" s="18">
        <f t="shared" si="361"/>
        <v>0</v>
      </c>
      <c r="K1185" s="1" t="s">
        <v>381</v>
      </c>
    </row>
    <row r="1186" spans="1:11" ht="94.5" x14ac:dyDescent="0.25">
      <c r="A1186" s="16" t="s">
        <v>461</v>
      </c>
      <c r="B1186" s="16" t="s">
        <v>122</v>
      </c>
      <c r="C1186" s="16" t="s">
        <v>268</v>
      </c>
      <c r="D1186" s="16" t="s">
        <v>398</v>
      </c>
      <c r="E1186" s="19"/>
      <c r="F1186" s="17" t="s">
        <v>399</v>
      </c>
      <c r="G1186" s="18">
        <f>G1187+G1189</f>
        <v>3648.7999999999997</v>
      </c>
      <c r="H1186" s="18">
        <f>H1187+H1189</f>
        <v>3648.7999999999997</v>
      </c>
      <c r="I1186" s="18">
        <f>I1187+I1189</f>
        <v>3648.7999999999997</v>
      </c>
      <c r="J1186" s="18">
        <f>J1187+J1189</f>
        <v>0</v>
      </c>
    </row>
    <row r="1187" spans="1:11" ht="47.25" x14ac:dyDescent="0.25">
      <c r="A1187" s="16" t="s">
        <v>461</v>
      </c>
      <c r="B1187" s="16" t="s">
        <v>122</v>
      </c>
      <c r="C1187" s="16" t="s">
        <v>268</v>
      </c>
      <c r="D1187" s="16" t="s">
        <v>400</v>
      </c>
      <c r="E1187" s="19"/>
      <c r="F1187" s="17" t="s">
        <v>401</v>
      </c>
      <c r="G1187" s="18">
        <f>G1188</f>
        <v>38.700000000000003</v>
      </c>
      <c r="H1187" s="18">
        <f>H1188</f>
        <v>38.700000000000003</v>
      </c>
      <c r="I1187" s="18">
        <f>I1188</f>
        <v>38.700000000000003</v>
      </c>
      <c r="J1187" s="18">
        <f>J1188</f>
        <v>0</v>
      </c>
    </row>
    <row r="1188" spans="1:11" ht="31.5" x14ac:dyDescent="0.25">
      <c r="A1188" s="16" t="s">
        <v>461</v>
      </c>
      <c r="B1188" s="16" t="s">
        <v>122</v>
      </c>
      <c r="C1188" s="16" t="s">
        <v>268</v>
      </c>
      <c r="D1188" s="16" t="s">
        <v>400</v>
      </c>
      <c r="E1188" s="16" t="s">
        <v>30</v>
      </c>
      <c r="F1188" s="17" t="s">
        <v>31</v>
      </c>
      <c r="G1188" s="18">
        <v>38.700000000000003</v>
      </c>
      <c r="H1188" s="18">
        <v>38.700000000000003</v>
      </c>
      <c r="I1188" s="18">
        <v>38.700000000000003</v>
      </c>
      <c r="J1188" s="18"/>
    </row>
    <row r="1189" spans="1:11" ht="47.25" x14ac:dyDescent="0.25">
      <c r="A1189" s="16" t="s">
        <v>461</v>
      </c>
      <c r="B1189" s="16" t="s">
        <v>122</v>
      </c>
      <c r="C1189" s="16" t="s">
        <v>268</v>
      </c>
      <c r="D1189" s="16" t="s">
        <v>402</v>
      </c>
      <c r="E1189" s="19"/>
      <c r="F1189" s="17" t="s">
        <v>403</v>
      </c>
      <c r="G1189" s="18">
        <f>G1190+G1191</f>
        <v>3610.1</v>
      </c>
      <c r="H1189" s="18">
        <f>H1190+H1191</f>
        <v>3610.1</v>
      </c>
      <c r="I1189" s="18">
        <f>I1190+I1191</f>
        <v>3610.1</v>
      </c>
      <c r="J1189" s="18">
        <f>J1190+J1191</f>
        <v>0</v>
      </c>
    </row>
    <row r="1190" spans="1:11" ht="31.5" x14ac:dyDescent="0.25">
      <c r="A1190" s="16" t="s">
        <v>461</v>
      </c>
      <c r="B1190" s="16" t="s">
        <v>122</v>
      </c>
      <c r="C1190" s="16" t="s">
        <v>268</v>
      </c>
      <c r="D1190" s="16" t="s">
        <v>402</v>
      </c>
      <c r="E1190" s="16" t="s">
        <v>30</v>
      </c>
      <c r="F1190" s="17" t="s">
        <v>31</v>
      </c>
      <c r="G1190" s="18">
        <v>3474</v>
      </c>
      <c r="H1190" s="18">
        <v>3474</v>
      </c>
      <c r="I1190" s="18">
        <v>3474</v>
      </c>
      <c r="J1190" s="18"/>
    </row>
    <row r="1191" spans="1:11" x14ac:dyDescent="0.25">
      <c r="A1191" s="16" t="s">
        <v>461</v>
      </c>
      <c r="B1191" s="16" t="s">
        <v>122</v>
      </c>
      <c r="C1191" s="16" t="s">
        <v>268</v>
      </c>
      <c r="D1191" s="16" t="s">
        <v>402</v>
      </c>
      <c r="E1191" s="16" t="s">
        <v>32</v>
      </c>
      <c r="F1191" s="17" t="s">
        <v>33</v>
      </c>
      <c r="G1191" s="18">
        <v>136.1</v>
      </c>
      <c r="H1191" s="18">
        <v>136.1</v>
      </c>
      <c r="I1191" s="18">
        <v>136.1</v>
      </c>
      <c r="J1191" s="18"/>
    </row>
    <row r="1192" spans="1:11" s="12" customFormat="1" ht="31.5" x14ac:dyDescent="0.25">
      <c r="A1192" s="13" t="s">
        <v>461</v>
      </c>
      <c r="B1192" s="13" t="s">
        <v>122</v>
      </c>
      <c r="C1192" s="13" t="s">
        <v>124</v>
      </c>
      <c r="D1192" s="13"/>
      <c r="E1192" s="21"/>
      <c r="F1192" s="14" t="s">
        <v>125</v>
      </c>
      <c r="G1192" s="15">
        <f t="shared" ref="G1192:G1193" si="362">G1193</f>
        <v>1479.4999999999998</v>
      </c>
      <c r="H1192" s="15">
        <f t="shared" ref="H1192:H1193" si="363">H1193</f>
        <v>1570.6999999999998</v>
      </c>
      <c r="I1192" s="15">
        <f t="shared" ref="I1192:I1193" si="364">I1193</f>
        <v>1570.6999999999998</v>
      </c>
      <c r="J1192" s="15">
        <f t="shared" ref="J1192:J1193" si="365">J1193</f>
        <v>0</v>
      </c>
    </row>
    <row r="1193" spans="1:11" ht="31.5" x14ac:dyDescent="0.25">
      <c r="A1193" s="16" t="s">
        <v>461</v>
      </c>
      <c r="B1193" s="16" t="s">
        <v>122</v>
      </c>
      <c r="C1193" s="16" t="s">
        <v>124</v>
      </c>
      <c r="D1193" s="16" t="s">
        <v>46</v>
      </c>
      <c r="E1193" s="19"/>
      <c r="F1193" s="17" t="s">
        <v>47</v>
      </c>
      <c r="G1193" s="18">
        <f t="shared" si="362"/>
        <v>1479.4999999999998</v>
      </c>
      <c r="H1193" s="18">
        <f t="shared" si="363"/>
        <v>1570.6999999999998</v>
      </c>
      <c r="I1193" s="18">
        <f t="shared" si="364"/>
        <v>1570.6999999999998</v>
      </c>
      <c r="J1193" s="18">
        <f t="shared" si="365"/>
        <v>0</v>
      </c>
    </row>
    <row r="1194" spans="1:11" x14ac:dyDescent="0.25">
      <c r="A1194" s="16" t="s">
        <v>461</v>
      </c>
      <c r="B1194" s="16" t="s">
        <v>122</v>
      </c>
      <c r="C1194" s="16" t="s">
        <v>124</v>
      </c>
      <c r="D1194" s="16" t="s">
        <v>48</v>
      </c>
      <c r="E1194" s="19"/>
      <c r="F1194" s="17" t="s">
        <v>49</v>
      </c>
      <c r="G1194" s="18">
        <f>G1195+G1197</f>
        <v>1479.4999999999998</v>
      </c>
      <c r="H1194" s="18">
        <f>H1195+H1197</f>
        <v>1570.6999999999998</v>
      </c>
      <c r="I1194" s="18">
        <f>I1195+I1197</f>
        <v>1570.6999999999998</v>
      </c>
      <c r="J1194" s="18">
        <f>J1195+J1197</f>
        <v>0</v>
      </c>
    </row>
    <row r="1195" spans="1:11" ht="31.5" x14ac:dyDescent="0.25">
      <c r="A1195" s="16" t="s">
        <v>461</v>
      </c>
      <c r="B1195" s="16" t="s">
        <v>122</v>
      </c>
      <c r="C1195" s="16" t="s">
        <v>124</v>
      </c>
      <c r="D1195" s="16" t="s">
        <v>126</v>
      </c>
      <c r="E1195" s="19"/>
      <c r="F1195" s="17" t="s">
        <v>127</v>
      </c>
      <c r="G1195" s="18">
        <f>G1196</f>
        <v>180.1</v>
      </c>
      <c r="H1195" s="18">
        <f>H1196</f>
        <v>180.1</v>
      </c>
      <c r="I1195" s="18">
        <f>I1196</f>
        <v>180.1</v>
      </c>
      <c r="J1195" s="18">
        <f>J1196</f>
        <v>0</v>
      </c>
    </row>
    <row r="1196" spans="1:11" ht="31.5" x14ac:dyDescent="0.25">
      <c r="A1196" s="16" t="s">
        <v>461</v>
      </c>
      <c r="B1196" s="16" t="s">
        <v>122</v>
      </c>
      <c r="C1196" s="16" t="s">
        <v>124</v>
      </c>
      <c r="D1196" s="16" t="s">
        <v>126</v>
      </c>
      <c r="E1196" s="16" t="s">
        <v>30</v>
      </c>
      <c r="F1196" s="17" t="s">
        <v>31</v>
      </c>
      <c r="G1196" s="18">
        <v>180.1</v>
      </c>
      <c r="H1196" s="18">
        <v>180.1</v>
      </c>
      <c r="I1196" s="18">
        <v>180.1</v>
      </c>
      <c r="J1196" s="18"/>
    </row>
    <row r="1197" spans="1:11" ht="47.25" x14ac:dyDescent="0.25">
      <c r="A1197" s="16" t="s">
        <v>461</v>
      </c>
      <c r="B1197" s="16" t="s">
        <v>122</v>
      </c>
      <c r="C1197" s="16" t="s">
        <v>124</v>
      </c>
      <c r="D1197" s="16" t="s">
        <v>404</v>
      </c>
      <c r="E1197" s="19"/>
      <c r="F1197" s="17" t="s">
        <v>405</v>
      </c>
      <c r="G1197" s="18">
        <f>G1198+G1199</f>
        <v>1299.3999999999999</v>
      </c>
      <c r="H1197" s="18">
        <f>H1198+H1199</f>
        <v>1390.6</v>
      </c>
      <c r="I1197" s="18">
        <f>I1198+I1199</f>
        <v>1390.6</v>
      </c>
      <c r="J1197" s="18">
        <f>J1198+J1199</f>
        <v>0</v>
      </c>
    </row>
    <row r="1198" spans="1:11" ht="78.75" x14ac:dyDescent="0.25">
      <c r="A1198" s="16" t="s">
        <v>461</v>
      </c>
      <c r="B1198" s="16" t="s">
        <v>122</v>
      </c>
      <c r="C1198" s="16" t="s">
        <v>124</v>
      </c>
      <c r="D1198" s="16" t="s">
        <v>404</v>
      </c>
      <c r="E1198" s="16" t="s">
        <v>42</v>
      </c>
      <c r="F1198" s="17" t="s">
        <v>43</v>
      </c>
      <c r="G1198" s="18">
        <v>1048.8</v>
      </c>
      <c r="H1198" s="18">
        <v>1140</v>
      </c>
      <c r="I1198" s="18">
        <v>1140</v>
      </c>
      <c r="J1198" s="18"/>
    </row>
    <row r="1199" spans="1:11" ht="31.5" x14ac:dyDescent="0.25">
      <c r="A1199" s="16" t="s">
        <v>461</v>
      </c>
      <c r="B1199" s="16" t="s">
        <v>122</v>
      </c>
      <c r="C1199" s="16" t="s">
        <v>124</v>
      </c>
      <c r="D1199" s="16" t="s">
        <v>404</v>
      </c>
      <c r="E1199" s="16" t="s">
        <v>30</v>
      </c>
      <c r="F1199" s="17" t="s">
        <v>31</v>
      </c>
      <c r="G1199" s="18">
        <v>250.6</v>
      </c>
      <c r="H1199" s="18">
        <v>250.6</v>
      </c>
      <c r="I1199" s="18">
        <v>250.6</v>
      </c>
      <c r="J1199" s="18"/>
    </row>
    <row r="1200" spans="1:11" s="8" customFormat="1" x14ac:dyDescent="0.25">
      <c r="A1200" s="9" t="s">
        <v>461</v>
      </c>
      <c r="B1200" s="9" t="s">
        <v>98</v>
      </c>
      <c r="C1200" s="9"/>
      <c r="D1200" s="9"/>
      <c r="E1200" s="9"/>
      <c r="F1200" s="10" t="s">
        <v>99</v>
      </c>
      <c r="G1200" s="11">
        <f>G1212+G1201</f>
        <v>15780.9</v>
      </c>
      <c r="H1200" s="11">
        <f>H1212+H1201</f>
        <v>15860.699999999999</v>
      </c>
      <c r="I1200" s="11">
        <f>I1212+I1201</f>
        <v>15860.699999999999</v>
      </c>
      <c r="J1200" s="11">
        <f>J1212+J1201</f>
        <v>0</v>
      </c>
    </row>
    <row r="1201" spans="1:11" s="12" customFormat="1" x14ac:dyDescent="0.25">
      <c r="A1201" s="13" t="s">
        <v>461</v>
      </c>
      <c r="B1201" s="13" t="s">
        <v>98</v>
      </c>
      <c r="C1201" s="13" t="s">
        <v>235</v>
      </c>
      <c r="D1201" s="13"/>
      <c r="E1201" s="13"/>
      <c r="F1201" s="14" t="s">
        <v>406</v>
      </c>
      <c r="G1201" s="15">
        <f>G1202+G1207</f>
        <v>15780.9</v>
      </c>
      <c r="H1201" s="15">
        <f>H1202+H1207</f>
        <v>15780.9</v>
      </c>
      <c r="I1201" s="15">
        <f>I1202+I1207</f>
        <v>15780.9</v>
      </c>
      <c r="J1201" s="15">
        <f>J1202+J1207</f>
        <v>0</v>
      </c>
    </row>
    <row r="1202" spans="1:11" ht="31.5" x14ac:dyDescent="0.25">
      <c r="A1202" s="16" t="s">
        <v>461</v>
      </c>
      <c r="B1202" s="16" t="s">
        <v>98</v>
      </c>
      <c r="C1202" s="16" t="s">
        <v>235</v>
      </c>
      <c r="D1202" s="16" t="s">
        <v>407</v>
      </c>
      <c r="E1202" s="19"/>
      <c r="F1202" s="17" t="s">
        <v>408</v>
      </c>
      <c r="G1202" s="18">
        <f t="shared" ref="G1202:G1218" si="366">G1203</f>
        <v>2553.6</v>
      </c>
      <c r="H1202" s="18">
        <f t="shared" ref="H1202:H1265" si="367">H1203</f>
        <v>2553.6</v>
      </c>
      <c r="I1202" s="18">
        <f t="shared" ref="I1202:I1218" si="368">I1203</f>
        <v>2553.6</v>
      </c>
      <c r="J1202" s="18">
        <f t="shared" ref="J1202:J1218" si="369">J1203</f>
        <v>0</v>
      </c>
    </row>
    <row r="1203" spans="1:11" hidden="1" x14ac:dyDescent="0.25">
      <c r="A1203" s="16" t="s">
        <v>461</v>
      </c>
      <c r="B1203" s="16" t="s">
        <v>98</v>
      </c>
      <c r="C1203" s="16" t="s">
        <v>235</v>
      </c>
      <c r="D1203" s="16" t="s">
        <v>409</v>
      </c>
      <c r="E1203" s="19"/>
      <c r="F1203" s="17" t="s">
        <v>25</v>
      </c>
      <c r="G1203" s="18">
        <f t="shared" si="366"/>
        <v>2553.6</v>
      </c>
      <c r="H1203" s="18">
        <f t="shared" si="367"/>
        <v>2553.6</v>
      </c>
      <c r="I1203" s="18">
        <f t="shared" si="368"/>
        <v>2553.6</v>
      </c>
      <c r="J1203" s="18">
        <f t="shared" si="369"/>
        <v>0</v>
      </c>
      <c r="K1203" s="1" t="s">
        <v>381</v>
      </c>
    </row>
    <row r="1204" spans="1:11" ht="31.5" x14ac:dyDescent="0.25">
      <c r="A1204" s="16" t="s">
        <v>461</v>
      </c>
      <c r="B1204" s="16" t="s">
        <v>98</v>
      </c>
      <c r="C1204" s="16" t="s">
        <v>235</v>
      </c>
      <c r="D1204" s="16" t="s">
        <v>410</v>
      </c>
      <c r="E1204" s="19"/>
      <c r="F1204" s="17" t="s">
        <v>411</v>
      </c>
      <c r="G1204" s="18">
        <f t="shared" si="366"/>
        <v>2553.6</v>
      </c>
      <c r="H1204" s="18">
        <f t="shared" si="367"/>
        <v>2553.6</v>
      </c>
      <c r="I1204" s="18">
        <f t="shared" si="368"/>
        <v>2553.6</v>
      </c>
      <c r="J1204" s="18">
        <f t="shared" si="369"/>
        <v>0</v>
      </c>
    </row>
    <row r="1205" spans="1:11" x14ac:dyDescent="0.25">
      <c r="A1205" s="16" t="s">
        <v>461</v>
      </c>
      <c r="B1205" s="16" t="s">
        <v>98</v>
      </c>
      <c r="C1205" s="16" t="s">
        <v>235</v>
      </c>
      <c r="D1205" s="16" t="s">
        <v>412</v>
      </c>
      <c r="E1205" s="19"/>
      <c r="F1205" s="17" t="s">
        <v>413</v>
      </c>
      <c r="G1205" s="18">
        <f t="shared" si="366"/>
        <v>2553.6</v>
      </c>
      <c r="H1205" s="18">
        <f t="shared" si="367"/>
        <v>2553.6</v>
      </c>
      <c r="I1205" s="18">
        <f t="shared" si="368"/>
        <v>2553.6</v>
      </c>
      <c r="J1205" s="18">
        <f t="shared" si="369"/>
        <v>0</v>
      </c>
    </row>
    <row r="1206" spans="1:11" ht="46.5" customHeight="1" x14ac:dyDescent="0.25">
      <c r="A1206" s="16" t="s">
        <v>461</v>
      </c>
      <c r="B1206" s="16" t="s">
        <v>98</v>
      </c>
      <c r="C1206" s="16" t="s">
        <v>235</v>
      </c>
      <c r="D1206" s="16" t="s">
        <v>412</v>
      </c>
      <c r="E1206" s="16" t="s">
        <v>30</v>
      </c>
      <c r="F1206" s="17" t="s">
        <v>31</v>
      </c>
      <c r="G1206" s="18">
        <v>2553.6</v>
      </c>
      <c r="H1206" s="18">
        <v>2553.6</v>
      </c>
      <c r="I1206" s="18">
        <v>2553.6</v>
      </c>
      <c r="J1206" s="18"/>
    </row>
    <row r="1207" spans="1:11" ht="46.5" customHeight="1" x14ac:dyDescent="0.25">
      <c r="A1207" s="16" t="s">
        <v>461</v>
      </c>
      <c r="B1207" s="16" t="s">
        <v>98</v>
      </c>
      <c r="C1207" s="16" t="s">
        <v>235</v>
      </c>
      <c r="D1207" s="16" t="s">
        <v>414</v>
      </c>
      <c r="E1207" s="19"/>
      <c r="F1207" s="17" t="s">
        <v>415</v>
      </c>
      <c r="G1207" s="18">
        <f t="shared" si="366"/>
        <v>13227.3</v>
      </c>
      <c r="H1207" s="18">
        <f t="shared" si="367"/>
        <v>13227.3</v>
      </c>
      <c r="I1207" s="18">
        <f t="shared" si="368"/>
        <v>13227.3</v>
      </c>
      <c r="J1207" s="18">
        <f t="shared" si="369"/>
        <v>0</v>
      </c>
    </row>
    <row r="1208" spans="1:11" ht="24.75" customHeight="1" x14ac:dyDescent="0.25">
      <c r="A1208" s="16" t="s">
        <v>461</v>
      </c>
      <c r="B1208" s="16" t="s">
        <v>98</v>
      </c>
      <c r="C1208" s="16" t="s">
        <v>235</v>
      </c>
      <c r="D1208" s="16" t="s">
        <v>416</v>
      </c>
      <c r="E1208" s="19"/>
      <c r="F1208" s="17" t="s">
        <v>58</v>
      </c>
      <c r="G1208" s="18">
        <f t="shared" si="366"/>
        <v>13227.3</v>
      </c>
      <c r="H1208" s="18">
        <f t="shared" si="367"/>
        <v>13227.3</v>
      </c>
      <c r="I1208" s="18">
        <f t="shared" si="368"/>
        <v>13227.3</v>
      </c>
      <c r="J1208" s="18">
        <f t="shared" si="369"/>
        <v>0</v>
      </c>
    </row>
    <row r="1209" spans="1:11" ht="31.5" x14ac:dyDescent="0.25">
      <c r="A1209" s="16" t="s">
        <v>461</v>
      </c>
      <c r="B1209" s="16" t="s">
        <v>98</v>
      </c>
      <c r="C1209" s="16" t="s">
        <v>235</v>
      </c>
      <c r="D1209" s="16" t="s">
        <v>417</v>
      </c>
      <c r="E1209" s="19"/>
      <c r="F1209" s="17" t="s">
        <v>418</v>
      </c>
      <c r="G1209" s="18">
        <f t="shared" si="366"/>
        <v>13227.3</v>
      </c>
      <c r="H1209" s="18">
        <f t="shared" si="367"/>
        <v>13227.3</v>
      </c>
      <c r="I1209" s="18">
        <f t="shared" si="368"/>
        <v>13227.3</v>
      </c>
      <c r="J1209" s="18">
        <f t="shared" si="369"/>
        <v>0</v>
      </c>
    </row>
    <row r="1210" spans="1:11" ht="38.25" customHeight="1" x14ac:dyDescent="0.25">
      <c r="A1210" s="16" t="s">
        <v>461</v>
      </c>
      <c r="B1210" s="16" t="s">
        <v>98</v>
      </c>
      <c r="C1210" s="16" t="s">
        <v>235</v>
      </c>
      <c r="D1210" s="16" t="s">
        <v>419</v>
      </c>
      <c r="E1210" s="19"/>
      <c r="F1210" s="17" t="s">
        <v>420</v>
      </c>
      <c r="G1210" s="18">
        <f t="shared" si="366"/>
        <v>13227.3</v>
      </c>
      <c r="H1210" s="18">
        <f t="shared" si="367"/>
        <v>13227.3</v>
      </c>
      <c r="I1210" s="18">
        <f t="shared" si="368"/>
        <v>13227.3</v>
      </c>
      <c r="J1210" s="18">
        <f t="shared" si="369"/>
        <v>0</v>
      </c>
    </row>
    <row r="1211" spans="1:11" ht="24.75" customHeight="1" x14ac:dyDescent="0.25">
      <c r="A1211" s="16" t="s">
        <v>461</v>
      </c>
      <c r="B1211" s="16" t="s">
        <v>98</v>
      </c>
      <c r="C1211" s="16" t="s">
        <v>235</v>
      </c>
      <c r="D1211" s="16" t="s">
        <v>419</v>
      </c>
      <c r="E1211" s="16" t="s">
        <v>32</v>
      </c>
      <c r="F1211" s="17" t="s">
        <v>33</v>
      </c>
      <c r="G1211" s="18">
        <v>13227.3</v>
      </c>
      <c r="H1211" s="18">
        <v>13227.3</v>
      </c>
      <c r="I1211" s="18">
        <v>13227.3</v>
      </c>
      <c r="J1211" s="18"/>
    </row>
    <row r="1212" spans="1:11" s="12" customFormat="1" x14ac:dyDescent="0.25">
      <c r="A1212" s="13" t="s">
        <v>461</v>
      </c>
      <c r="B1212" s="13" t="s">
        <v>98</v>
      </c>
      <c r="C1212" s="13" t="s">
        <v>100</v>
      </c>
      <c r="D1212" s="13"/>
      <c r="E1212" s="13"/>
      <c r="F1212" s="14" t="s">
        <v>101</v>
      </c>
      <c r="G1212" s="15">
        <f t="shared" si="366"/>
        <v>0</v>
      </c>
      <c r="H1212" s="15">
        <f t="shared" si="367"/>
        <v>79.8</v>
      </c>
      <c r="I1212" s="15">
        <f t="shared" si="368"/>
        <v>79.8</v>
      </c>
      <c r="J1212" s="15">
        <f t="shared" si="369"/>
        <v>0</v>
      </c>
    </row>
    <row r="1213" spans="1:11" ht="31.5" x14ac:dyDescent="0.25">
      <c r="A1213" s="16" t="s">
        <v>461</v>
      </c>
      <c r="B1213" s="16" t="s">
        <v>98</v>
      </c>
      <c r="C1213" s="16" t="s">
        <v>100</v>
      </c>
      <c r="D1213" s="16" t="s">
        <v>102</v>
      </c>
      <c r="E1213" s="16"/>
      <c r="F1213" s="17" t="s">
        <v>103</v>
      </c>
      <c r="G1213" s="18">
        <f t="shared" si="366"/>
        <v>0</v>
      </c>
      <c r="H1213" s="18">
        <f t="shared" si="367"/>
        <v>79.8</v>
      </c>
      <c r="I1213" s="18">
        <f t="shared" si="368"/>
        <v>79.8</v>
      </c>
      <c r="J1213" s="18">
        <f t="shared" si="369"/>
        <v>0</v>
      </c>
    </row>
    <row r="1214" spans="1:11" hidden="1" x14ac:dyDescent="0.25">
      <c r="A1214" s="16" t="s">
        <v>461</v>
      </c>
      <c r="B1214" s="16" t="s">
        <v>98</v>
      </c>
      <c r="C1214" s="16" t="s">
        <v>100</v>
      </c>
      <c r="D1214" s="16" t="s">
        <v>104</v>
      </c>
      <c r="E1214" s="16"/>
      <c r="F1214" s="17" t="s">
        <v>25</v>
      </c>
      <c r="G1214" s="18">
        <f t="shared" si="366"/>
        <v>0</v>
      </c>
      <c r="H1214" s="18">
        <f t="shared" si="367"/>
        <v>79.8</v>
      </c>
      <c r="I1214" s="18">
        <f t="shared" si="368"/>
        <v>79.8</v>
      </c>
      <c r="J1214" s="18">
        <f t="shared" si="369"/>
        <v>0</v>
      </c>
      <c r="K1214" s="1" t="s">
        <v>381</v>
      </c>
    </row>
    <row r="1215" spans="1:11" ht="47.25" x14ac:dyDescent="0.25">
      <c r="A1215" s="16" t="s">
        <v>461</v>
      </c>
      <c r="B1215" s="16" t="s">
        <v>98</v>
      </c>
      <c r="C1215" s="16" t="s">
        <v>100</v>
      </c>
      <c r="D1215" s="16" t="s">
        <v>105</v>
      </c>
      <c r="E1215" s="16"/>
      <c r="F1215" s="17" t="s">
        <v>106</v>
      </c>
      <c r="G1215" s="18">
        <f t="shared" si="366"/>
        <v>0</v>
      </c>
      <c r="H1215" s="18">
        <f t="shared" si="367"/>
        <v>79.8</v>
      </c>
      <c r="I1215" s="18">
        <f t="shared" si="368"/>
        <v>79.8</v>
      </c>
      <c r="J1215" s="18">
        <f t="shared" si="369"/>
        <v>0</v>
      </c>
    </row>
    <row r="1216" spans="1:11" ht="63" x14ac:dyDescent="0.25">
      <c r="A1216" s="16" t="s">
        <v>461</v>
      </c>
      <c r="B1216" s="16" t="s">
        <v>98</v>
      </c>
      <c r="C1216" s="16" t="s">
        <v>100</v>
      </c>
      <c r="D1216" s="16" t="s">
        <v>421</v>
      </c>
      <c r="E1216" s="16"/>
      <c r="F1216" s="17" t="s">
        <v>422</v>
      </c>
      <c r="G1216" s="18">
        <f t="shared" si="366"/>
        <v>0</v>
      </c>
      <c r="H1216" s="18">
        <f t="shared" si="367"/>
        <v>79.8</v>
      </c>
      <c r="I1216" s="18">
        <f t="shared" si="368"/>
        <v>79.8</v>
      </c>
      <c r="J1216" s="18">
        <f t="shared" si="369"/>
        <v>0</v>
      </c>
    </row>
    <row r="1217" spans="1:11" x14ac:dyDescent="0.25">
      <c r="A1217" s="16" t="s">
        <v>461</v>
      </c>
      <c r="B1217" s="16" t="s">
        <v>98</v>
      </c>
      <c r="C1217" s="16" t="s">
        <v>100</v>
      </c>
      <c r="D1217" s="16" t="s">
        <v>421</v>
      </c>
      <c r="E1217" s="16" t="s">
        <v>32</v>
      </c>
      <c r="F1217" s="17" t="s">
        <v>33</v>
      </c>
      <c r="G1217" s="18">
        <v>0</v>
      </c>
      <c r="H1217" s="18">
        <v>79.8</v>
      </c>
      <c r="I1217" s="18">
        <v>79.8</v>
      </c>
      <c r="J1217" s="18"/>
    </row>
    <row r="1218" spans="1:11" s="8" customFormat="1" x14ac:dyDescent="0.25">
      <c r="A1218" s="9" t="s">
        <v>461</v>
      </c>
      <c r="B1218" s="23" t="s">
        <v>128</v>
      </c>
      <c r="C1218" s="23"/>
      <c r="D1218" s="9"/>
      <c r="E1218" s="9"/>
      <c r="F1218" s="10" t="s">
        <v>145</v>
      </c>
      <c r="G1218" s="11">
        <f t="shared" si="366"/>
        <v>31912.6</v>
      </c>
      <c r="H1218" s="11">
        <f t="shared" si="367"/>
        <v>16758.7</v>
      </c>
      <c r="I1218" s="11">
        <f t="shared" si="368"/>
        <v>13799.300000000001</v>
      </c>
      <c r="J1218" s="11">
        <f t="shared" si="369"/>
        <v>0</v>
      </c>
    </row>
    <row r="1219" spans="1:11" s="12" customFormat="1" x14ac:dyDescent="0.25">
      <c r="A1219" s="13" t="s">
        <v>461</v>
      </c>
      <c r="B1219" s="13" t="s">
        <v>128</v>
      </c>
      <c r="C1219" s="13" t="s">
        <v>122</v>
      </c>
      <c r="D1219" s="13"/>
      <c r="E1219" s="13"/>
      <c r="F1219" s="14" t="s">
        <v>146</v>
      </c>
      <c r="G1219" s="15">
        <f>G1220+G1225+G1236</f>
        <v>31912.6</v>
      </c>
      <c r="H1219" s="15">
        <f>H1220+H1225+H1236</f>
        <v>16758.7</v>
      </c>
      <c r="I1219" s="15">
        <f>I1220+I1225+I1236</f>
        <v>13799.300000000001</v>
      </c>
      <c r="J1219" s="15">
        <f>J1220+J1225+J1236</f>
        <v>0</v>
      </c>
    </row>
    <row r="1220" spans="1:11" ht="31.5" x14ac:dyDescent="0.25">
      <c r="A1220" s="16" t="s">
        <v>461</v>
      </c>
      <c r="B1220" s="16" t="s">
        <v>128</v>
      </c>
      <c r="C1220" s="16" t="s">
        <v>122</v>
      </c>
      <c r="D1220" s="16" t="s">
        <v>407</v>
      </c>
      <c r="E1220" s="19"/>
      <c r="F1220" s="17" t="s">
        <v>408</v>
      </c>
      <c r="G1220" s="18">
        <f t="shared" ref="G1220:G1223" si="370">G1221</f>
        <v>262.2</v>
      </c>
      <c r="H1220" s="18">
        <f t="shared" si="367"/>
        <v>269.3</v>
      </c>
      <c r="I1220" s="18">
        <f t="shared" ref="I1220:I1223" si="371">I1221</f>
        <v>249.9</v>
      </c>
      <c r="J1220" s="18">
        <f t="shared" ref="J1220:J1223" si="372">J1221</f>
        <v>0</v>
      </c>
    </row>
    <row r="1221" spans="1:11" hidden="1" x14ac:dyDescent="0.25">
      <c r="A1221" s="16" t="s">
        <v>461</v>
      </c>
      <c r="B1221" s="16" t="s">
        <v>128</v>
      </c>
      <c r="C1221" s="16" t="s">
        <v>122</v>
      </c>
      <c r="D1221" s="16" t="s">
        <v>409</v>
      </c>
      <c r="E1221" s="19"/>
      <c r="F1221" s="17" t="s">
        <v>25</v>
      </c>
      <c r="G1221" s="18">
        <f t="shared" si="370"/>
        <v>262.2</v>
      </c>
      <c r="H1221" s="18">
        <f t="shared" si="367"/>
        <v>269.3</v>
      </c>
      <c r="I1221" s="18">
        <f t="shared" si="371"/>
        <v>249.9</v>
      </c>
      <c r="J1221" s="18">
        <f t="shared" si="372"/>
        <v>0</v>
      </c>
      <c r="K1221" s="1" t="s">
        <v>381</v>
      </c>
    </row>
    <row r="1222" spans="1:11" ht="31.5" x14ac:dyDescent="0.25">
      <c r="A1222" s="16" t="s">
        <v>461</v>
      </c>
      <c r="B1222" s="16" t="s">
        <v>128</v>
      </c>
      <c r="C1222" s="16" t="s">
        <v>122</v>
      </c>
      <c r="D1222" s="16" t="s">
        <v>423</v>
      </c>
      <c r="E1222" s="19"/>
      <c r="F1222" s="17" t="s">
        <v>424</v>
      </c>
      <c r="G1222" s="18">
        <f t="shared" si="370"/>
        <v>262.2</v>
      </c>
      <c r="H1222" s="18">
        <f t="shared" si="367"/>
        <v>269.3</v>
      </c>
      <c r="I1222" s="18">
        <f t="shared" si="371"/>
        <v>249.9</v>
      </c>
      <c r="J1222" s="18">
        <f t="shared" si="372"/>
        <v>0</v>
      </c>
    </row>
    <row r="1223" spans="1:11" ht="47.25" x14ac:dyDescent="0.25">
      <c r="A1223" s="16" t="s">
        <v>461</v>
      </c>
      <c r="B1223" s="16" t="s">
        <v>128</v>
      </c>
      <c r="C1223" s="16" t="s">
        <v>122</v>
      </c>
      <c r="D1223" s="16" t="s">
        <v>425</v>
      </c>
      <c r="E1223" s="19"/>
      <c r="F1223" s="17" t="s">
        <v>426</v>
      </c>
      <c r="G1223" s="18">
        <f t="shared" si="370"/>
        <v>262.2</v>
      </c>
      <c r="H1223" s="18">
        <f t="shared" si="367"/>
        <v>269.3</v>
      </c>
      <c r="I1223" s="18">
        <f t="shared" si="371"/>
        <v>249.9</v>
      </c>
      <c r="J1223" s="18">
        <f t="shared" si="372"/>
        <v>0</v>
      </c>
    </row>
    <row r="1224" spans="1:11" ht="31.5" x14ac:dyDescent="0.25">
      <c r="A1224" s="16" t="s">
        <v>461</v>
      </c>
      <c r="B1224" s="16" t="s">
        <v>128</v>
      </c>
      <c r="C1224" s="16" t="s">
        <v>122</v>
      </c>
      <c r="D1224" s="16" t="s">
        <v>425</v>
      </c>
      <c r="E1224" s="16" t="s">
        <v>30</v>
      </c>
      <c r="F1224" s="17" t="s">
        <v>31</v>
      </c>
      <c r="G1224" s="18">
        <v>262.2</v>
      </c>
      <c r="H1224" s="18">
        <v>269.3</v>
      </c>
      <c r="I1224" s="18">
        <v>249.9</v>
      </c>
      <c r="J1224" s="18"/>
    </row>
    <row r="1225" spans="1:11" ht="31.5" x14ac:dyDescent="0.25">
      <c r="A1225" s="16" t="s">
        <v>461</v>
      </c>
      <c r="B1225" s="16" t="s">
        <v>128</v>
      </c>
      <c r="C1225" s="16" t="s">
        <v>122</v>
      </c>
      <c r="D1225" s="16" t="s">
        <v>414</v>
      </c>
      <c r="E1225" s="19"/>
      <c r="F1225" s="17" t="s">
        <v>415</v>
      </c>
      <c r="G1225" s="18">
        <f>G1226+G1230</f>
        <v>30438.399999999998</v>
      </c>
      <c r="H1225" s="18">
        <f>H1226+H1230</f>
        <v>15277.400000000001</v>
      </c>
      <c r="I1225" s="18">
        <f>I1226+I1230</f>
        <v>12337.400000000001</v>
      </c>
      <c r="J1225" s="18">
        <f>J1226+J1230</f>
        <v>0</v>
      </c>
    </row>
    <row r="1226" spans="1:11" x14ac:dyDescent="0.25">
      <c r="A1226" s="16" t="s">
        <v>461</v>
      </c>
      <c r="B1226" s="16" t="s">
        <v>128</v>
      </c>
      <c r="C1226" s="16" t="s">
        <v>122</v>
      </c>
      <c r="D1226" s="16" t="s">
        <v>416</v>
      </c>
      <c r="E1226" s="19"/>
      <c r="F1226" s="17" t="s">
        <v>58</v>
      </c>
      <c r="G1226" s="18">
        <f t="shared" ref="G1226:G1230" si="373">G1227</f>
        <v>7457.8</v>
      </c>
      <c r="H1226" s="18">
        <f t="shared" ref="H1226:H1230" si="374">H1227</f>
        <v>7457.8</v>
      </c>
      <c r="I1226" s="18">
        <f t="shared" ref="I1226:I1230" si="375">I1227</f>
        <v>7457.8</v>
      </c>
      <c r="J1226" s="18">
        <f t="shared" ref="J1226:J1230" si="376">J1227</f>
        <v>0</v>
      </c>
    </row>
    <row r="1227" spans="1:11" ht="31.5" x14ac:dyDescent="0.25">
      <c r="A1227" s="16" t="s">
        <v>461</v>
      </c>
      <c r="B1227" s="16" t="s">
        <v>128</v>
      </c>
      <c r="C1227" s="16" t="s">
        <v>122</v>
      </c>
      <c r="D1227" s="16" t="s">
        <v>417</v>
      </c>
      <c r="E1227" s="19"/>
      <c r="F1227" s="17" t="s">
        <v>418</v>
      </c>
      <c r="G1227" s="18">
        <f t="shared" si="373"/>
        <v>7457.8</v>
      </c>
      <c r="H1227" s="18">
        <f t="shared" si="374"/>
        <v>7457.8</v>
      </c>
      <c r="I1227" s="18">
        <f t="shared" si="375"/>
        <v>7457.8</v>
      </c>
      <c r="J1227" s="18">
        <f t="shared" si="376"/>
        <v>0</v>
      </c>
    </row>
    <row r="1228" spans="1:11" ht="31.5" x14ac:dyDescent="0.25">
      <c r="A1228" s="16" t="s">
        <v>461</v>
      </c>
      <c r="B1228" s="16" t="s">
        <v>128</v>
      </c>
      <c r="C1228" s="16" t="s">
        <v>122</v>
      </c>
      <c r="D1228" s="16" t="s">
        <v>427</v>
      </c>
      <c r="E1228" s="19"/>
      <c r="F1228" s="17" t="s">
        <v>428</v>
      </c>
      <c r="G1228" s="18">
        <f t="shared" si="373"/>
        <v>7457.8</v>
      </c>
      <c r="H1228" s="18">
        <f t="shared" si="374"/>
        <v>7457.8</v>
      </c>
      <c r="I1228" s="18">
        <f t="shared" si="375"/>
        <v>7457.8</v>
      </c>
      <c r="J1228" s="18">
        <f t="shared" si="376"/>
        <v>0</v>
      </c>
    </row>
    <row r="1229" spans="1:11" x14ac:dyDescent="0.25">
      <c r="A1229" s="16" t="s">
        <v>461</v>
      </c>
      <c r="B1229" s="16" t="s">
        <v>128</v>
      </c>
      <c r="C1229" s="16" t="s">
        <v>122</v>
      </c>
      <c r="D1229" s="16" t="s">
        <v>427</v>
      </c>
      <c r="E1229" s="16" t="s">
        <v>32</v>
      </c>
      <c r="F1229" s="17" t="s">
        <v>33</v>
      </c>
      <c r="G1229" s="18">
        <v>7457.8</v>
      </c>
      <c r="H1229" s="18">
        <v>7457.8</v>
      </c>
      <c r="I1229" s="18">
        <v>7457.8</v>
      </c>
      <c r="J1229" s="18"/>
    </row>
    <row r="1230" spans="1:11" hidden="1" x14ac:dyDescent="0.25">
      <c r="A1230" s="16" t="s">
        <v>461</v>
      </c>
      <c r="B1230" s="16" t="s">
        <v>128</v>
      </c>
      <c r="C1230" s="16" t="s">
        <v>122</v>
      </c>
      <c r="D1230" s="16" t="s">
        <v>429</v>
      </c>
      <c r="E1230" s="19"/>
      <c r="F1230" s="17" t="s">
        <v>25</v>
      </c>
      <c r="G1230" s="18">
        <f t="shared" si="373"/>
        <v>22980.6</v>
      </c>
      <c r="H1230" s="18">
        <f t="shared" si="374"/>
        <v>7819.6</v>
      </c>
      <c r="I1230" s="18">
        <f t="shared" si="375"/>
        <v>4879.6000000000004</v>
      </c>
      <c r="J1230" s="18">
        <f t="shared" si="376"/>
        <v>0</v>
      </c>
      <c r="K1230" s="1" t="s">
        <v>381</v>
      </c>
    </row>
    <row r="1231" spans="1:11" ht="47.25" x14ac:dyDescent="0.25">
      <c r="A1231" s="16" t="s">
        <v>461</v>
      </c>
      <c r="B1231" s="16" t="s">
        <v>128</v>
      </c>
      <c r="C1231" s="16" t="s">
        <v>122</v>
      </c>
      <c r="D1231" s="16" t="s">
        <v>430</v>
      </c>
      <c r="E1231" s="19"/>
      <c r="F1231" s="17" t="s">
        <v>431</v>
      </c>
      <c r="G1231" s="18">
        <f>G1232+G1234</f>
        <v>22980.6</v>
      </c>
      <c r="H1231" s="18">
        <f>H1232+H1234</f>
        <v>7819.6</v>
      </c>
      <c r="I1231" s="18">
        <f>I1232+I1234</f>
        <v>4879.6000000000004</v>
      </c>
      <c r="J1231" s="18">
        <f>J1232+J1234</f>
        <v>0</v>
      </c>
    </row>
    <row r="1232" spans="1:11" ht="31.5" x14ac:dyDescent="0.25">
      <c r="A1232" s="16" t="s">
        <v>461</v>
      </c>
      <c r="B1232" s="16" t="s">
        <v>128</v>
      </c>
      <c r="C1232" s="16" t="s">
        <v>122</v>
      </c>
      <c r="D1232" s="16" t="s">
        <v>432</v>
      </c>
      <c r="E1232" s="19"/>
      <c r="F1232" s="17" t="s">
        <v>433</v>
      </c>
      <c r="G1232" s="18">
        <f>G1233</f>
        <v>19980.599999999999</v>
      </c>
      <c r="H1232" s="18">
        <f>H1233</f>
        <v>4879.6000000000004</v>
      </c>
      <c r="I1232" s="18">
        <f>I1233</f>
        <v>4879.6000000000004</v>
      </c>
      <c r="J1232" s="18">
        <f>J1233</f>
        <v>0</v>
      </c>
    </row>
    <row r="1233" spans="1:11" ht="31.5" x14ac:dyDescent="0.25">
      <c r="A1233" s="16" t="s">
        <v>461</v>
      </c>
      <c r="B1233" s="16" t="s">
        <v>128</v>
      </c>
      <c r="C1233" s="16" t="s">
        <v>122</v>
      </c>
      <c r="D1233" s="16" t="s">
        <v>432</v>
      </c>
      <c r="E1233" s="16" t="s">
        <v>30</v>
      </c>
      <c r="F1233" s="17" t="s">
        <v>31</v>
      </c>
      <c r="G1233" s="18">
        <v>19980.599999999999</v>
      </c>
      <c r="H1233" s="18">
        <v>4879.6000000000004</v>
      </c>
      <c r="I1233" s="18">
        <v>4879.6000000000004</v>
      </c>
      <c r="J1233" s="18"/>
    </row>
    <row r="1234" spans="1:11" ht="31.5" x14ac:dyDescent="0.25">
      <c r="A1234" s="16" t="s">
        <v>461</v>
      </c>
      <c r="B1234" s="16" t="s">
        <v>128</v>
      </c>
      <c r="C1234" s="16" t="s">
        <v>122</v>
      </c>
      <c r="D1234" s="16" t="s">
        <v>434</v>
      </c>
      <c r="E1234" s="19"/>
      <c r="F1234" s="17" t="s">
        <v>435</v>
      </c>
      <c r="G1234" s="18">
        <f>G1235</f>
        <v>3000</v>
      </c>
      <c r="H1234" s="18">
        <f>H1235</f>
        <v>2940</v>
      </c>
      <c r="I1234" s="18">
        <f>I1235</f>
        <v>0</v>
      </c>
      <c r="J1234" s="18">
        <f>J1235</f>
        <v>0</v>
      </c>
    </row>
    <row r="1235" spans="1:11" x14ac:dyDescent="0.25">
      <c r="A1235" s="16" t="s">
        <v>461</v>
      </c>
      <c r="B1235" s="16" t="s">
        <v>128</v>
      </c>
      <c r="C1235" s="16" t="s">
        <v>122</v>
      </c>
      <c r="D1235" s="16" t="s">
        <v>434</v>
      </c>
      <c r="E1235" s="16" t="s">
        <v>32</v>
      </c>
      <c r="F1235" s="17" t="s">
        <v>33</v>
      </c>
      <c r="G1235" s="18">
        <v>3000</v>
      </c>
      <c r="H1235" s="18">
        <v>2940</v>
      </c>
      <c r="I1235" s="18">
        <v>0</v>
      </c>
      <c r="J1235" s="18"/>
    </row>
    <row r="1236" spans="1:11" ht="31.5" x14ac:dyDescent="0.25">
      <c r="A1236" s="16" t="s">
        <v>461</v>
      </c>
      <c r="B1236" s="16" t="s">
        <v>128</v>
      </c>
      <c r="C1236" s="16" t="s">
        <v>122</v>
      </c>
      <c r="D1236" s="16" t="s">
        <v>130</v>
      </c>
      <c r="E1236" s="19"/>
      <c r="F1236" s="17" t="s">
        <v>131</v>
      </c>
      <c r="G1236" s="18">
        <f t="shared" ref="G1236:G1248" si="377">G1237</f>
        <v>1212</v>
      </c>
      <c r="H1236" s="18">
        <f t="shared" ref="H1236:H1246" si="378">H1237</f>
        <v>1212</v>
      </c>
      <c r="I1236" s="18">
        <f t="shared" ref="I1236:I1248" si="379">I1237</f>
        <v>1212</v>
      </c>
      <c r="J1236" s="18">
        <f t="shared" ref="J1236:J1248" si="380">J1237</f>
        <v>0</v>
      </c>
    </row>
    <row r="1237" spans="1:11" hidden="1" x14ac:dyDescent="0.25">
      <c r="A1237" s="16" t="s">
        <v>461</v>
      </c>
      <c r="B1237" s="16" t="s">
        <v>128</v>
      </c>
      <c r="C1237" s="16" t="s">
        <v>122</v>
      </c>
      <c r="D1237" s="16" t="s">
        <v>132</v>
      </c>
      <c r="E1237" s="19"/>
      <c r="F1237" s="17" t="s">
        <v>25</v>
      </c>
      <c r="G1237" s="18">
        <f t="shared" si="377"/>
        <v>1212</v>
      </c>
      <c r="H1237" s="18">
        <f t="shared" si="378"/>
        <v>1212</v>
      </c>
      <c r="I1237" s="18">
        <f t="shared" si="379"/>
        <v>1212</v>
      </c>
      <c r="J1237" s="18">
        <f t="shared" si="380"/>
        <v>0</v>
      </c>
      <c r="K1237" s="1" t="s">
        <v>381</v>
      </c>
    </row>
    <row r="1238" spans="1:11" ht="31.5" x14ac:dyDescent="0.25">
      <c r="A1238" s="16" t="s">
        <v>461</v>
      </c>
      <c r="B1238" s="16" t="s">
        <v>128</v>
      </c>
      <c r="C1238" s="16" t="s">
        <v>122</v>
      </c>
      <c r="D1238" s="16" t="s">
        <v>133</v>
      </c>
      <c r="E1238" s="19"/>
      <c r="F1238" s="17" t="s">
        <v>134</v>
      </c>
      <c r="G1238" s="18">
        <f t="shared" si="377"/>
        <v>1212</v>
      </c>
      <c r="H1238" s="18">
        <f t="shared" si="378"/>
        <v>1212</v>
      </c>
      <c r="I1238" s="18">
        <f t="shared" si="379"/>
        <v>1212</v>
      </c>
      <c r="J1238" s="18">
        <f t="shared" si="380"/>
        <v>0</v>
      </c>
    </row>
    <row r="1239" spans="1:11" ht="31.5" x14ac:dyDescent="0.25">
      <c r="A1239" s="16" t="s">
        <v>461</v>
      </c>
      <c r="B1239" s="16" t="s">
        <v>128</v>
      </c>
      <c r="C1239" s="16" t="s">
        <v>122</v>
      </c>
      <c r="D1239" s="16" t="s">
        <v>163</v>
      </c>
      <c r="E1239" s="19"/>
      <c r="F1239" s="17" t="s">
        <v>164</v>
      </c>
      <c r="G1239" s="18">
        <f t="shared" si="377"/>
        <v>1212</v>
      </c>
      <c r="H1239" s="18">
        <f t="shared" si="378"/>
        <v>1212</v>
      </c>
      <c r="I1239" s="18">
        <f t="shared" si="379"/>
        <v>1212</v>
      </c>
      <c r="J1239" s="18">
        <f t="shared" si="380"/>
        <v>0</v>
      </c>
    </row>
    <row r="1240" spans="1:11" ht="31.5" x14ac:dyDescent="0.25">
      <c r="A1240" s="16" t="s">
        <v>461</v>
      </c>
      <c r="B1240" s="16" t="s">
        <v>128</v>
      </c>
      <c r="C1240" s="16" t="s">
        <v>122</v>
      </c>
      <c r="D1240" s="16" t="s">
        <v>163</v>
      </c>
      <c r="E1240" s="16" t="s">
        <v>30</v>
      </c>
      <c r="F1240" s="17" t="s">
        <v>31</v>
      </c>
      <c r="G1240" s="18">
        <v>1212</v>
      </c>
      <c r="H1240" s="18">
        <v>1212</v>
      </c>
      <c r="I1240" s="18">
        <v>1212</v>
      </c>
      <c r="J1240" s="18"/>
    </row>
    <row r="1241" spans="1:11" s="8" customFormat="1" x14ac:dyDescent="0.25">
      <c r="A1241" s="9" t="s">
        <v>461</v>
      </c>
      <c r="B1241" s="9" t="s">
        <v>67</v>
      </c>
      <c r="C1241" s="9"/>
      <c r="D1241" s="9"/>
      <c r="E1241" s="20"/>
      <c r="F1241" s="10" t="s">
        <v>167</v>
      </c>
      <c r="G1241" s="11">
        <f t="shared" si="377"/>
        <v>172.6</v>
      </c>
      <c r="H1241" s="11">
        <f t="shared" si="378"/>
        <v>172.6</v>
      </c>
      <c r="I1241" s="11">
        <f t="shared" si="379"/>
        <v>172.6</v>
      </c>
      <c r="J1241" s="11">
        <f t="shared" si="380"/>
        <v>0</v>
      </c>
    </row>
    <row r="1242" spans="1:11" s="12" customFormat="1" ht="31.5" x14ac:dyDescent="0.25">
      <c r="A1242" s="13" t="s">
        <v>461</v>
      </c>
      <c r="B1242" s="13" t="s">
        <v>67</v>
      </c>
      <c r="C1242" s="13" t="s">
        <v>122</v>
      </c>
      <c r="D1242" s="13"/>
      <c r="E1242" s="21"/>
      <c r="F1242" s="14" t="s">
        <v>168</v>
      </c>
      <c r="G1242" s="15">
        <f t="shared" si="377"/>
        <v>172.6</v>
      </c>
      <c r="H1242" s="15">
        <f t="shared" si="378"/>
        <v>172.6</v>
      </c>
      <c r="I1242" s="15">
        <f t="shared" si="379"/>
        <v>172.6</v>
      </c>
      <c r="J1242" s="15">
        <f t="shared" si="380"/>
        <v>0</v>
      </c>
    </row>
    <row r="1243" spans="1:11" ht="31.5" x14ac:dyDescent="0.25">
      <c r="A1243" s="16" t="s">
        <v>461</v>
      </c>
      <c r="B1243" s="16" t="s">
        <v>67</v>
      </c>
      <c r="C1243" s="16" t="s">
        <v>122</v>
      </c>
      <c r="D1243" s="16" t="s">
        <v>130</v>
      </c>
      <c r="E1243" s="19"/>
      <c r="F1243" s="17" t="s">
        <v>131</v>
      </c>
      <c r="G1243" s="18">
        <f t="shared" si="377"/>
        <v>172.6</v>
      </c>
      <c r="H1243" s="18">
        <f t="shared" si="378"/>
        <v>172.6</v>
      </c>
      <c r="I1243" s="18">
        <f t="shared" si="379"/>
        <v>172.6</v>
      </c>
      <c r="J1243" s="18">
        <f t="shared" si="380"/>
        <v>0</v>
      </c>
    </row>
    <row r="1244" spans="1:11" hidden="1" x14ac:dyDescent="0.25">
      <c r="A1244" s="16" t="s">
        <v>461</v>
      </c>
      <c r="B1244" s="16" t="s">
        <v>67</v>
      </c>
      <c r="C1244" s="16" t="s">
        <v>122</v>
      </c>
      <c r="D1244" s="16" t="s">
        <v>132</v>
      </c>
      <c r="E1244" s="19"/>
      <c r="F1244" s="17" t="s">
        <v>25</v>
      </c>
      <c r="G1244" s="18">
        <f t="shared" si="377"/>
        <v>172.6</v>
      </c>
      <c r="H1244" s="18">
        <f t="shared" si="378"/>
        <v>172.6</v>
      </c>
      <c r="I1244" s="18">
        <f t="shared" si="379"/>
        <v>172.6</v>
      </c>
      <c r="J1244" s="18">
        <f t="shared" si="380"/>
        <v>0</v>
      </c>
      <c r="K1244" s="1" t="s">
        <v>381</v>
      </c>
    </row>
    <row r="1245" spans="1:11" ht="47.25" x14ac:dyDescent="0.25">
      <c r="A1245" s="16" t="s">
        <v>461</v>
      </c>
      <c r="B1245" s="16" t="s">
        <v>67</v>
      </c>
      <c r="C1245" s="16" t="s">
        <v>122</v>
      </c>
      <c r="D1245" s="16" t="s">
        <v>153</v>
      </c>
      <c r="E1245" s="19"/>
      <c r="F1245" s="17" t="s">
        <v>154</v>
      </c>
      <c r="G1245" s="18">
        <f t="shared" si="377"/>
        <v>172.6</v>
      </c>
      <c r="H1245" s="18">
        <f t="shared" si="378"/>
        <v>172.6</v>
      </c>
      <c r="I1245" s="18">
        <f t="shared" si="379"/>
        <v>172.6</v>
      </c>
      <c r="J1245" s="18">
        <f t="shared" si="380"/>
        <v>0</v>
      </c>
    </row>
    <row r="1246" spans="1:11" x14ac:dyDescent="0.25">
      <c r="A1246" s="16" t="s">
        <v>461</v>
      </c>
      <c r="B1246" s="16" t="s">
        <v>67</v>
      </c>
      <c r="C1246" s="16" t="s">
        <v>122</v>
      </c>
      <c r="D1246" s="16" t="s">
        <v>169</v>
      </c>
      <c r="E1246" s="19"/>
      <c r="F1246" s="17" t="s">
        <v>170</v>
      </c>
      <c r="G1246" s="18">
        <f t="shared" si="377"/>
        <v>172.6</v>
      </c>
      <c r="H1246" s="18">
        <f t="shared" si="378"/>
        <v>172.6</v>
      </c>
      <c r="I1246" s="18">
        <f t="shared" si="379"/>
        <v>172.6</v>
      </c>
      <c r="J1246" s="18">
        <f t="shared" si="380"/>
        <v>0</v>
      </c>
    </row>
    <row r="1247" spans="1:11" ht="31.5" x14ac:dyDescent="0.25">
      <c r="A1247" s="16" t="s">
        <v>461</v>
      </c>
      <c r="B1247" s="16" t="s">
        <v>67</v>
      </c>
      <c r="C1247" s="16" t="s">
        <v>122</v>
      </c>
      <c r="D1247" s="16" t="s">
        <v>169</v>
      </c>
      <c r="E1247" s="16" t="s">
        <v>30</v>
      </c>
      <c r="F1247" s="17" t="s">
        <v>31</v>
      </c>
      <c r="G1247" s="18">
        <v>172.6</v>
      </c>
      <c r="H1247" s="18">
        <v>172.6</v>
      </c>
      <c r="I1247" s="18">
        <v>172.6</v>
      </c>
      <c r="J1247" s="18"/>
    </row>
    <row r="1248" spans="1:11" s="8" customFormat="1" x14ac:dyDescent="0.25">
      <c r="A1248" s="9" t="s">
        <v>461</v>
      </c>
      <c r="B1248" s="9" t="s">
        <v>138</v>
      </c>
      <c r="C1248" s="9"/>
      <c r="D1248" s="9"/>
      <c r="E1248" s="9"/>
      <c r="F1248" s="10" t="s">
        <v>179</v>
      </c>
      <c r="G1248" s="11">
        <f t="shared" si="377"/>
        <v>3903</v>
      </c>
      <c r="H1248" s="11">
        <f t="shared" si="367"/>
        <v>3903</v>
      </c>
      <c r="I1248" s="11">
        <f t="shared" si="379"/>
        <v>3903</v>
      </c>
      <c r="J1248" s="11">
        <f t="shared" si="380"/>
        <v>0</v>
      </c>
    </row>
    <row r="1249" spans="1:11" s="12" customFormat="1" x14ac:dyDescent="0.25">
      <c r="A1249" s="13" t="s">
        <v>461</v>
      </c>
      <c r="B1249" s="13" t="s">
        <v>138</v>
      </c>
      <c r="C1249" s="13" t="s">
        <v>138</v>
      </c>
      <c r="D1249" s="13"/>
      <c r="E1249" s="13"/>
      <c r="F1249" s="14" t="s">
        <v>204</v>
      </c>
      <c r="G1249" s="15">
        <f>G1250+G1255</f>
        <v>3903</v>
      </c>
      <c r="H1249" s="15">
        <f>H1250+H1255</f>
        <v>3903</v>
      </c>
      <c r="I1249" s="15">
        <f>I1250+I1255</f>
        <v>3903</v>
      </c>
      <c r="J1249" s="15">
        <f>J1250+J1255</f>
        <v>0</v>
      </c>
    </row>
    <row r="1250" spans="1:11" ht="31.5" x14ac:dyDescent="0.25">
      <c r="A1250" s="16" t="s">
        <v>461</v>
      </c>
      <c r="B1250" s="16" t="s">
        <v>138</v>
      </c>
      <c r="C1250" s="16" t="s">
        <v>138</v>
      </c>
      <c r="D1250" s="16" t="s">
        <v>55</v>
      </c>
      <c r="E1250" s="19"/>
      <c r="F1250" s="17" t="s">
        <v>56</v>
      </c>
      <c r="G1250" s="18">
        <f t="shared" ref="G1250:G1272" si="381">G1251</f>
        <v>3353</v>
      </c>
      <c r="H1250" s="18">
        <f t="shared" si="367"/>
        <v>3353</v>
      </c>
      <c r="I1250" s="18">
        <f t="shared" ref="I1250:I1272" si="382">I1251</f>
        <v>3353</v>
      </c>
      <c r="J1250" s="18">
        <f t="shared" ref="J1250:J1272" si="383">J1251</f>
        <v>0</v>
      </c>
    </row>
    <row r="1251" spans="1:11" hidden="1" x14ac:dyDescent="0.25">
      <c r="A1251" s="16" t="s">
        <v>461</v>
      </c>
      <c r="B1251" s="16" t="s">
        <v>138</v>
      </c>
      <c r="C1251" s="16" t="s">
        <v>138</v>
      </c>
      <c r="D1251" s="16" t="s">
        <v>181</v>
      </c>
      <c r="E1251" s="19"/>
      <c r="F1251" s="17" t="s">
        <v>25</v>
      </c>
      <c r="G1251" s="18">
        <f t="shared" si="381"/>
        <v>3353</v>
      </c>
      <c r="H1251" s="18">
        <f t="shared" si="367"/>
        <v>3353</v>
      </c>
      <c r="I1251" s="18">
        <f t="shared" si="382"/>
        <v>3353</v>
      </c>
      <c r="J1251" s="18">
        <f t="shared" si="383"/>
        <v>0</v>
      </c>
      <c r="K1251" s="1" t="s">
        <v>381</v>
      </c>
    </row>
    <row r="1252" spans="1:11" ht="47.25" x14ac:dyDescent="0.25">
      <c r="A1252" s="16" t="s">
        <v>461</v>
      </c>
      <c r="B1252" s="16" t="s">
        <v>138</v>
      </c>
      <c r="C1252" s="16" t="s">
        <v>138</v>
      </c>
      <c r="D1252" s="16" t="s">
        <v>221</v>
      </c>
      <c r="E1252" s="19"/>
      <c r="F1252" s="17" t="s">
        <v>222</v>
      </c>
      <c r="G1252" s="18">
        <f t="shared" si="381"/>
        <v>3353</v>
      </c>
      <c r="H1252" s="18">
        <f t="shared" si="367"/>
        <v>3353</v>
      </c>
      <c r="I1252" s="18">
        <f t="shared" si="382"/>
        <v>3353</v>
      </c>
      <c r="J1252" s="18">
        <f t="shared" si="383"/>
        <v>0</v>
      </c>
    </row>
    <row r="1253" spans="1:11" ht="63" x14ac:dyDescent="0.25">
      <c r="A1253" s="16" t="s">
        <v>461</v>
      </c>
      <c r="B1253" s="16" t="s">
        <v>138</v>
      </c>
      <c r="C1253" s="16" t="s">
        <v>138</v>
      </c>
      <c r="D1253" s="16" t="s">
        <v>436</v>
      </c>
      <c r="E1253" s="19"/>
      <c r="F1253" s="17" t="s">
        <v>437</v>
      </c>
      <c r="G1253" s="18">
        <f t="shared" si="381"/>
        <v>3353</v>
      </c>
      <c r="H1253" s="18">
        <f t="shared" si="367"/>
        <v>3353</v>
      </c>
      <c r="I1253" s="18">
        <f t="shared" si="382"/>
        <v>3353</v>
      </c>
      <c r="J1253" s="18">
        <f t="shared" si="383"/>
        <v>0</v>
      </c>
    </row>
    <row r="1254" spans="1:11" ht="31.5" x14ac:dyDescent="0.25">
      <c r="A1254" s="16" t="s">
        <v>461</v>
      </c>
      <c r="B1254" s="16" t="s">
        <v>138</v>
      </c>
      <c r="C1254" s="16" t="s">
        <v>138</v>
      </c>
      <c r="D1254" s="16" t="s">
        <v>436</v>
      </c>
      <c r="E1254" s="16" t="s">
        <v>111</v>
      </c>
      <c r="F1254" s="17" t="s">
        <v>112</v>
      </c>
      <c r="G1254" s="18">
        <v>3353</v>
      </c>
      <c r="H1254" s="18">
        <v>3353</v>
      </c>
      <c r="I1254" s="18">
        <v>3353</v>
      </c>
      <c r="J1254" s="18"/>
    </row>
    <row r="1255" spans="1:11" ht="47.25" x14ac:dyDescent="0.25">
      <c r="A1255" s="16" t="s">
        <v>461</v>
      </c>
      <c r="B1255" s="16" t="s">
        <v>138</v>
      </c>
      <c r="C1255" s="16" t="s">
        <v>138</v>
      </c>
      <c r="D1255" s="16" t="s">
        <v>197</v>
      </c>
      <c r="E1255" s="19"/>
      <c r="F1255" s="17" t="s">
        <v>198</v>
      </c>
      <c r="G1255" s="18">
        <f t="shared" si="381"/>
        <v>550</v>
      </c>
      <c r="H1255" s="18">
        <f t="shared" si="367"/>
        <v>550</v>
      </c>
      <c r="I1255" s="18">
        <f t="shared" si="382"/>
        <v>550</v>
      </c>
      <c r="J1255" s="18">
        <f t="shared" si="383"/>
        <v>0</v>
      </c>
    </row>
    <row r="1256" spans="1:11" hidden="1" x14ac:dyDescent="0.25">
      <c r="A1256" s="16" t="s">
        <v>461</v>
      </c>
      <c r="B1256" s="16" t="s">
        <v>138</v>
      </c>
      <c r="C1256" s="16" t="s">
        <v>138</v>
      </c>
      <c r="D1256" s="16" t="s">
        <v>199</v>
      </c>
      <c r="E1256" s="19"/>
      <c r="F1256" s="17" t="s">
        <v>25</v>
      </c>
      <c r="G1256" s="18">
        <f t="shared" si="381"/>
        <v>550</v>
      </c>
      <c r="H1256" s="18">
        <f t="shared" si="367"/>
        <v>550</v>
      </c>
      <c r="I1256" s="18">
        <f t="shared" si="382"/>
        <v>550</v>
      </c>
      <c r="J1256" s="18">
        <f t="shared" si="383"/>
        <v>0</v>
      </c>
      <c r="K1256" s="1" t="s">
        <v>381</v>
      </c>
    </row>
    <row r="1257" spans="1:11" ht="31.5" x14ac:dyDescent="0.25">
      <c r="A1257" s="16" t="s">
        <v>461</v>
      </c>
      <c r="B1257" s="16" t="s">
        <v>138</v>
      </c>
      <c r="C1257" s="16" t="s">
        <v>138</v>
      </c>
      <c r="D1257" s="16" t="s">
        <v>239</v>
      </c>
      <c r="E1257" s="19"/>
      <c r="F1257" s="17" t="s">
        <v>240</v>
      </c>
      <c r="G1257" s="18">
        <f t="shared" si="381"/>
        <v>550</v>
      </c>
      <c r="H1257" s="18">
        <f t="shared" si="367"/>
        <v>550</v>
      </c>
      <c r="I1257" s="18">
        <f t="shared" si="382"/>
        <v>550</v>
      </c>
      <c r="J1257" s="18">
        <f t="shared" si="383"/>
        <v>0</v>
      </c>
    </row>
    <row r="1258" spans="1:11" ht="47.25" x14ac:dyDescent="0.25">
      <c r="A1258" s="16" t="s">
        <v>461</v>
      </c>
      <c r="B1258" s="16" t="s">
        <v>138</v>
      </c>
      <c r="C1258" s="16" t="s">
        <v>138</v>
      </c>
      <c r="D1258" s="16" t="s">
        <v>438</v>
      </c>
      <c r="E1258" s="19"/>
      <c r="F1258" s="17" t="s">
        <v>439</v>
      </c>
      <c r="G1258" s="18">
        <f t="shared" si="381"/>
        <v>550</v>
      </c>
      <c r="H1258" s="18">
        <f t="shared" si="367"/>
        <v>550</v>
      </c>
      <c r="I1258" s="18">
        <f t="shared" si="382"/>
        <v>550</v>
      </c>
      <c r="J1258" s="18">
        <f t="shared" si="383"/>
        <v>0</v>
      </c>
    </row>
    <row r="1259" spans="1:11" ht="31.5" x14ac:dyDescent="0.25">
      <c r="A1259" s="16" t="s">
        <v>461</v>
      </c>
      <c r="B1259" s="16" t="s">
        <v>138</v>
      </c>
      <c r="C1259" s="16" t="s">
        <v>138</v>
      </c>
      <c r="D1259" s="16" t="s">
        <v>438</v>
      </c>
      <c r="E1259" s="16" t="s">
        <v>30</v>
      </c>
      <c r="F1259" s="17" t="s">
        <v>31</v>
      </c>
      <c r="G1259" s="18">
        <v>550</v>
      </c>
      <c r="H1259" s="18">
        <v>550</v>
      </c>
      <c r="I1259" s="18">
        <v>550</v>
      </c>
      <c r="J1259" s="18"/>
    </row>
    <row r="1260" spans="1:11" s="8" customFormat="1" x14ac:dyDescent="0.25">
      <c r="A1260" s="9" t="s">
        <v>461</v>
      </c>
      <c r="B1260" s="9" t="s">
        <v>52</v>
      </c>
      <c r="C1260" s="9"/>
      <c r="D1260" s="9"/>
      <c r="E1260" s="9"/>
      <c r="F1260" s="10" t="s">
        <v>53</v>
      </c>
      <c r="G1260" s="11">
        <f t="shared" si="381"/>
        <v>1202.0999999999999</v>
      </c>
      <c r="H1260" s="11">
        <f t="shared" si="367"/>
        <v>1902.1</v>
      </c>
      <c r="I1260" s="11">
        <f t="shared" si="382"/>
        <v>1202.0999999999999</v>
      </c>
      <c r="J1260" s="11">
        <f t="shared" si="383"/>
        <v>0</v>
      </c>
    </row>
    <row r="1261" spans="1:11" s="12" customFormat="1" x14ac:dyDescent="0.25">
      <c r="A1261" s="13" t="s">
        <v>461</v>
      </c>
      <c r="B1261" s="13" t="s">
        <v>52</v>
      </c>
      <c r="C1261" s="13" t="s">
        <v>18</v>
      </c>
      <c r="D1261" s="13"/>
      <c r="E1261" s="13"/>
      <c r="F1261" s="14" t="s">
        <v>54</v>
      </c>
      <c r="G1261" s="15">
        <f t="shared" si="381"/>
        <v>1202.0999999999999</v>
      </c>
      <c r="H1261" s="15">
        <f t="shared" si="367"/>
        <v>1902.1</v>
      </c>
      <c r="I1261" s="15">
        <f t="shared" si="382"/>
        <v>1202.0999999999999</v>
      </c>
      <c r="J1261" s="15">
        <f t="shared" si="383"/>
        <v>0</v>
      </c>
    </row>
    <row r="1262" spans="1:11" ht="31.5" x14ac:dyDescent="0.25">
      <c r="A1262" s="16" t="s">
        <v>461</v>
      </c>
      <c r="B1262" s="16" t="s">
        <v>52</v>
      </c>
      <c r="C1262" s="16" t="s">
        <v>18</v>
      </c>
      <c r="D1262" s="16" t="s">
        <v>55</v>
      </c>
      <c r="E1262" s="19"/>
      <c r="F1262" s="17" t="s">
        <v>56</v>
      </c>
      <c r="G1262" s="18">
        <f t="shared" si="381"/>
        <v>1202.0999999999999</v>
      </c>
      <c r="H1262" s="18">
        <f t="shared" si="367"/>
        <v>1902.1</v>
      </c>
      <c r="I1262" s="18">
        <f t="shared" si="382"/>
        <v>1202.0999999999999</v>
      </c>
      <c r="J1262" s="18">
        <f t="shared" si="383"/>
        <v>0</v>
      </c>
    </row>
    <row r="1263" spans="1:11" hidden="1" x14ac:dyDescent="0.25">
      <c r="A1263" s="16" t="s">
        <v>461</v>
      </c>
      <c r="B1263" s="16" t="s">
        <v>52</v>
      </c>
      <c r="C1263" s="16" t="s">
        <v>18</v>
      </c>
      <c r="D1263" s="16" t="s">
        <v>181</v>
      </c>
      <c r="E1263" s="19"/>
      <c r="F1263" s="17" t="s">
        <v>25</v>
      </c>
      <c r="G1263" s="18">
        <f t="shared" si="381"/>
        <v>1202.0999999999999</v>
      </c>
      <c r="H1263" s="18">
        <f t="shared" si="367"/>
        <v>1902.1</v>
      </c>
      <c r="I1263" s="18">
        <f t="shared" si="382"/>
        <v>1202.0999999999999</v>
      </c>
      <c r="J1263" s="18">
        <f t="shared" si="383"/>
        <v>0</v>
      </c>
      <c r="K1263" s="1" t="s">
        <v>381</v>
      </c>
    </row>
    <row r="1264" spans="1:11" ht="31.5" x14ac:dyDescent="0.25">
      <c r="A1264" s="16" t="s">
        <v>461</v>
      </c>
      <c r="B1264" s="16" t="s">
        <v>52</v>
      </c>
      <c r="C1264" s="16" t="s">
        <v>18</v>
      </c>
      <c r="D1264" s="16" t="s">
        <v>243</v>
      </c>
      <c r="E1264" s="19"/>
      <c r="F1264" s="17" t="s">
        <v>244</v>
      </c>
      <c r="G1264" s="18">
        <f t="shared" si="381"/>
        <v>1202.0999999999999</v>
      </c>
      <c r="H1264" s="18">
        <f t="shared" si="367"/>
        <v>1902.1</v>
      </c>
      <c r="I1264" s="18">
        <f t="shared" si="382"/>
        <v>1202.0999999999999</v>
      </c>
      <c r="J1264" s="18">
        <f t="shared" si="383"/>
        <v>0</v>
      </c>
    </row>
    <row r="1265" spans="1:11" ht="47.25" x14ac:dyDescent="0.25">
      <c r="A1265" s="16" t="s">
        <v>461</v>
      </c>
      <c r="B1265" s="16" t="s">
        <v>52</v>
      </c>
      <c r="C1265" s="16" t="s">
        <v>18</v>
      </c>
      <c r="D1265" s="16" t="s">
        <v>246</v>
      </c>
      <c r="E1265" s="19"/>
      <c r="F1265" s="17" t="s">
        <v>247</v>
      </c>
      <c r="G1265" s="18">
        <f t="shared" si="381"/>
        <v>1202.0999999999999</v>
      </c>
      <c r="H1265" s="18">
        <f t="shared" si="367"/>
        <v>1902.1</v>
      </c>
      <c r="I1265" s="18">
        <f t="shared" si="382"/>
        <v>1202.0999999999999</v>
      </c>
      <c r="J1265" s="18">
        <f t="shared" si="383"/>
        <v>0</v>
      </c>
    </row>
    <row r="1266" spans="1:11" ht="31.5" x14ac:dyDescent="0.25">
      <c r="A1266" s="16" t="s">
        <v>461</v>
      </c>
      <c r="B1266" s="16" t="s">
        <v>52</v>
      </c>
      <c r="C1266" s="16" t="s">
        <v>18</v>
      </c>
      <c r="D1266" s="16" t="s">
        <v>246</v>
      </c>
      <c r="E1266" s="16" t="s">
        <v>30</v>
      </c>
      <c r="F1266" s="17" t="s">
        <v>31</v>
      </c>
      <c r="G1266" s="18">
        <v>1202.0999999999999</v>
      </c>
      <c r="H1266" s="18">
        <v>1902.1</v>
      </c>
      <c r="I1266" s="18">
        <v>1202.0999999999999</v>
      </c>
      <c r="J1266" s="18"/>
    </row>
    <row r="1267" spans="1:11" s="8" customFormat="1" x14ac:dyDescent="0.25">
      <c r="A1267" s="9" t="s">
        <v>461</v>
      </c>
      <c r="B1267" s="9" t="s">
        <v>74</v>
      </c>
      <c r="C1267" s="9"/>
      <c r="D1267" s="9"/>
      <c r="E1267" s="20"/>
      <c r="F1267" s="10" t="s">
        <v>369</v>
      </c>
      <c r="G1267" s="11">
        <f t="shared" si="381"/>
        <v>1597.7</v>
      </c>
      <c r="H1267" s="11">
        <f t="shared" ref="H1267:H1272" si="384">H1268</f>
        <v>1597.7</v>
      </c>
      <c r="I1267" s="11">
        <f t="shared" si="382"/>
        <v>1597.7</v>
      </c>
      <c r="J1267" s="11">
        <f t="shared" si="383"/>
        <v>0</v>
      </c>
    </row>
    <row r="1268" spans="1:11" s="12" customFormat="1" x14ac:dyDescent="0.25">
      <c r="A1268" s="13" t="s">
        <v>461</v>
      </c>
      <c r="B1268" s="13" t="s">
        <v>74</v>
      </c>
      <c r="C1268" s="13" t="s">
        <v>18</v>
      </c>
      <c r="D1268" s="13"/>
      <c r="E1268" s="21"/>
      <c r="F1268" s="14" t="s">
        <v>440</v>
      </c>
      <c r="G1268" s="15">
        <f t="shared" si="381"/>
        <v>1597.7</v>
      </c>
      <c r="H1268" s="15">
        <f t="shared" si="384"/>
        <v>1597.7</v>
      </c>
      <c r="I1268" s="15">
        <f t="shared" si="382"/>
        <v>1597.7</v>
      </c>
      <c r="J1268" s="15">
        <f t="shared" si="383"/>
        <v>0</v>
      </c>
    </row>
    <row r="1269" spans="1:11" ht="31.5" x14ac:dyDescent="0.25">
      <c r="A1269" s="16" t="s">
        <v>461</v>
      </c>
      <c r="B1269" s="16" t="s">
        <v>74</v>
      </c>
      <c r="C1269" s="16" t="s">
        <v>18</v>
      </c>
      <c r="D1269" s="16" t="s">
        <v>371</v>
      </c>
      <c r="E1269" s="19"/>
      <c r="F1269" s="17" t="s">
        <v>372</v>
      </c>
      <c r="G1269" s="18">
        <f t="shared" si="381"/>
        <v>1597.7</v>
      </c>
      <c r="H1269" s="18">
        <f t="shared" si="384"/>
        <v>1597.7</v>
      </c>
      <c r="I1269" s="18">
        <f t="shared" si="382"/>
        <v>1597.7</v>
      </c>
      <c r="J1269" s="18">
        <f t="shared" si="383"/>
        <v>0</v>
      </c>
    </row>
    <row r="1270" spans="1:11" hidden="1" x14ac:dyDescent="0.25">
      <c r="A1270" s="16" t="s">
        <v>461</v>
      </c>
      <c r="B1270" s="16" t="s">
        <v>74</v>
      </c>
      <c r="C1270" s="16" t="s">
        <v>18</v>
      </c>
      <c r="D1270" s="16" t="s">
        <v>373</v>
      </c>
      <c r="E1270" s="19"/>
      <c r="F1270" s="17" t="s">
        <v>25</v>
      </c>
      <c r="G1270" s="18">
        <f t="shared" si="381"/>
        <v>1597.7</v>
      </c>
      <c r="H1270" s="18">
        <f t="shared" si="384"/>
        <v>1597.7</v>
      </c>
      <c r="I1270" s="18">
        <f t="shared" si="382"/>
        <v>1597.7</v>
      </c>
      <c r="J1270" s="18">
        <f t="shared" si="383"/>
        <v>0</v>
      </c>
      <c r="K1270" s="1" t="s">
        <v>381</v>
      </c>
    </row>
    <row r="1271" spans="1:11" ht="47.25" x14ac:dyDescent="0.25">
      <c r="A1271" s="16" t="s">
        <v>461</v>
      </c>
      <c r="B1271" s="16" t="s">
        <v>74</v>
      </c>
      <c r="C1271" s="16" t="s">
        <v>18</v>
      </c>
      <c r="D1271" s="16" t="s">
        <v>441</v>
      </c>
      <c r="E1271" s="19"/>
      <c r="F1271" s="17" t="s">
        <v>442</v>
      </c>
      <c r="G1271" s="18">
        <f t="shared" si="381"/>
        <v>1597.7</v>
      </c>
      <c r="H1271" s="18">
        <f t="shared" si="384"/>
        <v>1597.7</v>
      </c>
      <c r="I1271" s="18">
        <f t="shared" si="382"/>
        <v>1597.7</v>
      </c>
      <c r="J1271" s="18">
        <f t="shared" si="383"/>
        <v>0</v>
      </c>
    </row>
    <row r="1272" spans="1:11" ht="47.25" x14ac:dyDescent="0.25">
      <c r="A1272" s="16" t="s">
        <v>461</v>
      </c>
      <c r="B1272" s="16" t="s">
        <v>74</v>
      </c>
      <c r="C1272" s="16" t="s">
        <v>18</v>
      </c>
      <c r="D1272" s="16" t="s">
        <v>443</v>
      </c>
      <c r="E1272" s="19"/>
      <c r="F1272" s="17" t="s">
        <v>444</v>
      </c>
      <c r="G1272" s="18">
        <f t="shared" si="381"/>
        <v>1597.7</v>
      </c>
      <c r="H1272" s="18">
        <f t="shared" si="384"/>
        <v>1597.7</v>
      </c>
      <c r="I1272" s="18">
        <f t="shared" si="382"/>
        <v>1597.7</v>
      </c>
      <c r="J1272" s="18">
        <f t="shared" si="383"/>
        <v>0</v>
      </c>
    </row>
    <row r="1273" spans="1:11" ht="31.5" x14ac:dyDescent="0.25">
      <c r="A1273" s="16" t="s">
        <v>461</v>
      </c>
      <c r="B1273" s="16" t="s">
        <v>74</v>
      </c>
      <c r="C1273" s="16" t="s">
        <v>18</v>
      </c>
      <c r="D1273" s="16" t="s">
        <v>443</v>
      </c>
      <c r="E1273" s="16" t="s">
        <v>30</v>
      </c>
      <c r="F1273" s="17" t="s">
        <v>31</v>
      </c>
      <c r="G1273" s="18">
        <v>1597.7</v>
      </c>
      <c r="H1273" s="18">
        <v>1597.7</v>
      </c>
      <c r="I1273" s="18">
        <v>1597.7</v>
      </c>
      <c r="J1273" s="18"/>
    </row>
    <row r="1274" spans="1:11" s="8" customFormat="1" ht="31.5" x14ac:dyDescent="0.25">
      <c r="A1274" s="9" t="s">
        <v>465</v>
      </c>
      <c r="B1274" s="9"/>
      <c r="C1274" s="9"/>
      <c r="D1274" s="9"/>
      <c r="E1274" s="9"/>
      <c r="F1274" s="10" t="s">
        <v>466</v>
      </c>
      <c r="G1274" s="11">
        <f>G1275+G1319+G1367+G1379+G1337+G1301+G1386+G1360</f>
        <v>144830.80000000002</v>
      </c>
      <c r="H1274" s="11">
        <f>H1275+H1319+H1367+H1379+H1337+H1301+H1386+H1360</f>
        <v>142933.1</v>
      </c>
      <c r="I1274" s="11">
        <f>I1275+I1319+I1367+I1379+I1337+I1301+I1386+I1360</f>
        <v>140137.30000000002</v>
      </c>
      <c r="J1274" s="11">
        <f>J1275+J1319+J1367+J1379+J1337+J1301+J1386+J1360</f>
        <v>0</v>
      </c>
    </row>
    <row r="1275" spans="1:11" s="8" customFormat="1" x14ac:dyDescent="0.25">
      <c r="A1275" s="9" t="s">
        <v>465</v>
      </c>
      <c r="B1275" s="9" t="s">
        <v>18</v>
      </c>
      <c r="C1275" s="9"/>
      <c r="D1275" s="9"/>
      <c r="E1275" s="9"/>
      <c r="F1275" s="10" t="s">
        <v>19</v>
      </c>
      <c r="G1275" s="11">
        <f>G1288+G1276</f>
        <v>93214</v>
      </c>
      <c r="H1275" s="11">
        <f>H1288+H1276</f>
        <v>94640.9</v>
      </c>
      <c r="I1275" s="11">
        <f>I1288+I1276</f>
        <v>94600.9</v>
      </c>
      <c r="J1275" s="11">
        <f>J1288+J1276</f>
        <v>0</v>
      </c>
    </row>
    <row r="1276" spans="1:11" s="12" customFormat="1" ht="63" x14ac:dyDescent="0.25">
      <c r="A1276" s="13" t="s">
        <v>465</v>
      </c>
      <c r="B1276" s="13" t="s">
        <v>18</v>
      </c>
      <c r="C1276" s="13" t="s">
        <v>98</v>
      </c>
      <c r="D1276" s="13"/>
      <c r="E1276" s="13"/>
      <c r="F1276" s="14" t="s">
        <v>380</v>
      </c>
      <c r="G1276" s="15">
        <f>G1277+G1283</f>
        <v>67052.399999999994</v>
      </c>
      <c r="H1276" s="15">
        <f>H1277+H1283</f>
        <v>68986.5</v>
      </c>
      <c r="I1276" s="15">
        <f>I1277+I1283</f>
        <v>68986.5</v>
      </c>
      <c r="J1276" s="15">
        <f>J1277+J1283</f>
        <v>0</v>
      </c>
    </row>
    <row r="1277" spans="1:11" ht="47.25" x14ac:dyDescent="0.25">
      <c r="A1277" s="16" t="s">
        <v>465</v>
      </c>
      <c r="B1277" s="16" t="s">
        <v>18</v>
      </c>
      <c r="C1277" s="16" t="s">
        <v>98</v>
      </c>
      <c r="D1277" s="16" t="s">
        <v>197</v>
      </c>
      <c r="E1277" s="19"/>
      <c r="F1277" s="17" t="s">
        <v>198</v>
      </c>
      <c r="G1277" s="18">
        <f t="shared" ref="G1277:G1279" si="385">G1278</f>
        <v>7799.5999999999995</v>
      </c>
      <c r="H1277" s="18">
        <f t="shared" ref="H1277:H1279" si="386">H1278</f>
        <v>8030.7</v>
      </c>
      <c r="I1277" s="18">
        <f t="shared" ref="I1277:I1279" si="387">I1278</f>
        <v>8030.7</v>
      </c>
      <c r="J1277" s="18">
        <f t="shared" ref="J1277:J1279" si="388">J1278</f>
        <v>0</v>
      </c>
    </row>
    <row r="1278" spans="1:11" hidden="1" x14ac:dyDescent="0.25">
      <c r="A1278" s="16" t="s">
        <v>465</v>
      </c>
      <c r="B1278" s="16" t="s">
        <v>18</v>
      </c>
      <c r="C1278" s="16" t="s">
        <v>98</v>
      </c>
      <c r="D1278" s="16" t="s">
        <v>199</v>
      </c>
      <c r="E1278" s="19"/>
      <c r="F1278" s="17" t="s">
        <v>25</v>
      </c>
      <c r="G1278" s="18">
        <f t="shared" si="385"/>
        <v>7799.5999999999995</v>
      </c>
      <c r="H1278" s="18">
        <f t="shared" si="386"/>
        <v>8030.7</v>
      </c>
      <c r="I1278" s="18">
        <f t="shared" si="387"/>
        <v>8030.7</v>
      </c>
      <c r="J1278" s="18">
        <f t="shared" si="388"/>
        <v>0</v>
      </c>
      <c r="K1278" s="1" t="s">
        <v>381</v>
      </c>
    </row>
    <row r="1279" spans="1:11" ht="78.75" x14ac:dyDescent="0.25">
      <c r="A1279" s="16" t="s">
        <v>465</v>
      </c>
      <c r="B1279" s="16" t="s">
        <v>18</v>
      </c>
      <c r="C1279" s="16" t="s">
        <v>98</v>
      </c>
      <c r="D1279" s="16" t="s">
        <v>382</v>
      </c>
      <c r="E1279" s="19"/>
      <c r="F1279" s="17" t="s">
        <v>383</v>
      </c>
      <c r="G1279" s="18">
        <f t="shared" si="385"/>
        <v>7799.5999999999995</v>
      </c>
      <c r="H1279" s="18">
        <f t="shared" si="386"/>
        <v>8030.7</v>
      </c>
      <c r="I1279" s="18">
        <f t="shared" si="387"/>
        <v>8030.7</v>
      </c>
      <c r="J1279" s="18">
        <f t="shared" si="388"/>
        <v>0</v>
      </c>
    </row>
    <row r="1280" spans="1:11" ht="47.25" x14ac:dyDescent="0.25">
      <c r="A1280" s="16" t="s">
        <v>465</v>
      </c>
      <c r="B1280" s="16" t="s">
        <v>18</v>
      </c>
      <c r="C1280" s="16" t="s">
        <v>98</v>
      </c>
      <c r="D1280" s="16" t="s">
        <v>384</v>
      </c>
      <c r="E1280" s="19"/>
      <c r="F1280" s="17" t="s">
        <v>385</v>
      </c>
      <c r="G1280" s="18">
        <f>G1281+G1282</f>
        <v>7799.5999999999995</v>
      </c>
      <c r="H1280" s="18">
        <f>H1281+H1282</f>
        <v>8030.7</v>
      </c>
      <c r="I1280" s="18">
        <f>I1281+I1282</f>
        <v>8030.7</v>
      </c>
      <c r="J1280" s="18">
        <f>J1281+J1282</f>
        <v>0</v>
      </c>
    </row>
    <row r="1281" spans="1:11" ht="78.75" x14ac:dyDescent="0.25">
      <c r="A1281" s="16" t="s">
        <v>465</v>
      </c>
      <c r="B1281" s="16" t="s">
        <v>18</v>
      </c>
      <c r="C1281" s="16" t="s">
        <v>98</v>
      </c>
      <c r="D1281" s="16" t="s">
        <v>384</v>
      </c>
      <c r="E1281" s="16" t="s">
        <v>42</v>
      </c>
      <c r="F1281" s="17" t="s">
        <v>43</v>
      </c>
      <c r="G1281" s="18">
        <v>7516.9</v>
      </c>
      <c r="H1281" s="18">
        <v>7748</v>
      </c>
      <c r="I1281" s="18">
        <v>7748</v>
      </c>
      <c r="J1281" s="18"/>
    </row>
    <row r="1282" spans="1:11" ht="31.5" x14ac:dyDescent="0.25">
      <c r="A1282" s="16" t="s">
        <v>465</v>
      </c>
      <c r="B1282" s="16" t="s">
        <v>18</v>
      </c>
      <c r="C1282" s="16" t="s">
        <v>98</v>
      </c>
      <c r="D1282" s="16" t="s">
        <v>384</v>
      </c>
      <c r="E1282" s="16" t="s">
        <v>30</v>
      </c>
      <c r="F1282" s="17" t="s">
        <v>31</v>
      </c>
      <c r="G1282" s="18">
        <v>282.7</v>
      </c>
      <c r="H1282" s="18">
        <v>282.7</v>
      </c>
      <c r="I1282" s="18">
        <v>282.7</v>
      </c>
      <c r="J1282" s="18"/>
    </row>
    <row r="1283" spans="1:11" ht="31.5" x14ac:dyDescent="0.25">
      <c r="A1283" s="16" t="s">
        <v>465</v>
      </c>
      <c r="B1283" s="16" t="s">
        <v>18</v>
      </c>
      <c r="C1283" s="16" t="s">
        <v>98</v>
      </c>
      <c r="D1283" s="16" t="s">
        <v>69</v>
      </c>
      <c r="E1283" s="19"/>
      <c r="F1283" s="17" t="s">
        <v>70</v>
      </c>
      <c r="G1283" s="18">
        <f t="shared" ref="G1283:G1284" si="389">G1284</f>
        <v>59252.799999999996</v>
      </c>
      <c r="H1283" s="18">
        <f t="shared" ref="H1283:H1284" si="390">H1284</f>
        <v>60955.799999999996</v>
      </c>
      <c r="I1283" s="18">
        <f t="shared" ref="I1283:I1284" si="391">I1284</f>
        <v>60955.799999999996</v>
      </c>
      <c r="J1283" s="18">
        <f t="shared" ref="J1283:J1284" si="392">J1284</f>
        <v>0</v>
      </c>
    </row>
    <row r="1284" spans="1:11" ht="31.5" x14ac:dyDescent="0.25">
      <c r="A1284" s="16" t="s">
        <v>465</v>
      </c>
      <c r="B1284" s="16" t="s">
        <v>18</v>
      </c>
      <c r="C1284" s="16" t="s">
        <v>98</v>
      </c>
      <c r="D1284" s="16" t="s">
        <v>386</v>
      </c>
      <c r="E1284" s="19"/>
      <c r="F1284" s="17" t="s">
        <v>387</v>
      </c>
      <c r="G1284" s="18">
        <f t="shared" si="389"/>
        <v>59252.799999999996</v>
      </c>
      <c r="H1284" s="18">
        <f t="shared" si="390"/>
        <v>60955.799999999996</v>
      </c>
      <c r="I1284" s="18">
        <f t="shared" si="391"/>
        <v>60955.799999999996</v>
      </c>
      <c r="J1284" s="18">
        <f t="shared" si="392"/>
        <v>0</v>
      </c>
    </row>
    <row r="1285" spans="1:11" x14ac:dyDescent="0.25">
      <c r="A1285" s="16" t="s">
        <v>465</v>
      </c>
      <c r="B1285" s="16" t="s">
        <v>18</v>
      </c>
      <c r="C1285" s="16" t="s">
        <v>98</v>
      </c>
      <c r="D1285" s="16" t="s">
        <v>388</v>
      </c>
      <c r="E1285" s="19"/>
      <c r="F1285" s="17" t="s">
        <v>41</v>
      </c>
      <c r="G1285" s="18">
        <f>G1286+G1287</f>
        <v>59252.799999999996</v>
      </c>
      <c r="H1285" s="18">
        <f>H1286+H1287</f>
        <v>60955.799999999996</v>
      </c>
      <c r="I1285" s="18">
        <f>I1286+I1287</f>
        <v>60955.799999999996</v>
      </c>
      <c r="J1285" s="18">
        <f>J1286+J1287</f>
        <v>0</v>
      </c>
    </row>
    <row r="1286" spans="1:11" ht="78.75" x14ac:dyDescent="0.25">
      <c r="A1286" s="16" t="s">
        <v>465</v>
      </c>
      <c r="B1286" s="16" t="s">
        <v>18</v>
      </c>
      <c r="C1286" s="16" t="s">
        <v>98</v>
      </c>
      <c r="D1286" s="16" t="s">
        <v>388</v>
      </c>
      <c r="E1286" s="16" t="s">
        <v>42</v>
      </c>
      <c r="F1286" s="17" t="s">
        <v>43</v>
      </c>
      <c r="G1286" s="18">
        <v>55370.7</v>
      </c>
      <c r="H1286" s="18">
        <v>57073.7</v>
      </c>
      <c r="I1286" s="18">
        <v>57073.7</v>
      </c>
      <c r="J1286" s="18"/>
    </row>
    <row r="1287" spans="1:11" ht="31.5" x14ac:dyDescent="0.25">
      <c r="A1287" s="16" t="s">
        <v>465</v>
      </c>
      <c r="B1287" s="16" t="s">
        <v>18</v>
      </c>
      <c r="C1287" s="16" t="s">
        <v>98</v>
      </c>
      <c r="D1287" s="16" t="s">
        <v>388</v>
      </c>
      <c r="E1287" s="16" t="s">
        <v>30</v>
      </c>
      <c r="F1287" s="17" t="s">
        <v>31</v>
      </c>
      <c r="G1287" s="18">
        <v>3882.1</v>
      </c>
      <c r="H1287" s="18">
        <v>3882.1</v>
      </c>
      <c r="I1287" s="18">
        <v>3882.1</v>
      </c>
      <c r="J1287" s="18"/>
    </row>
    <row r="1288" spans="1:11" s="12" customFormat="1" x14ac:dyDescent="0.25">
      <c r="A1288" s="13" t="s">
        <v>465</v>
      </c>
      <c r="B1288" s="13" t="s">
        <v>18</v>
      </c>
      <c r="C1288" s="13" t="s">
        <v>20</v>
      </c>
      <c r="D1288" s="13"/>
      <c r="E1288" s="13"/>
      <c r="F1288" s="14" t="s">
        <v>21</v>
      </c>
      <c r="G1288" s="15">
        <f t="shared" ref="G1288:G1290" si="393">G1289</f>
        <v>26161.599999999999</v>
      </c>
      <c r="H1288" s="15">
        <f t="shared" ref="H1288:H1290" si="394">H1289</f>
        <v>25654.400000000001</v>
      </c>
      <c r="I1288" s="15">
        <f t="shared" ref="I1288:I1290" si="395">I1289</f>
        <v>25614.400000000001</v>
      </c>
      <c r="J1288" s="15">
        <f t="shared" ref="J1288:J1290" si="396">J1289</f>
        <v>0</v>
      </c>
    </row>
    <row r="1289" spans="1:11" x14ac:dyDescent="0.25">
      <c r="A1289" s="16" t="s">
        <v>465</v>
      </c>
      <c r="B1289" s="16" t="s">
        <v>18</v>
      </c>
      <c r="C1289" s="16" t="s">
        <v>20</v>
      </c>
      <c r="D1289" s="16" t="s">
        <v>205</v>
      </c>
      <c r="E1289" s="16"/>
      <c r="F1289" s="17" t="s">
        <v>206</v>
      </c>
      <c r="G1289" s="18">
        <f t="shared" si="393"/>
        <v>26161.599999999999</v>
      </c>
      <c r="H1289" s="18">
        <f t="shared" si="394"/>
        <v>25654.400000000001</v>
      </c>
      <c r="I1289" s="18">
        <f t="shared" si="395"/>
        <v>25614.400000000001</v>
      </c>
      <c r="J1289" s="18">
        <f t="shared" si="396"/>
        <v>0</v>
      </c>
    </row>
    <row r="1290" spans="1:11" hidden="1" x14ac:dyDescent="0.25">
      <c r="A1290" s="16" t="s">
        <v>465</v>
      </c>
      <c r="B1290" s="16" t="s">
        <v>18</v>
      </c>
      <c r="C1290" s="16" t="s">
        <v>20</v>
      </c>
      <c r="D1290" s="16" t="s">
        <v>207</v>
      </c>
      <c r="E1290" s="16"/>
      <c r="F1290" s="17" t="s">
        <v>25</v>
      </c>
      <c r="G1290" s="18">
        <f t="shared" si="393"/>
        <v>26161.599999999999</v>
      </c>
      <c r="H1290" s="18">
        <f t="shared" si="394"/>
        <v>25654.400000000001</v>
      </c>
      <c r="I1290" s="18">
        <f t="shared" si="395"/>
        <v>25614.400000000001</v>
      </c>
      <c r="J1290" s="18">
        <f t="shared" si="396"/>
        <v>0</v>
      </c>
      <c r="K1290" s="1" t="s">
        <v>381</v>
      </c>
    </row>
    <row r="1291" spans="1:11" ht="47.25" x14ac:dyDescent="0.25">
      <c r="A1291" s="16" t="s">
        <v>465</v>
      </c>
      <c r="B1291" s="16" t="s">
        <v>18</v>
      </c>
      <c r="C1291" s="16" t="s">
        <v>20</v>
      </c>
      <c r="D1291" s="16" t="s">
        <v>208</v>
      </c>
      <c r="E1291" s="16"/>
      <c r="F1291" s="17" t="s">
        <v>209</v>
      </c>
      <c r="G1291" s="18">
        <f>G1292+G1295+G1299+G1297</f>
        <v>26161.599999999999</v>
      </c>
      <c r="H1291" s="18">
        <f>H1292+H1295+H1299+H1297</f>
        <v>25654.400000000001</v>
      </c>
      <c r="I1291" s="18">
        <f>I1292+I1295+I1299+I1297</f>
        <v>25614.400000000001</v>
      </c>
      <c r="J1291" s="18">
        <f>J1292+J1295+J1299+J1297</f>
        <v>0</v>
      </c>
    </row>
    <row r="1292" spans="1:11" ht="31.5" x14ac:dyDescent="0.25">
      <c r="A1292" s="16" t="s">
        <v>465</v>
      </c>
      <c r="B1292" s="16" t="s">
        <v>18</v>
      </c>
      <c r="C1292" s="16" t="s">
        <v>20</v>
      </c>
      <c r="D1292" s="16" t="s">
        <v>389</v>
      </c>
      <c r="E1292" s="16"/>
      <c r="F1292" s="17" t="s">
        <v>390</v>
      </c>
      <c r="G1292" s="18">
        <f>G1293+G1294</f>
        <v>17942.399999999998</v>
      </c>
      <c r="H1292" s="18">
        <f>H1293+H1294</f>
        <v>17435.2</v>
      </c>
      <c r="I1292" s="18">
        <f>I1293+I1294</f>
        <v>17395.2</v>
      </c>
      <c r="J1292" s="18">
        <f>J1293+J1294</f>
        <v>0</v>
      </c>
    </row>
    <row r="1293" spans="1:11" ht="31.5" x14ac:dyDescent="0.25">
      <c r="A1293" s="16" t="s">
        <v>465</v>
      </c>
      <c r="B1293" s="16" t="s">
        <v>18</v>
      </c>
      <c r="C1293" s="16" t="s">
        <v>20</v>
      </c>
      <c r="D1293" s="16" t="s">
        <v>389</v>
      </c>
      <c r="E1293" s="16" t="s">
        <v>30</v>
      </c>
      <c r="F1293" s="17" t="s">
        <v>31</v>
      </c>
      <c r="G1293" s="18">
        <v>17868.8</v>
      </c>
      <c r="H1293" s="18">
        <v>17366.900000000001</v>
      </c>
      <c r="I1293" s="18">
        <v>17329.900000000001</v>
      </c>
      <c r="J1293" s="18"/>
    </row>
    <row r="1294" spans="1:11" x14ac:dyDescent="0.25">
      <c r="A1294" s="16" t="s">
        <v>465</v>
      </c>
      <c r="B1294" s="16" t="s">
        <v>18</v>
      </c>
      <c r="C1294" s="16" t="s">
        <v>20</v>
      </c>
      <c r="D1294" s="16" t="s">
        <v>389</v>
      </c>
      <c r="E1294" s="16" t="s">
        <v>32</v>
      </c>
      <c r="F1294" s="17" t="s">
        <v>33</v>
      </c>
      <c r="G1294" s="18">
        <v>73.599999999999994</v>
      </c>
      <c r="H1294" s="18">
        <v>68.3</v>
      </c>
      <c r="I1294" s="18">
        <v>65.3</v>
      </c>
      <c r="J1294" s="18"/>
    </row>
    <row r="1295" spans="1:11" ht="31.5" x14ac:dyDescent="0.25">
      <c r="A1295" s="16" t="s">
        <v>465</v>
      </c>
      <c r="B1295" s="16" t="s">
        <v>18</v>
      </c>
      <c r="C1295" s="16" t="s">
        <v>20</v>
      </c>
      <c r="D1295" s="16" t="s">
        <v>391</v>
      </c>
      <c r="E1295" s="19"/>
      <c r="F1295" s="17" t="s">
        <v>392</v>
      </c>
      <c r="G1295" s="18">
        <f>G1296</f>
        <v>6401.1</v>
      </c>
      <c r="H1295" s="18">
        <f>H1296</f>
        <v>6401.1</v>
      </c>
      <c r="I1295" s="18">
        <f>I1296</f>
        <v>6401.1</v>
      </c>
      <c r="J1295" s="18">
        <f>J1296</f>
        <v>0</v>
      </c>
    </row>
    <row r="1296" spans="1:11" ht="31.5" x14ac:dyDescent="0.25">
      <c r="A1296" s="16" t="s">
        <v>465</v>
      </c>
      <c r="B1296" s="16" t="s">
        <v>18</v>
      </c>
      <c r="C1296" s="16" t="s">
        <v>20</v>
      </c>
      <c r="D1296" s="16" t="s">
        <v>391</v>
      </c>
      <c r="E1296" s="16" t="s">
        <v>111</v>
      </c>
      <c r="F1296" s="17" t="s">
        <v>112</v>
      </c>
      <c r="G1296" s="18">
        <v>6401.1</v>
      </c>
      <c r="H1296" s="18">
        <v>6401.1</v>
      </c>
      <c r="I1296" s="18">
        <v>6401.1</v>
      </c>
      <c r="J1296" s="18"/>
    </row>
    <row r="1297" spans="1:11" ht="63" x14ac:dyDescent="0.25">
      <c r="A1297" s="16" t="s">
        <v>465</v>
      </c>
      <c r="B1297" s="16" t="s">
        <v>18</v>
      </c>
      <c r="C1297" s="16" t="s">
        <v>20</v>
      </c>
      <c r="D1297" s="16" t="s">
        <v>467</v>
      </c>
      <c r="E1297" s="19"/>
      <c r="F1297" s="17" t="s">
        <v>468</v>
      </c>
      <c r="G1297" s="18">
        <f>G1298</f>
        <v>991.6</v>
      </c>
      <c r="H1297" s="18">
        <f>H1298</f>
        <v>991.6</v>
      </c>
      <c r="I1297" s="18">
        <f>I1298</f>
        <v>991.6</v>
      </c>
      <c r="J1297" s="18">
        <f>J1298</f>
        <v>0</v>
      </c>
    </row>
    <row r="1298" spans="1:11" ht="31.5" x14ac:dyDescent="0.25">
      <c r="A1298" s="16" t="s">
        <v>465</v>
      </c>
      <c r="B1298" s="16" t="s">
        <v>18</v>
      </c>
      <c r="C1298" s="16" t="s">
        <v>20</v>
      </c>
      <c r="D1298" s="16" t="s">
        <v>467</v>
      </c>
      <c r="E1298" s="16" t="s">
        <v>111</v>
      </c>
      <c r="F1298" s="17" t="s">
        <v>112</v>
      </c>
      <c r="G1298" s="18">
        <v>991.6</v>
      </c>
      <c r="H1298" s="18">
        <v>991.6</v>
      </c>
      <c r="I1298" s="18">
        <v>991.6</v>
      </c>
      <c r="J1298" s="18"/>
    </row>
    <row r="1299" spans="1:11" ht="63" x14ac:dyDescent="0.25">
      <c r="A1299" s="16" t="s">
        <v>465</v>
      </c>
      <c r="B1299" s="16" t="s">
        <v>18</v>
      </c>
      <c r="C1299" s="16" t="s">
        <v>20</v>
      </c>
      <c r="D1299" s="16" t="s">
        <v>212</v>
      </c>
      <c r="E1299" s="19"/>
      <c r="F1299" s="17" t="s">
        <v>213</v>
      </c>
      <c r="G1299" s="18">
        <f>G1300</f>
        <v>826.5</v>
      </c>
      <c r="H1299" s="18">
        <f>H1300</f>
        <v>826.5</v>
      </c>
      <c r="I1299" s="18">
        <f>I1300</f>
        <v>826.5</v>
      </c>
      <c r="J1299" s="18">
        <f>J1300</f>
        <v>0</v>
      </c>
    </row>
    <row r="1300" spans="1:11" ht="31.5" x14ac:dyDescent="0.25">
      <c r="A1300" s="16" t="s">
        <v>465</v>
      </c>
      <c r="B1300" s="16" t="s">
        <v>18</v>
      </c>
      <c r="C1300" s="16" t="s">
        <v>20</v>
      </c>
      <c r="D1300" s="16" t="s">
        <v>212</v>
      </c>
      <c r="E1300" s="16" t="s">
        <v>111</v>
      </c>
      <c r="F1300" s="17" t="s">
        <v>112</v>
      </c>
      <c r="G1300" s="18">
        <v>826.5</v>
      </c>
      <c r="H1300" s="18">
        <v>826.5</v>
      </c>
      <c r="I1300" s="18">
        <v>826.5</v>
      </c>
      <c r="J1300" s="18"/>
    </row>
    <row r="1301" spans="1:11" s="8" customFormat="1" ht="31.5" x14ac:dyDescent="0.25">
      <c r="A1301" s="9" t="s">
        <v>465</v>
      </c>
      <c r="B1301" s="9" t="s">
        <v>122</v>
      </c>
      <c r="C1301" s="9"/>
      <c r="D1301" s="9"/>
      <c r="E1301" s="20"/>
      <c r="F1301" s="10" t="s">
        <v>123</v>
      </c>
      <c r="G1301" s="11">
        <f>G1302+G1311</f>
        <v>3285.8</v>
      </c>
      <c r="H1301" s="11">
        <f>H1302+H1311</f>
        <v>3377</v>
      </c>
      <c r="I1301" s="11">
        <f>I1302+I1311</f>
        <v>3309.1</v>
      </c>
      <c r="J1301" s="11">
        <f>J1302+J1311</f>
        <v>0</v>
      </c>
    </row>
    <row r="1302" spans="1:11" s="12" customFormat="1" ht="47.25" x14ac:dyDescent="0.25">
      <c r="A1302" s="13" t="s">
        <v>465</v>
      </c>
      <c r="B1302" s="13" t="s">
        <v>122</v>
      </c>
      <c r="C1302" s="13" t="s">
        <v>268</v>
      </c>
      <c r="D1302" s="13"/>
      <c r="E1302" s="21"/>
      <c r="F1302" s="14" t="s">
        <v>397</v>
      </c>
      <c r="G1302" s="15">
        <f t="shared" ref="G1302:G1304" si="397">G1303</f>
        <v>1739.9</v>
      </c>
      <c r="H1302" s="15">
        <f t="shared" ref="H1302:H1304" si="398">H1303</f>
        <v>1739.9</v>
      </c>
      <c r="I1302" s="15">
        <f t="shared" ref="I1302:I1304" si="399">I1303</f>
        <v>1672</v>
      </c>
      <c r="J1302" s="15">
        <f t="shared" ref="J1302:J1304" si="400">J1303</f>
        <v>0</v>
      </c>
    </row>
    <row r="1303" spans="1:11" x14ac:dyDescent="0.25">
      <c r="A1303" s="16" t="s">
        <v>465</v>
      </c>
      <c r="B1303" s="16" t="s">
        <v>122</v>
      </c>
      <c r="C1303" s="16" t="s">
        <v>268</v>
      </c>
      <c r="D1303" s="16" t="s">
        <v>214</v>
      </c>
      <c r="E1303" s="19"/>
      <c r="F1303" s="17" t="s">
        <v>215</v>
      </c>
      <c r="G1303" s="18">
        <f t="shared" si="397"/>
        <v>1739.9</v>
      </c>
      <c r="H1303" s="18">
        <f t="shared" si="398"/>
        <v>1739.9</v>
      </c>
      <c r="I1303" s="18">
        <f t="shared" si="399"/>
        <v>1672</v>
      </c>
      <c r="J1303" s="18">
        <f t="shared" si="400"/>
        <v>0</v>
      </c>
    </row>
    <row r="1304" spans="1:11" hidden="1" x14ac:dyDescent="0.25">
      <c r="A1304" s="16" t="s">
        <v>465</v>
      </c>
      <c r="B1304" s="16" t="s">
        <v>122</v>
      </c>
      <c r="C1304" s="16" t="s">
        <v>268</v>
      </c>
      <c r="D1304" s="16" t="s">
        <v>216</v>
      </c>
      <c r="E1304" s="19"/>
      <c r="F1304" s="17" t="s">
        <v>25</v>
      </c>
      <c r="G1304" s="18">
        <f t="shared" si="397"/>
        <v>1739.9</v>
      </c>
      <c r="H1304" s="18">
        <f t="shared" si="398"/>
        <v>1739.9</v>
      </c>
      <c r="I1304" s="18">
        <f t="shared" si="399"/>
        <v>1672</v>
      </c>
      <c r="J1304" s="18">
        <f t="shared" si="400"/>
        <v>0</v>
      </c>
      <c r="K1304" s="1" t="s">
        <v>381</v>
      </c>
    </row>
    <row r="1305" spans="1:11" ht="94.5" x14ac:dyDescent="0.25">
      <c r="A1305" s="16" t="s">
        <v>465</v>
      </c>
      <c r="B1305" s="16" t="s">
        <v>122</v>
      </c>
      <c r="C1305" s="16" t="s">
        <v>268</v>
      </c>
      <c r="D1305" s="16" t="s">
        <v>398</v>
      </c>
      <c r="E1305" s="19"/>
      <c r="F1305" s="17" t="s">
        <v>399</v>
      </c>
      <c r="G1305" s="18">
        <f>G1306+G1308</f>
        <v>1739.9</v>
      </c>
      <c r="H1305" s="18">
        <f>H1306+H1308</f>
        <v>1739.9</v>
      </c>
      <c r="I1305" s="18">
        <f>I1306+I1308</f>
        <v>1672</v>
      </c>
      <c r="J1305" s="18">
        <f>J1306+J1308</f>
        <v>0</v>
      </c>
    </row>
    <row r="1306" spans="1:11" ht="47.25" x14ac:dyDescent="0.25">
      <c r="A1306" s="16" t="s">
        <v>465</v>
      </c>
      <c r="B1306" s="16" t="s">
        <v>122</v>
      </c>
      <c r="C1306" s="16" t="s">
        <v>268</v>
      </c>
      <c r="D1306" s="16" t="s">
        <v>400</v>
      </c>
      <c r="E1306" s="19"/>
      <c r="F1306" s="17" t="s">
        <v>401</v>
      </c>
      <c r="G1306" s="18">
        <f>G1307</f>
        <v>33.9</v>
      </c>
      <c r="H1306" s="18">
        <f>H1307</f>
        <v>33.9</v>
      </c>
      <c r="I1306" s="18">
        <f>I1307</f>
        <v>33.9</v>
      </c>
      <c r="J1306" s="18">
        <f>J1307</f>
        <v>0</v>
      </c>
    </row>
    <row r="1307" spans="1:11" ht="31.5" x14ac:dyDescent="0.25">
      <c r="A1307" s="16" t="s">
        <v>465</v>
      </c>
      <c r="B1307" s="16" t="s">
        <v>122</v>
      </c>
      <c r="C1307" s="16" t="s">
        <v>268</v>
      </c>
      <c r="D1307" s="16" t="s">
        <v>400</v>
      </c>
      <c r="E1307" s="16" t="s">
        <v>30</v>
      </c>
      <c r="F1307" s="17" t="s">
        <v>31</v>
      </c>
      <c r="G1307" s="18">
        <v>33.9</v>
      </c>
      <c r="H1307" s="18">
        <v>33.9</v>
      </c>
      <c r="I1307" s="18">
        <v>33.9</v>
      </c>
      <c r="J1307" s="18"/>
    </row>
    <row r="1308" spans="1:11" ht="47.25" x14ac:dyDescent="0.25">
      <c r="A1308" s="16" t="s">
        <v>465</v>
      </c>
      <c r="B1308" s="16" t="s">
        <v>122</v>
      </c>
      <c r="C1308" s="16" t="s">
        <v>268</v>
      </c>
      <c r="D1308" s="16" t="s">
        <v>402</v>
      </c>
      <c r="E1308" s="19"/>
      <c r="F1308" s="17" t="s">
        <v>403</v>
      </c>
      <c r="G1308" s="18">
        <f>G1309+G1310</f>
        <v>1706</v>
      </c>
      <c r="H1308" s="18">
        <f>H1309+H1310</f>
        <v>1706</v>
      </c>
      <c r="I1308" s="18">
        <f>I1309+I1310</f>
        <v>1638.1</v>
      </c>
      <c r="J1308" s="18">
        <f>J1309+J1310</f>
        <v>0</v>
      </c>
    </row>
    <row r="1309" spans="1:11" ht="31.5" x14ac:dyDescent="0.25">
      <c r="A1309" s="16" t="s">
        <v>465</v>
      </c>
      <c r="B1309" s="16" t="s">
        <v>122</v>
      </c>
      <c r="C1309" s="16" t="s">
        <v>268</v>
      </c>
      <c r="D1309" s="16" t="s">
        <v>402</v>
      </c>
      <c r="E1309" s="16" t="s">
        <v>30</v>
      </c>
      <c r="F1309" s="17" t="s">
        <v>31</v>
      </c>
      <c r="G1309" s="18">
        <v>1373</v>
      </c>
      <c r="H1309" s="18">
        <v>1373</v>
      </c>
      <c r="I1309" s="18">
        <v>1305.0999999999999</v>
      </c>
      <c r="J1309" s="18"/>
    </row>
    <row r="1310" spans="1:11" x14ac:dyDescent="0.25">
      <c r="A1310" s="16" t="s">
        <v>465</v>
      </c>
      <c r="B1310" s="16" t="s">
        <v>122</v>
      </c>
      <c r="C1310" s="16" t="s">
        <v>268</v>
      </c>
      <c r="D1310" s="16" t="s">
        <v>402</v>
      </c>
      <c r="E1310" s="16" t="s">
        <v>32</v>
      </c>
      <c r="F1310" s="17" t="s">
        <v>33</v>
      </c>
      <c r="G1310" s="18">
        <v>333</v>
      </c>
      <c r="H1310" s="18">
        <v>333</v>
      </c>
      <c r="I1310" s="18">
        <v>333</v>
      </c>
      <c r="J1310" s="18"/>
    </row>
    <row r="1311" spans="1:11" s="12" customFormat="1" ht="31.5" x14ac:dyDescent="0.25">
      <c r="A1311" s="13" t="s">
        <v>465</v>
      </c>
      <c r="B1311" s="13" t="s">
        <v>122</v>
      </c>
      <c r="C1311" s="13" t="s">
        <v>124</v>
      </c>
      <c r="D1311" s="13"/>
      <c r="E1311" s="21"/>
      <c r="F1311" s="14" t="s">
        <v>125</v>
      </c>
      <c r="G1311" s="15">
        <f t="shared" ref="G1311:G1312" si="401">G1312</f>
        <v>1545.9</v>
      </c>
      <c r="H1311" s="15">
        <f t="shared" ref="H1311:H1312" si="402">H1312</f>
        <v>1637.1</v>
      </c>
      <c r="I1311" s="15">
        <f t="shared" ref="I1311:I1312" si="403">I1312</f>
        <v>1637.1</v>
      </c>
      <c r="J1311" s="15">
        <f t="shared" ref="J1311:J1312" si="404">J1312</f>
        <v>0</v>
      </c>
    </row>
    <row r="1312" spans="1:11" ht="31.5" x14ac:dyDescent="0.25">
      <c r="A1312" s="16" t="s">
        <v>465</v>
      </c>
      <c r="B1312" s="16" t="s">
        <v>122</v>
      </c>
      <c r="C1312" s="16" t="s">
        <v>124</v>
      </c>
      <c r="D1312" s="16" t="s">
        <v>46</v>
      </c>
      <c r="E1312" s="19"/>
      <c r="F1312" s="17" t="s">
        <v>47</v>
      </c>
      <c r="G1312" s="18">
        <f t="shared" si="401"/>
        <v>1545.9</v>
      </c>
      <c r="H1312" s="18">
        <f t="shared" si="402"/>
        <v>1637.1</v>
      </c>
      <c r="I1312" s="18">
        <f t="shared" si="403"/>
        <v>1637.1</v>
      </c>
      <c r="J1312" s="18">
        <f t="shared" si="404"/>
        <v>0</v>
      </c>
    </row>
    <row r="1313" spans="1:11" x14ac:dyDescent="0.25">
      <c r="A1313" s="16" t="s">
        <v>465</v>
      </c>
      <c r="B1313" s="16" t="s">
        <v>122</v>
      </c>
      <c r="C1313" s="16" t="s">
        <v>124</v>
      </c>
      <c r="D1313" s="16" t="s">
        <v>48</v>
      </c>
      <c r="E1313" s="19"/>
      <c r="F1313" s="17" t="s">
        <v>49</v>
      </c>
      <c r="G1313" s="18">
        <f>G1314+G1316</f>
        <v>1545.9</v>
      </c>
      <c r="H1313" s="18">
        <f>H1314+H1316</f>
        <v>1637.1</v>
      </c>
      <c r="I1313" s="18">
        <f>I1314+I1316</f>
        <v>1637.1</v>
      </c>
      <c r="J1313" s="18">
        <f>J1314+J1316</f>
        <v>0</v>
      </c>
    </row>
    <row r="1314" spans="1:11" ht="31.5" x14ac:dyDescent="0.25">
      <c r="A1314" s="16" t="s">
        <v>465</v>
      </c>
      <c r="B1314" s="16" t="s">
        <v>122</v>
      </c>
      <c r="C1314" s="16" t="s">
        <v>124</v>
      </c>
      <c r="D1314" s="16" t="s">
        <v>126</v>
      </c>
      <c r="E1314" s="19"/>
      <c r="F1314" s="17" t="s">
        <v>127</v>
      </c>
      <c r="G1314" s="18">
        <f>G1315</f>
        <v>306.10000000000002</v>
      </c>
      <c r="H1314" s="18">
        <f>H1315</f>
        <v>306.10000000000002</v>
      </c>
      <c r="I1314" s="18">
        <f>I1315</f>
        <v>306.10000000000002</v>
      </c>
      <c r="J1314" s="18">
        <f>J1315</f>
        <v>0</v>
      </c>
    </row>
    <row r="1315" spans="1:11" ht="31.5" x14ac:dyDescent="0.25">
      <c r="A1315" s="16" t="s">
        <v>465</v>
      </c>
      <c r="B1315" s="16" t="s">
        <v>122</v>
      </c>
      <c r="C1315" s="16" t="s">
        <v>124</v>
      </c>
      <c r="D1315" s="16" t="s">
        <v>126</v>
      </c>
      <c r="E1315" s="16" t="s">
        <v>30</v>
      </c>
      <c r="F1315" s="17" t="s">
        <v>31</v>
      </c>
      <c r="G1315" s="18">
        <v>306.10000000000002</v>
      </c>
      <c r="H1315" s="18">
        <v>306.10000000000002</v>
      </c>
      <c r="I1315" s="18">
        <v>306.10000000000002</v>
      </c>
      <c r="J1315" s="18"/>
    </row>
    <row r="1316" spans="1:11" ht="47.25" x14ac:dyDescent="0.25">
      <c r="A1316" s="16" t="s">
        <v>465</v>
      </c>
      <c r="B1316" s="16" t="s">
        <v>122</v>
      </c>
      <c r="C1316" s="16" t="s">
        <v>124</v>
      </c>
      <c r="D1316" s="16" t="s">
        <v>404</v>
      </c>
      <c r="E1316" s="19"/>
      <c r="F1316" s="17" t="s">
        <v>405</v>
      </c>
      <c r="G1316" s="18">
        <f>G1317+G1318</f>
        <v>1239.8</v>
      </c>
      <c r="H1316" s="18">
        <f>H1317+H1318</f>
        <v>1331</v>
      </c>
      <c r="I1316" s="18">
        <f>I1317+I1318</f>
        <v>1331</v>
      </c>
      <c r="J1316" s="18">
        <f>J1317+J1318</f>
        <v>0</v>
      </c>
    </row>
    <row r="1317" spans="1:11" ht="78.75" x14ac:dyDescent="0.25">
      <c r="A1317" s="16" t="s">
        <v>465</v>
      </c>
      <c r="B1317" s="16" t="s">
        <v>122</v>
      </c>
      <c r="C1317" s="16" t="s">
        <v>124</v>
      </c>
      <c r="D1317" s="16" t="s">
        <v>404</v>
      </c>
      <c r="E1317" s="16" t="s">
        <v>42</v>
      </c>
      <c r="F1317" s="17" t="s">
        <v>43</v>
      </c>
      <c r="G1317" s="18">
        <v>1048.8</v>
      </c>
      <c r="H1317" s="18">
        <v>1140</v>
      </c>
      <c r="I1317" s="18">
        <v>1140</v>
      </c>
      <c r="J1317" s="18"/>
    </row>
    <row r="1318" spans="1:11" ht="31.5" x14ac:dyDescent="0.25">
      <c r="A1318" s="16" t="s">
        <v>465</v>
      </c>
      <c r="B1318" s="16" t="s">
        <v>122</v>
      </c>
      <c r="C1318" s="16" t="s">
        <v>124</v>
      </c>
      <c r="D1318" s="16" t="s">
        <v>404</v>
      </c>
      <c r="E1318" s="16" t="s">
        <v>30</v>
      </c>
      <c r="F1318" s="17" t="s">
        <v>31</v>
      </c>
      <c r="G1318" s="18">
        <v>191</v>
      </c>
      <c r="H1318" s="18">
        <v>191</v>
      </c>
      <c r="I1318" s="18">
        <v>191</v>
      </c>
      <c r="J1318" s="18"/>
    </row>
    <row r="1319" spans="1:11" s="8" customFormat="1" x14ac:dyDescent="0.25">
      <c r="A1319" s="9" t="s">
        <v>465</v>
      </c>
      <c r="B1319" s="9" t="s">
        <v>98</v>
      </c>
      <c r="C1319" s="9"/>
      <c r="D1319" s="9"/>
      <c r="E1319" s="9"/>
      <c r="F1319" s="10" t="s">
        <v>99</v>
      </c>
      <c r="G1319" s="11">
        <f>G1331+G1320</f>
        <v>16431.2</v>
      </c>
      <c r="H1319" s="11">
        <f>H1331+H1320</f>
        <v>16431.2</v>
      </c>
      <c r="I1319" s="11">
        <f>I1331+I1320</f>
        <v>16431.2</v>
      </c>
      <c r="J1319" s="11">
        <f>J1331+J1320</f>
        <v>0</v>
      </c>
    </row>
    <row r="1320" spans="1:11" s="12" customFormat="1" x14ac:dyDescent="0.25">
      <c r="A1320" s="13" t="s">
        <v>465</v>
      </c>
      <c r="B1320" s="13" t="s">
        <v>98</v>
      </c>
      <c r="C1320" s="13" t="s">
        <v>235</v>
      </c>
      <c r="D1320" s="13"/>
      <c r="E1320" s="13"/>
      <c r="F1320" s="14" t="s">
        <v>406</v>
      </c>
      <c r="G1320" s="15">
        <f>G1321+G1326</f>
        <v>16181.2</v>
      </c>
      <c r="H1320" s="15">
        <f>H1321+H1326</f>
        <v>16181.2</v>
      </c>
      <c r="I1320" s="15">
        <f>I1321+I1326</f>
        <v>16181.2</v>
      </c>
      <c r="J1320" s="15">
        <f>J1321+J1326</f>
        <v>0</v>
      </c>
    </row>
    <row r="1321" spans="1:11" ht="31.5" x14ac:dyDescent="0.25">
      <c r="A1321" s="16" t="s">
        <v>465</v>
      </c>
      <c r="B1321" s="16" t="s">
        <v>98</v>
      </c>
      <c r="C1321" s="16" t="s">
        <v>235</v>
      </c>
      <c r="D1321" s="16" t="s">
        <v>407</v>
      </c>
      <c r="E1321" s="19"/>
      <c r="F1321" s="17" t="s">
        <v>408</v>
      </c>
      <c r="G1321" s="18">
        <f t="shared" ref="G1321:G1337" si="405">G1322</f>
        <v>3454.2</v>
      </c>
      <c r="H1321" s="18">
        <f t="shared" ref="H1321:H1384" si="406">H1322</f>
        <v>3454.2</v>
      </c>
      <c r="I1321" s="18">
        <f t="shared" ref="I1321:I1337" si="407">I1322</f>
        <v>3454.2</v>
      </c>
      <c r="J1321" s="18">
        <f t="shared" ref="J1321:J1337" si="408">J1322</f>
        <v>0</v>
      </c>
    </row>
    <row r="1322" spans="1:11" hidden="1" x14ac:dyDescent="0.25">
      <c r="A1322" s="16" t="s">
        <v>465</v>
      </c>
      <c r="B1322" s="16" t="s">
        <v>98</v>
      </c>
      <c r="C1322" s="16" t="s">
        <v>235</v>
      </c>
      <c r="D1322" s="16" t="s">
        <v>409</v>
      </c>
      <c r="E1322" s="19"/>
      <c r="F1322" s="17" t="s">
        <v>25</v>
      </c>
      <c r="G1322" s="18">
        <f t="shared" si="405"/>
        <v>3454.2</v>
      </c>
      <c r="H1322" s="18">
        <f t="shared" si="406"/>
        <v>3454.2</v>
      </c>
      <c r="I1322" s="18">
        <f t="shared" si="407"/>
        <v>3454.2</v>
      </c>
      <c r="J1322" s="18">
        <f t="shared" si="408"/>
        <v>0</v>
      </c>
      <c r="K1322" s="1" t="s">
        <v>381</v>
      </c>
    </row>
    <row r="1323" spans="1:11" ht="31.5" x14ac:dyDescent="0.25">
      <c r="A1323" s="16" t="s">
        <v>465</v>
      </c>
      <c r="B1323" s="16" t="s">
        <v>98</v>
      </c>
      <c r="C1323" s="16" t="s">
        <v>235</v>
      </c>
      <c r="D1323" s="16" t="s">
        <v>410</v>
      </c>
      <c r="E1323" s="19"/>
      <c r="F1323" s="17" t="s">
        <v>411</v>
      </c>
      <c r="G1323" s="18">
        <f t="shared" si="405"/>
        <v>3454.2</v>
      </c>
      <c r="H1323" s="18">
        <f t="shared" si="406"/>
        <v>3454.2</v>
      </c>
      <c r="I1323" s="18">
        <f t="shared" si="407"/>
        <v>3454.2</v>
      </c>
      <c r="J1323" s="18">
        <f t="shared" si="408"/>
        <v>0</v>
      </c>
    </row>
    <row r="1324" spans="1:11" x14ac:dyDescent="0.25">
      <c r="A1324" s="16" t="s">
        <v>465</v>
      </c>
      <c r="B1324" s="16" t="s">
        <v>98</v>
      </c>
      <c r="C1324" s="16" t="s">
        <v>235</v>
      </c>
      <c r="D1324" s="16" t="s">
        <v>412</v>
      </c>
      <c r="E1324" s="19"/>
      <c r="F1324" s="17" t="s">
        <v>413</v>
      </c>
      <c r="G1324" s="18">
        <f t="shared" si="405"/>
        <v>3454.2</v>
      </c>
      <c r="H1324" s="18">
        <f t="shared" si="406"/>
        <v>3454.2</v>
      </c>
      <c r="I1324" s="18">
        <f t="shared" si="407"/>
        <v>3454.2</v>
      </c>
      <c r="J1324" s="18">
        <f t="shared" si="408"/>
        <v>0</v>
      </c>
    </row>
    <row r="1325" spans="1:11" ht="31.5" x14ac:dyDescent="0.25">
      <c r="A1325" s="16" t="s">
        <v>465</v>
      </c>
      <c r="B1325" s="16" t="s">
        <v>98</v>
      </c>
      <c r="C1325" s="16" t="s">
        <v>235</v>
      </c>
      <c r="D1325" s="16" t="s">
        <v>412</v>
      </c>
      <c r="E1325" s="16" t="s">
        <v>30</v>
      </c>
      <c r="F1325" s="17" t="s">
        <v>31</v>
      </c>
      <c r="G1325" s="18">
        <v>3454.2</v>
      </c>
      <c r="H1325" s="18">
        <v>3454.2</v>
      </c>
      <c r="I1325" s="18">
        <v>3454.2</v>
      </c>
      <c r="J1325" s="18"/>
    </row>
    <row r="1326" spans="1:11" ht="31.5" x14ac:dyDescent="0.25">
      <c r="A1326" s="16" t="s">
        <v>465</v>
      </c>
      <c r="B1326" s="16" t="s">
        <v>98</v>
      </c>
      <c r="C1326" s="16" t="s">
        <v>235</v>
      </c>
      <c r="D1326" s="16" t="s">
        <v>414</v>
      </c>
      <c r="E1326" s="19"/>
      <c r="F1326" s="17" t="s">
        <v>415</v>
      </c>
      <c r="G1326" s="18">
        <f t="shared" si="405"/>
        <v>12727</v>
      </c>
      <c r="H1326" s="18">
        <f t="shared" si="406"/>
        <v>12727</v>
      </c>
      <c r="I1326" s="18">
        <f t="shared" si="407"/>
        <v>12727</v>
      </c>
      <c r="J1326" s="18">
        <f t="shared" si="408"/>
        <v>0</v>
      </c>
    </row>
    <row r="1327" spans="1:11" x14ac:dyDescent="0.25">
      <c r="A1327" s="16" t="s">
        <v>465</v>
      </c>
      <c r="B1327" s="16" t="s">
        <v>98</v>
      </c>
      <c r="C1327" s="16" t="s">
        <v>235</v>
      </c>
      <c r="D1327" s="16" t="s">
        <v>416</v>
      </c>
      <c r="E1327" s="19"/>
      <c r="F1327" s="17" t="s">
        <v>58</v>
      </c>
      <c r="G1327" s="18">
        <f t="shared" si="405"/>
        <v>12727</v>
      </c>
      <c r="H1327" s="18">
        <f t="shared" si="406"/>
        <v>12727</v>
      </c>
      <c r="I1327" s="18">
        <f t="shared" si="407"/>
        <v>12727</v>
      </c>
      <c r="J1327" s="18">
        <f t="shared" si="408"/>
        <v>0</v>
      </c>
    </row>
    <row r="1328" spans="1:11" ht="31.5" x14ac:dyDescent="0.25">
      <c r="A1328" s="16" t="s">
        <v>465</v>
      </c>
      <c r="B1328" s="16" t="s">
        <v>98</v>
      </c>
      <c r="C1328" s="16" t="s">
        <v>235</v>
      </c>
      <c r="D1328" s="16" t="s">
        <v>417</v>
      </c>
      <c r="E1328" s="19"/>
      <c r="F1328" s="17" t="s">
        <v>418</v>
      </c>
      <c r="G1328" s="18">
        <f t="shared" si="405"/>
        <v>12727</v>
      </c>
      <c r="H1328" s="18">
        <f t="shared" si="406"/>
        <v>12727</v>
      </c>
      <c r="I1328" s="18">
        <f t="shared" si="407"/>
        <v>12727</v>
      </c>
      <c r="J1328" s="18">
        <f t="shared" si="408"/>
        <v>0</v>
      </c>
    </row>
    <row r="1329" spans="1:11" ht="31.5" x14ac:dyDescent="0.25">
      <c r="A1329" s="16" t="s">
        <v>465</v>
      </c>
      <c r="B1329" s="16" t="s">
        <v>98</v>
      </c>
      <c r="C1329" s="16" t="s">
        <v>235</v>
      </c>
      <c r="D1329" s="16" t="s">
        <v>419</v>
      </c>
      <c r="E1329" s="19"/>
      <c r="F1329" s="17" t="s">
        <v>420</v>
      </c>
      <c r="G1329" s="18">
        <f t="shared" si="405"/>
        <v>12727</v>
      </c>
      <c r="H1329" s="18">
        <f t="shared" si="406"/>
        <v>12727</v>
      </c>
      <c r="I1329" s="18">
        <f t="shared" si="407"/>
        <v>12727</v>
      </c>
      <c r="J1329" s="18">
        <f t="shared" si="408"/>
        <v>0</v>
      </c>
    </row>
    <row r="1330" spans="1:11" x14ac:dyDescent="0.25">
      <c r="A1330" s="16" t="s">
        <v>465</v>
      </c>
      <c r="B1330" s="16" t="s">
        <v>98</v>
      </c>
      <c r="C1330" s="16" t="s">
        <v>235</v>
      </c>
      <c r="D1330" s="16" t="s">
        <v>419</v>
      </c>
      <c r="E1330" s="16" t="s">
        <v>32</v>
      </c>
      <c r="F1330" s="17" t="s">
        <v>33</v>
      </c>
      <c r="G1330" s="18">
        <v>12727</v>
      </c>
      <c r="H1330" s="18">
        <v>12727</v>
      </c>
      <c r="I1330" s="18">
        <v>12727</v>
      </c>
      <c r="J1330" s="18"/>
    </row>
    <row r="1331" spans="1:11" s="12" customFormat="1" x14ac:dyDescent="0.25">
      <c r="A1331" s="13" t="s">
        <v>465</v>
      </c>
      <c r="B1331" s="13" t="s">
        <v>98</v>
      </c>
      <c r="C1331" s="13" t="s">
        <v>100</v>
      </c>
      <c r="D1331" s="13"/>
      <c r="E1331" s="13"/>
      <c r="F1331" s="14" t="s">
        <v>101</v>
      </c>
      <c r="G1331" s="15">
        <f t="shared" si="405"/>
        <v>250</v>
      </c>
      <c r="H1331" s="15">
        <f t="shared" si="406"/>
        <v>250</v>
      </c>
      <c r="I1331" s="15">
        <f t="shared" si="407"/>
        <v>250</v>
      </c>
      <c r="J1331" s="15">
        <f t="shared" si="408"/>
        <v>0</v>
      </c>
    </row>
    <row r="1332" spans="1:11" ht="31.5" x14ac:dyDescent="0.25">
      <c r="A1332" s="16" t="s">
        <v>465</v>
      </c>
      <c r="B1332" s="16" t="s">
        <v>98</v>
      </c>
      <c r="C1332" s="16" t="s">
        <v>100</v>
      </c>
      <c r="D1332" s="16" t="s">
        <v>102</v>
      </c>
      <c r="E1332" s="16"/>
      <c r="F1332" s="17" t="s">
        <v>103</v>
      </c>
      <c r="G1332" s="18">
        <f t="shared" si="405"/>
        <v>250</v>
      </c>
      <c r="H1332" s="18">
        <f t="shared" si="406"/>
        <v>250</v>
      </c>
      <c r="I1332" s="18">
        <f t="shared" si="407"/>
        <v>250</v>
      </c>
      <c r="J1332" s="18">
        <f t="shared" si="408"/>
        <v>0</v>
      </c>
    </row>
    <row r="1333" spans="1:11" hidden="1" x14ac:dyDescent="0.25">
      <c r="A1333" s="16" t="s">
        <v>465</v>
      </c>
      <c r="B1333" s="16" t="s">
        <v>98</v>
      </c>
      <c r="C1333" s="16" t="s">
        <v>100</v>
      </c>
      <c r="D1333" s="16" t="s">
        <v>104</v>
      </c>
      <c r="E1333" s="16"/>
      <c r="F1333" s="17" t="s">
        <v>25</v>
      </c>
      <c r="G1333" s="18">
        <f t="shared" si="405"/>
        <v>250</v>
      </c>
      <c r="H1333" s="18">
        <f t="shared" si="406"/>
        <v>250</v>
      </c>
      <c r="I1333" s="18">
        <f t="shared" si="407"/>
        <v>250</v>
      </c>
      <c r="J1333" s="18">
        <f t="shared" si="408"/>
        <v>0</v>
      </c>
      <c r="K1333" s="1" t="s">
        <v>381</v>
      </c>
    </row>
    <row r="1334" spans="1:11" ht="47.25" x14ac:dyDescent="0.25">
      <c r="A1334" s="16" t="s">
        <v>465</v>
      </c>
      <c r="B1334" s="16" t="s">
        <v>98</v>
      </c>
      <c r="C1334" s="16" t="s">
        <v>100</v>
      </c>
      <c r="D1334" s="16" t="s">
        <v>105</v>
      </c>
      <c r="E1334" s="16"/>
      <c r="F1334" s="17" t="s">
        <v>106</v>
      </c>
      <c r="G1334" s="18">
        <f t="shared" si="405"/>
        <v>250</v>
      </c>
      <c r="H1334" s="18">
        <f t="shared" si="406"/>
        <v>250</v>
      </c>
      <c r="I1334" s="18">
        <f t="shared" si="407"/>
        <v>250</v>
      </c>
      <c r="J1334" s="18">
        <f t="shared" si="408"/>
        <v>0</v>
      </c>
    </row>
    <row r="1335" spans="1:11" ht="63" x14ac:dyDescent="0.25">
      <c r="A1335" s="16" t="s">
        <v>465</v>
      </c>
      <c r="B1335" s="16" t="s">
        <v>98</v>
      </c>
      <c r="C1335" s="16" t="s">
        <v>100</v>
      </c>
      <c r="D1335" s="16" t="s">
        <v>421</v>
      </c>
      <c r="E1335" s="16"/>
      <c r="F1335" s="17" t="s">
        <v>422</v>
      </c>
      <c r="G1335" s="18">
        <f t="shared" si="405"/>
        <v>250</v>
      </c>
      <c r="H1335" s="18">
        <f t="shared" si="406"/>
        <v>250</v>
      </c>
      <c r="I1335" s="18">
        <f t="shared" si="407"/>
        <v>250</v>
      </c>
      <c r="J1335" s="18">
        <f t="shared" si="408"/>
        <v>0</v>
      </c>
    </row>
    <row r="1336" spans="1:11" x14ac:dyDescent="0.25">
      <c r="A1336" s="16" t="s">
        <v>465</v>
      </c>
      <c r="B1336" s="16" t="s">
        <v>98</v>
      </c>
      <c r="C1336" s="16" t="s">
        <v>100</v>
      </c>
      <c r="D1336" s="16" t="s">
        <v>421</v>
      </c>
      <c r="E1336" s="16" t="s">
        <v>32</v>
      </c>
      <c r="F1336" s="17" t="s">
        <v>33</v>
      </c>
      <c r="G1336" s="18">
        <v>250</v>
      </c>
      <c r="H1336" s="18">
        <v>250</v>
      </c>
      <c r="I1336" s="18">
        <v>250</v>
      </c>
      <c r="J1336" s="18"/>
    </row>
    <row r="1337" spans="1:11" s="8" customFormat="1" x14ac:dyDescent="0.25">
      <c r="A1337" s="9" t="s">
        <v>465</v>
      </c>
      <c r="B1337" s="23" t="s">
        <v>128</v>
      </c>
      <c r="C1337" s="23"/>
      <c r="D1337" s="9"/>
      <c r="E1337" s="9"/>
      <c r="F1337" s="10" t="s">
        <v>145</v>
      </c>
      <c r="G1337" s="11">
        <f t="shared" si="405"/>
        <v>24166.899999999998</v>
      </c>
      <c r="H1337" s="11">
        <f t="shared" si="406"/>
        <v>21849.799999999996</v>
      </c>
      <c r="I1337" s="11">
        <f t="shared" si="407"/>
        <v>19161.899999999998</v>
      </c>
      <c r="J1337" s="11">
        <f t="shared" si="408"/>
        <v>0</v>
      </c>
    </row>
    <row r="1338" spans="1:11" s="12" customFormat="1" x14ac:dyDescent="0.25">
      <c r="A1338" s="13" t="s">
        <v>465</v>
      </c>
      <c r="B1338" s="13" t="s">
        <v>128</v>
      </c>
      <c r="C1338" s="13" t="s">
        <v>122</v>
      </c>
      <c r="D1338" s="13"/>
      <c r="E1338" s="13"/>
      <c r="F1338" s="14" t="s">
        <v>146</v>
      </c>
      <c r="G1338" s="15">
        <f>G1339+G1344+G1355</f>
        <v>24166.899999999998</v>
      </c>
      <c r="H1338" s="15">
        <f>H1339+H1344+H1355</f>
        <v>21849.799999999996</v>
      </c>
      <c r="I1338" s="15">
        <f>I1339+I1344+I1355</f>
        <v>19161.899999999998</v>
      </c>
      <c r="J1338" s="15">
        <f>J1339+J1344+J1355</f>
        <v>0</v>
      </c>
    </row>
    <row r="1339" spans="1:11" ht="31.5" x14ac:dyDescent="0.25">
      <c r="A1339" s="16" t="s">
        <v>465</v>
      </c>
      <c r="B1339" s="16" t="s">
        <v>128</v>
      </c>
      <c r="C1339" s="16" t="s">
        <v>122</v>
      </c>
      <c r="D1339" s="16" t="s">
        <v>407</v>
      </c>
      <c r="E1339" s="19"/>
      <c r="F1339" s="17" t="s">
        <v>408</v>
      </c>
      <c r="G1339" s="18">
        <f t="shared" ref="G1339:G1342" si="409">G1340</f>
        <v>255.6</v>
      </c>
      <c r="H1339" s="18">
        <f t="shared" si="406"/>
        <v>265.8</v>
      </c>
      <c r="I1339" s="18">
        <f t="shared" ref="I1339:I1342" si="410">I1340</f>
        <v>272.89999999999998</v>
      </c>
      <c r="J1339" s="18">
        <f t="shared" ref="J1339:J1342" si="411">J1340</f>
        <v>0</v>
      </c>
    </row>
    <row r="1340" spans="1:11" hidden="1" x14ac:dyDescent="0.25">
      <c r="A1340" s="16" t="s">
        <v>465</v>
      </c>
      <c r="B1340" s="16" t="s">
        <v>128</v>
      </c>
      <c r="C1340" s="16" t="s">
        <v>122</v>
      </c>
      <c r="D1340" s="16" t="s">
        <v>409</v>
      </c>
      <c r="E1340" s="19"/>
      <c r="F1340" s="17" t="s">
        <v>25</v>
      </c>
      <c r="G1340" s="18">
        <f t="shared" si="409"/>
        <v>255.6</v>
      </c>
      <c r="H1340" s="18">
        <f t="shared" si="406"/>
        <v>265.8</v>
      </c>
      <c r="I1340" s="18">
        <f t="shared" si="410"/>
        <v>272.89999999999998</v>
      </c>
      <c r="J1340" s="18">
        <f t="shared" si="411"/>
        <v>0</v>
      </c>
      <c r="K1340" s="1" t="s">
        <v>381</v>
      </c>
    </row>
    <row r="1341" spans="1:11" ht="31.5" x14ac:dyDescent="0.25">
      <c r="A1341" s="16" t="s">
        <v>465</v>
      </c>
      <c r="B1341" s="16" t="s">
        <v>128</v>
      </c>
      <c r="C1341" s="16" t="s">
        <v>122</v>
      </c>
      <c r="D1341" s="16" t="s">
        <v>423</v>
      </c>
      <c r="E1341" s="19"/>
      <c r="F1341" s="17" t="s">
        <v>424</v>
      </c>
      <c r="G1341" s="18">
        <f t="shared" si="409"/>
        <v>255.6</v>
      </c>
      <c r="H1341" s="18">
        <f t="shared" si="406"/>
        <v>265.8</v>
      </c>
      <c r="I1341" s="18">
        <f t="shared" si="410"/>
        <v>272.89999999999998</v>
      </c>
      <c r="J1341" s="18">
        <f t="shared" si="411"/>
        <v>0</v>
      </c>
    </row>
    <row r="1342" spans="1:11" ht="47.25" x14ac:dyDescent="0.25">
      <c r="A1342" s="16" t="s">
        <v>465</v>
      </c>
      <c r="B1342" s="16" t="s">
        <v>128</v>
      </c>
      <c r="C1342" s="16" t="s">
        <v>122</v>
      </c>
      <c r="D1342" s="16" t="s">
        <v>425</v>
      </c>
      <c r="E1342" s="19"/>
      <c r="F1342" s="17" t="s">
        <v>426</v>
      </c>
      <c r="G1342" s="18">
        <f t="shared" si="409"/>
        <v>255.6</v>
      </c>
      <c r="H1342" s="18">
        <f t="shared" si="406"/>
        <v>265.8</v>
      </c>
      <c r="I1342" s="18">
        <f t="shared" si="410"/>
        <v>272.89999999999998</v>
      </c>
      <c r="J1342" s="18">
        <f t="shared" si="411"/>
        <v>0</v>
      </c>
    </row>
    <row r="1343" spans="1:11" ht="31.5" x14ac:dyDescent="0.25">
      <c r="A1343" s="16" t="s">
        <v>465</v>
      </c>
      <c r="B1343" s="16" t="s">
        <v>128</v>
      </c>
      <c r="C1343" s="16" t="s">
        <v>122</v>
      </c>
      <c r="D1343" s="16" t="s">
        <v>425</v>
      </c>
      <c r="E1343" s="16" t="s">
        <v>30</v>
      </c>
      <c r="F1343" s="17" t="s">
        <v>31</v>
      </c>
      <c r="G1343" s="18">
        <v>255.6</v>
      </c>
      <c r="H1343" s="18">
        <v>265.8</v>
      </c>
      <c r="I1343" s="18">
        <v>272.89999999999998</v>
      </c>
      <c r="J1343" s="18"/>
    </row>
    <row r="1344" spans="1:11" ht="31.5" x14ac:dyDescent="0.25">
      <c r="A1344" s="16" t="s">
        <v>465</v>
      </c>
      <c r="B1344" s="16" t="s">
        <v>128</v>
      </c>
      <c r="C1344" s="16" t="s">
        <v>122</v>
      </c>
      <c r="D1344" s="16" t="s">
        <v>414</v>
      </c>
      <c r="E1344" s="19"/>
      <c r="F1344" s="17" t="s">
        <v>415</v>
      </c>
      <c r="G1344" s="18">
        <f>G1345+G1349</f>
        <v>23401.5</v>
      </c>
      <c r="H1344" s="18">
        <f>H1345+H1349</f>
        <v>21074.199999999997</v>
      </c>
      <c r="I1344" s="18">
        <f>I1345+I1349</f>
        <v>18379.199999999997</v>
      </c>
      <c r="J1344" s="18">
        <f>J1345+J1349</f>
        <v>0</v>
      </c>
    </row>
    <row r="1345" spans="1:11" x14ac:dyDescent="0.25">
      <c r="A1345" s="16" t="s">
        <v>465</v>
      </c>
      <c r="B1345" s="16" t="s">
        <v>128</v>
      </c>
      <c r="C1345" s="16" t="s">
        <v>122</v>
      </c>
      <c r="D1345" s="16" t="s">
        <v>416</v>
      </c>
      <c r="E1345" s="19"/>
      <c r="F1345" s="17" t="s">
        <v>58</v>
      </c>
      <c r="G1345" s="18">
        <f t="shared" ref="G1345:G1349" si="412">G1346</f>
        <v>6651.4</v>
      </c>
      <c r="H1345" s="18">
        <f t="shared" ref="H1345:H1349" si="413">H1346</f>
        <v>6651.4</v>
      </c>
      <c r="I1345" s="18">
        <f t="shared" ref="I1345:I1349" si="414">I1346</f>
        <v>6651.4</v>
      </c>
      <c r="J1345" s="18">
        <f t="shared" ref="J1345:J1349" si="415">J1346</f>
        <v>0</v>
      </c>
    </row>
    <row r="1346" spans="1:11" ht="31.5" x14ac:dyDescent="0.25">
      <c r="A1346" s="16" t="s">
        <v>465</v>
      </c>
      <c r="B1346" s="16" t="s">
        <v>128</v>
      </c>
      <c r="C1346" s="16" t="s">
        <v>122</v>
      </c>
      <c r="D1346" s="16" t="s">
        <v>417</v>
      </c>
      <c r="E1346" s="19"/>
      <c r="F1346" s="17" t="s">
        <v>418</v>
      </c>
      <c r="G1346" s="18">
        <f t="shared" si="412"/>
        <v>6651.4</v>
      </c>
      <c r="H1346" s="18">
        <f t="shared" si="413"/>
        <v>6651.4</v>
      </c>
      <c r="I1346" s="18">
        <f t="shared" si="414"/>
        <v>6651.4</v>
      </c>
      <c r="J1346" s="18">
        <f t="shared" si="415"/>
        <v>0</v>
      </c>
    </row>
    <row r="1347" spans="1:11" ht="31.5" x14ac:dyDescent="0.25">
      <c r="A1347" s="16" t="s">
        <v>465</v>
      </c>
      <c r="B1347" s="16" t="s">
        <v>128</v>
      </c>
      <c r="C1347" s="16" t="s">
        <v>122</v>
      </c>
      <c r="D1347" s="16" t="s">
        <v>427</v>
      </c>
      <c r="E1347" s="19"/>
      <c r="F1347" s="17" t="s">
        <v>428</v>
      </c>
      <c r="G1347" s="18">
        <f t="shared" si="412"/>
        <v>6651.4</v>
      </c>
      <c r="H1347" s="18">
        <f t="shared" si="413"/>
        <v>6651.4</v>
      </c>
      <c r="I1347" s="18">
        <f t="shared" si="414"/>
        <v>6651.4</v>
      </c>
      <c r="J1347" s="18">
        <f t="shared" si="415"/>
        <v>0</v>
      </c>
    </row>
    <row r="1348" spans="1:11" x14ac:dyDescent="0.25">
      <c r="A1348" s="16" t="s">
        <v>465</v>
      </c>
      <c r="B1348" s="16" t="s">
        <v>128</v>
      </c>
      <c r="C1348" s="16" t="s">
        <v>122</v>
      </c>
      <c r="D1348" s="16" t="s">
        <v>427</v>
      </c>
      <c r="E1348" s="16" t="s">
        <v>32</v>
      </c>
      <c r="F1348" s="17" t="s">
        <v>33</v>
      </c>
      <c r="G1348" s="18">
        <v>6651.4</v>
      </c>
      <c r="H1348" s="18">
        <v>6651.4</v>
      </c>
      <c r="I1348" s="18">
        <v>6651.4</v>
      </c>
      <c r="J1348" s="18"/>
    </row>
    <row r="1349" spans="1:11" hidden="1" x14ac:dyDescent="0.25">
      <c r="A1349" s="16" t="s">
        <v>465</v>
      </c>
      <c r="B1349" s="16" t="s">
        <v>128</v>
      </c>
      <c r="C1349" s="16" t="s">
        <v>122</v>
      </c>
      <c r="D1349" s="16" t="s">
        <v>429</v>
      </c>
      <c r="E1349" s="19"/>
      <c r="F1349" s="17" t="s">
        <v>25</v>
      </c>
      <c r="G1349" s="18">
        <f t="shared" si="412"/>
        <v>16750.099999999999</v>
      </c>
      <c r="H1349" s="18">
        <f t="shared" si="413"/>
        <v>14422.8</v>
      </c>
      <c r="I1349" s="18">
        <f t="shared" si="414"/>
        <v>11727.8</v>
      </c>
      <c r="J1349" s="18">
        <f t="shared" si="415"/>
        <v>0</v>
      </c>
      <c r="K1349" s="1" t="s">
        <v>381</v>
      </c>
    </row>
    <row r="1350" spans="1:11" ht="47.25" x14ac:dyDescent="0.25">
      <c r="A1350" s="16" t="s">
        <v>465</v>
      </c>
      <c r="B1350" s="16" t="s">
        <v>128</v>
      </c>
      <c r="C1350" s="16" t="s">
        <v>122</v>
      </c>
      <c r="D1350" s="16" t="s">
        <v>430</v>
      </c>
      <c r="E1350" s="19"/>
      <c r="F1350" s="17" t="s">
        <v>431</v>
      </c>
      <c r="G1350" s="18">
        <f>G1351+G1353</f>
        <v>16750.099999999999</v>
      </c>
      <c r="H1350" s="18">
        <f>H1351+H1353</f>
        <v>14422.8</v>
      </c>
      <c r="I1350" s="18">
        <f>I1351+I1353</f>
        <v>11727.8</v>
      </c>
      <c r="J1350" s="18">
        <f>J1351+J1353</f>
        <v>0</v>
      </c>
    </row>
    <row r="1351" spans="1:11" ht="31.5" x14ac:dyDescent="0.25">
      <c r="A1351" s="16" t="s">
        <v>465</v>
      </c>
      <c r="B1351" s="16" t="s">
        <v>128</v>
      </c>
      <c r="C1351" s="16" t="s">
        <v>122</v>
      </c>
      <c r="D1351" s="16" t="s">
        <v>432</v>
      </c>
      <c r="E1351" s="19"/>
      <c r="F1351" s="17" t="s">
        <v>433</v>
      </c>
      <c r="G1351" s="18">
        <f>G1352</f>
        <v>14000.1</v>
      </c>
      <c r="H1351" s="18">
        <f>H1352</f>
        <v>11727.8</v>
      </c>
      <c r="I1351" s="18">
        <f>I1352</f>
        <v>11727.8</v>
      </c>
      <c r="J1351" s="18">
        <f>J1352</f>
        <v>0</v>
      </c>
    </row>
    <row r="1352" spans="1:11" ht="31.5" x14ac:dyDescent="0.25">
      <c r="A1352" s="16" t="s">
        <v>465</v>
      </c>
      <c r="B1352" s="16" t="s">
        <v>128</v>
      </c>
      <c r="C1352" s="16" t="s">
        <v>122</v>
      </c>
      <c r="D1352" s="16" t="s">
        <v>432</v>
      </c>
      <c r="E1352" s="16" t="s">
        <v>30</v>
      </c>
      <c r="F1352" s="17" t="s">
        <v>31</v>
      </c>
      <c r="G1352" s="18">
        <v>14000.1</v>
      </c>
      <c r="H1352" s="18">
        <v>11727.8</v>
      </c>
      <c r="I1352" s="18">
        <v>11727.8</v>
      </c>
      <c r="J1352" s="18"/>
    </row>
    <row r="1353" spans="1:11" ht="31.5" x14ac:dyDescent="0.25">
      <c r="A1353" s="16" t="s">
        <v>465</v>
      </c>
      <c r="B1353" s="16" t="s">
        <v>128</v>
      </c>
      <c r="C1353" s="16" t="s">
        <v>122</v>
      </c>
      <c r="D1353" s="16" t="s">
        <v>434</v>
      </c>
      <c r="E1353" s="19"/>
      <c r="F1353" s="17" t="s">
        <v>435</v>
      </c>
      <c r="G1353" s="18">
        <f>G1354</f>
        <v>2750</v>
      </c>
      <c r="H1353" s="18">
        <f>H1354</f>
        <v>2695</v>
      </c>
      <c r="I1353" s="18">
        <f>I1354</f>
        <v>0</v>
      </c>
      <c r="J1353" s="18">
        <f>J1354</f>
        <v>0</v>
      </c>
    </row>
    <row r="1354" spans="1:11" x14ac:dyDescent="0.25">
      <c r="A1354" s="16" t="s">
        <v>465</v>
      </c>
      <c r="B1354" s="16" t="s">
        <v>128</v>
      </c>
      <c r="C1354" s="16" t="s">
        <v>122</v>
      </c>
      <c r="D1354" s="16" t="s">
        <v>434</v>
      </c>
      <c r="E1354" s="16" t="s">
        <v>32</v>
      </c>
      <c r="F1354" s="17" t="s">
        <v>33</v>
      </c>
      <c r="G1354" s="18">
        <v>2750</v>
      </c>
      <c r="H1354" s="18">
        <v>2695</v>
      </c>
      <c r="I1354" s="18">
        <v>0</v>
      </c>
      <c r="J1354" s="18"/>
    </row>
    <row r="1355" spans="1:11" ht="31.5" x14ac:dyDescent="0.25">
      <c r="A1355" s="16" t="s">
        <v>465</v>
      </c>
      <c r="B1355" s="16" t="s">
        <v>128</v>
      </c>
      <c r="C1355" s="16" t="s">
        <v>122</v>
      </c>
      <c r="D1355" s="16" t="s">
        <v>130</v>
      </c>
      <c r="E1355" s="19"/>
      <c r="F1355" s="17" t="s">
        <v>131</v>
      </c>
      <c r="G1355" s="18">
        <f t="shared" ref="G1355:G1367" si="416">G1356</f>
        <v>509.8</v>
      </c>
      <c r="H1355" s="18">
        <f t="shared" ref="H1355:H1365" si="417">H1356</f>
        <v>509.8</v>
      </c>
      <c r="I1355" s="18">
        <f t="shared" ref="I1355:I1367" si="418">I1356</f>
        <v>509.8</v>
      </c>
      <c r="J1355" s="18">
        <f t="shared" ref="J1355:J1367" si="419">J1356</f>
        <v>0</v>
      </c>
    </row>
    <row r="1356" spans="1:11" hidden="1" x14ac:dyDescent="0.25">
      <c r="A1356" s="16" t="s">
        <v>465</v>
      </c>
      <c r="B1356" s="16" t="s">
        <v>128</v>
      </c>
      <c r="C1356" s="16" t="s">
        <v>122</v>
      </c>
      <c r="D1356" s="16" t="s">
        <v>132</v>
      </c>
      <c r="E1356" s="19"/>
      <c r="F1356" s="17" t="s">
        <v>25</v>
      </c>
      <c r="G1356" s="18">
        <f t="shared" si="416"/>
        <v>509.8</v>
      </c>
      <c r="H1356" s="18">
        <f t="shared" si="417"/>
        <v>509.8</v>
      </c>
      <c r="I1356" s="18">
        <f t="shared" si="418"/>
        <v>509.8</v>
      </c>
      <c r="J1356" s="18">
        <f t="shared" si="419"/>
        <v>0</v>
      </c>
      <c r="K1356" s="1" t="s">
        <v>381</v>
      </c>
    </row>
    <row r="1357" spans="1:11" ht="31.5" x14ac:dyDescent="0.25">
      <c r="A1357" s="16" t="s">
        <v>465</v>
      </c>
      <c r="B1357" s="16" t="s">
        <v>128</v>
      </c>
      <c r="C1357" s="16" t="s">
        <v>122</v>
      </c>
      <c r="D1357" s="16" t="s">
        <v>133</v>
      </c>
      <c r="E1357" s="19"/>
      <c r="F1357" s="17" t="s">
        <v>134</v>
      </c>
      <c r="G1357" s="18">
        <f t="shared" si="416"/>
        <v>509.8</v>
      </c>
      <c r="H1357" s="18">
        <f t="shared" si="417"/>
        <v>509.8</v>
      </c>
      <c r="I1357" s="18">
        <f t="shared" si="418"/>
        <v>509.8</v>
      </c>
      <c r="J1357" s="18">
        <f t="shared" si="419"/>
        <v>0</v>
      </c>
    </row>
    <row r="1358" spans="1:11" ht="31.5" x14ac:dyDescent="0.25">
      <c r="A1358" s="16" t="s">
        <v>465</v>
      </c>
      <c r="B1358" s="16" t="s">
        <v>128</v>
      </c>
      <c r="C1358" s="16" t="s">
        <v>122</v>
      </c>
      <c r="D1358" s="16" t="s">
        <v>163</v>
      </c>
      <c r="E1358" s="19"/>
      <c r="F1358" s="17" t="s">
        <v>164</v>
      </c>
      <c r="G1358" s="18">
        <f t="shared" si="416"/>
        <v>509.8</v>
      </c>
      <c r="H1358" s="18">
        <f t="shared" si="417"/>
        <v>509.8</v>
      </c>
      <c r="I1358" s="18">
        <f t="shared" si="418"/>
        <v>509.8</v>
      </c>
      <c r="J1358" s="18">
        <f t="shared" si="419"/>
        <v>0</v>
      </c>
    </row>
    <row r="1359" spans="1:11" ht="31.5" x14ac:dyDescent="0.25">
      <c r="A1359" s="16" t="s">
        <v>465</v>
      </c>
      <c r="B1359" s="16" t="s">
        <v>128</v>
      </c>
      <c r="C1359" s="16" t="s">
        <v>122</v>
      </c>
      <c r="D1359" s="16" t="s">
        <v>163</v>
      </c>
      <c r="E1359" s="16" t="s">
        <v>30</v>
      </c>
      <c r="F1359" s="17" t="s">
        <v>31</v>
      </c>
      <c r="G1359" s="18">
        <v>509.8</v>
      </c>
      <c r="H1359" s="18">
        <v>509.8</v>
      </c>
      <c r="I1359" s="18">
        <v>509.8</v>
      </c>
      <c r="J1359" s="18"/>
    </row>
    <row r="1360" spans="1:11" s="8" customFormat="1" x14ac:dyDescent="0.25">
      <c r="A1360" s="9" t="s">
        <v>465</v>
      </c>
      <c r="B1360" s="9" t="s">
        <v>67</v>
      </c>
      <c r="C1360" s="9"/>
      <c r="D1360" s="9"/>
      <c r="E1360" s="20"/>
      <c r="F1360" s="10" t="s">
        <v>167</v>
      </c>
      <c r="G1360" s="11">
        <f t="shared" si="416"/>
        <v>102.6</v>
      </c>
      <c r="H1360" s="11">
        <f t="shared" si="417"/>
        <v>102.6</v>
      </c>
      <c r="I1360" s="11">
        <f t="shared" si="418"/>
        <v>102.6</v>
      </c>
      <c r="J1360" s="11">
        <f t="shared" si="419"/>
        <v>0</v>
      </c>
    </row>
    <row r="1361" spans="1:11" s="12" customFormat="1" ht="31.5" x14ac:dyDescent="0.25">
      <c r="A1361" s="13" t="s">
        <v>465</v>
      </c>
      <c r="B1361" s="13" t="s">
        <v>67</v>
      </c>
      <c r="C1361" s="13" t="s">
        <v>122</v>
      </c>
      <c r="D1361" s="13"/>
      <c r="E1361" s="21"/>
      <c r="F1361" s="14" t="s">
        <v>168</v>
      </c>
      <c r="G1361" s="15">
        <f t="shared" si="416"/>
        <v>102.6</v>
      </c>
      <c r="H1361" s="15">
        <f t="shared" si="417"/>
        <v>102.6</v>
      </c>
      <c r="I1361" s="15">
        <f t="shared" si="418"/>
        <v>102.6</v>
      </c>
      <c r="J1361" s="15">
        <f t="shared" si="419"/>
        <v>0</v>
      </c>
    </row>
    <row r="1362" spans="1:11" ht="31.5" x14ac:dyDescent="0.25">
      <c r="A1362" s="16" t="s">
        <v>465</v>
      </c>
      <c r="B1362" s="16" t="s">
        <v>67</v>
      </c>
      <c r="C1362" s="16" t="s">
        <v>122</v>
      </c>
      <c r="D1362" s="16" t="s">
        <v>130</v>
      </c>
      <c r="E1362" s="19"/>
      <c r="F1362" s="17" t="s">
        <v>131</v>
      </c>
      <c r="G1362" s="18">
        <f t="shared" si="416"/>
        <v>102.6</v>
      </c>
      <c r="H1362" s="18">
        <f t="shared" si="417"/>
        <v>102.6</v>
      </c>
      <c r="I1362" s="18">
        <f t="shared" si="418"/>
        <v>102.6</v>
      </c>
      <c r="J1362" s="18">
        <f t="shared" si="419"/>
        <v>0</v>
      </c>
    </row>
    <row r="1363" spans="1:11" hidden="1" x14ac:dyDescent="0.25">
      <c r="A1363" s="16" t="s">
        <v>465</v>
      </c>
      <c r="B1363" s="16" t="s">
        <v>67</v>
      </c>
      <c r="C1363" s="16" t="s">
        <v>122</v>
      </c>
      <c r="D1363" s="16" t="s">
        <v>132</v>
      </c>
      <c r="E1363" s="19"/>
      <c r="F1363" s="17" t="s">
        <v>25</v>
      </c>
      <c r="G1363" s="18">
        <f t="shared" si="416"/>
        <v>102.6</v>
      </c>
      <c r="H1363" s="18">
        <f t="shared" si="417"/>
        <v>102.6</v>
      </c>
      <c r="I1363" s="18">
        <f t="shared" si="418"/>
        <v>102.6</v>
      </c>
      <c r="J1363" s="18">
        <f t="shared" si="419"/>
        <v>0</v>
      </c>
      <c r="K1363" s="1" t="s">
        <v>381</v>
      </c>
    </row>
    <row r="1364" spans="1:11" ht="47.25" x14ac:dyDescent="0.25">
      <c r="A1364" s="16" t="s">
        <v>465</v>
      </c>
      <c r="B1364" s="16" t="s">
        <v>67</v>
      </c>
      <c r="C1364" s="16" t="s">
        <v>122</v>
      </c>
      <c r="D1364" s="16" t="s">
        <v>153</v>
      </c>
      <c r="E1364" s="19"/>
      <c r="F1364" s="17" t="s">
        <v>154</v>
      </c>
      <c r="G1364" s="18">
        <f t="shared" si="416"/>
        <v>102.6</v>
      </c>
      <c r="H1364" s="18">
        <f t="shared" si="417"/>
        <v>102.6</v>
      </c>
      <c r="I1364" s="18">
        <f t="shared" si="418"/>
        <v>102.6</v>
      </c>
      <c r="J1364" s="18">
        <f t="shared" si="419"/>
        <v>0</v>
      </c>
    </row>
    <row r="1365" spans="1:11" x14ac:dyDescent="0.25">
      <c r="A1365" s="16" t="s">
        <v>465</v>
      </c>
      <c r="B1365" s="16" t="s">
        <v>67</v>
      </c>
      <c r="C1365" s="16" t="s">
        <v>122</v>
      </c>
      <c r="D1365" s="16" t="s">
        <v>169</v>
      </c>
      <c r="E1365" s="19"/>
      <c r="F1365" s="17" t="s">
        <v>170</v>
      </c>
      <c r="G1365" s="18">
        <f t="shared" si="416"/>
        <v>102.6</v>
      </c>
      <c r="H1365" s="18">
        <f t="shared" si="417"/>
        <v>102.6</v>
      </c>
      <c r="I1365" s="18">
        <f t="shared" si="418"/>
        <v>102.6</v>
      </c>
      <c r="J1365" s="18">
        <f t="shared" si="419"/>
        <v>0</v>
      </c>
    </row>
    <row r="1366" spans="1:11" ht="31.5" x14ac:dyDescent="0.25">
      <c r="A1366" s="16" t="s">
        <v>465</v>
      </c>
      <c r="B1366" s="16" t="s">
        <v>67</v>
      </c>
      <c r="C1366" s="16" t="s">
        <v>122</v>
      </c>
      <c r="D1366" s="16" t="s">
        <v>169</v>
      </c>
      <c r="E1366" s="16" t="s">
        <v>30</v>
      </c>
      <c r="F1366" s="17" t="s">
        <v>31</v>
      </c>
      <c r="G1366" s="18">
        <v>102.6</v>
      </c>
      <c r="H1366" s="18">
        <v>102.6</v>
      </c>
      <c r="I1366" s="18">
        <v>102.6</v>
      </c>
      <c r="J1366" s="18"/>
    </row>
    <row r="1367" spans="1:11" s="8" customFormat="1" x14ac:dyDescent="0.25">
      <c r="A1367" s="9" t="s">
        <v>465</v>
      </c>
      <c r="B1367" s="9" t="s">
        <v>138</v>
      </c>
      <c r="C1367" s="9"/>
      <c r="D1367" s="9"/>
      <c r="E1367" s="9"/>
      <c r="F1367" s="10" t="s">
        <v>179</v>
      </c>
      <c r="G1367" s="11">
        <f t="shared" si="416"/>
        <v>3903</v>
      </c>
      <c r="H1367" s="11">
        <f t="shared" si="406"/>
        <v>3903</v>
      </c>
      <c r="I1367" s="11">
        <f t="shared" si="418"/>
        <v>3903</v>
      </c>
      <c r="J1367" s="11">
        <f t="shared" si="419"/>
        <v>0</v>
      </c>
    </row>
    <row r="1368" spans="1:11" s="12" customFormat="1" x14ac:dyDescent="0.25">
      <c r="A1368" s="13" t="s">
        <v>465</v>
      </c>
      <c r="B1368" s="13" t="s">
        <v>138</v>
      </c>
      <c r="C1368" s="13" t="s">
        <v>138</v>
      </c>
      <c r="D1368" s="13"/>
      <c r="E1368" s="13"/>
      <c r="F1368" s="14" t="s">
        <v>204</v>
      </c>
      <c r="G1368" s="15">
        <f>G1369+G1374</f>
        <v>3903</v>
      </c>
      <c r="H1368" s="15">
        <f>H1369+H1374</f>
        <v>3903</v>
      </c>
      <c r="I1368" s="15">
        <f>I1369+I1374</f>
        <v>3903</v>
      </c>
      <c r="J1368" s="15">
        <f>J1369+J1374</f>
        <v>0</v>
      </c>
    </row>
    <row r="1369" spans="1:11" ht="31.5" x14ac:dyDescent="0.25">
      <c r="A1369" s="16" t="s">
        <v>465</v>
      </c>
      <c r="B1369" s="16" t="s">
        <v>138</v>
      </c>
      <c r="C1369" s="16" t="s">
        <v>138</v>
      </c>
      <c r="D1369" s="16" t="s">
        <v>55</v>
      </c>
      <c r="E1369" s="19"/>
      <c r="F1369" s="17" t="s">
        <v>56</v>
      </c>
      <c r="G1369" s="18">
        <f t="shared" ref="G1369:G1391" si="420">G1370</f>
        <v>3353</v>
      </c>
      <c r="H1369" s="18">
        <f t="shared" si="406"/>
        <v>3353</v>
      </c>
      <c r="I1369" s="18">
        <f t="shared" ref="I1369:I1391" si="421">I1370</f>
        <v>3353</v>
      </c>
      <c r="J1369" s="18">
        <f t="shared" ref="J1369:J1391" si="422">J1370</f>
        <v>0</v>
      </c>
    </row>
    <row r="1370" spans="1:11" hidden="1" x14ac:dyDescent="0.25">
      <c r="A1370" s="16" t="s">
        <v>465</v>
      </c>
      <c r="B1370" s="16" t="s">
        <v>138</v>
      </c>
      <c r="C1370" s="16" t="s">
        <v>138</v>
      </c>
      <c r="D1370" s="16" t="s">
        <v>181</v>
      </c>
      <c r="E1370" s="19"/>
      <c r="F1370" s="17" t="s">
        <v>25</v>
      </c>
      <c r="G1370" s="18">
        <f t="shared" si="420"/>
        <v>3353</v>
      </c>
      <c r="H1370" s="18">
        <f t="shared" si="406"/>
        <v>3353</v>
      </c>
      <c r="I1370" s="18">
        <f t="shared" si="421"/>
        <v>3353</v>
      </c>
      <c r="J1370" s="18">
        <f t="shared" si="422"/>
        <v>0</v>
      </c>
      <c r="K1370" s="1" t="s">
        <v>381</v>
      </c>
    </row>
    <row r="1371" spans="1:11" ht="47.25" x14ac:dyDescent="0.25">
      <c r="A1371" s="16" t="s">
        <v>465</v>
      </c>
      <c r="B1371" s="16" t="s">
        <v>138</v>
      </c>
      <c r="C1371" s="16" t="s">
        <v>138</v>
      </c>
      <c r="D1371" s="16" t="s">
        <v>221</v>
      </c>
      <c r="E1371" s="19"/>
      <c r="F1371" s="17" t="s">
        <v>222</v>
      </c>
      <c r="G1371" s="18">
        <f t="shared" si="420"/>
        <v>3353</v>
      </c>
      <c r="H1371" s="18">
        <f t="shared" si="406"/>
        <v>3353</v>
      </c>
      <c r="I1371" s="18">
        <f t="shared" si="421"/>
        <v>3353</v>
      </c>
      <c r="J1371" s="18">
        <f t="shared" si="422"/>
        <v>0</v>
      </c>
    </row>
    <row r="1372" spans="1:11" ht="63" x14ac:dyDescent="0.25">
      <c r="A1372" s="16" t="s">
        <v>465</v>
      </c>
      <c r="B1372" s="16" t="s">
        <v>138</v>
      </c>
      <c r="C1372" s="16" t="s">
        <v>138</v>
      </c>
      <c r="D1372" s="16" t="s">
        <v>436</v>
      </c>
      <c r="E1372" s="19"/>
      <c r="F1372" s="17" t="s">
        <v>437</v>
      </c>
      <c r="G1372" s="18">
        <f t="shared" si="420"/>
        <v>3353</v>
      </c>
      <c r="H1372" s="18">
        <f t="shared" si="406"/>
        <v>3353</v>
      </c>
      <c r="I1372" s="18">
        <f t="shared" si="421"/>
        <v>3353</v>
      </c>
      <c r="J1372" s="18">
        <f t="shared" si="422"/>
        <v>0</v>
      </c>
    </row>
    <row r="1373" spans="1:11" ht="31.5" x14ac:dyDescent="0.25">
      <c r="A1373" s="16" t="s">
        <v>465</v>
      </c>
      <c r="B1373" s="16" t="s">
        <v>138</v>
      </c>
      <c r="C1373" s="16" t="s">
        <v>138</v>
      </c>
      <c r="D1373" s="16" t="s">
        <v>436</v>
      </c>
      <c r="E1373" s="16" t="s">
        <v>111</v>
      </c>
      <c r="F1373" s="17" t="s">
        <v>112</v>
      </c>
      <c r="G1373" s="18">
        <v>3353</v>
      </c>
      <c r="H1373" s="18">
        <v>3353</v>
      </c>
      <c r="I1373" s="18">
        <v>3353</v>
      </c>
      <c r="J1373" s="18"/>
    </row>
    <row r="1374" spans="1:11" ht="47.25" x14ac:dyDescent="0.25">
      <c r="A1374" s="16" t="s">
        <v>465</v>
      </c>
      <c r="B1374" s="16" t="s">
        <v>138</v>
      </c>
      <c r="C1374" s="16" t="s">
        <v>138</v>
      </c>
      <c r="D1374" s="16" t="s">
        <v>197</v>
      </c>
      <c r="E1374" s="19"/>
      <c r="F1374" s="17" t="s">
        <v>198</v>
      </c>
      <c r="G1374" s="18">
        <f t="shared" si="420"/>
        <v>550</v>
      </c>
      <c r="H1374" s="18">
        <f t="shared" si="406"/>
        <v>550</v>
      </c>
      <c r="I1374" s="18">
        <f t="shared" si="421"/>
        <v>550</v>
      </c>
      <c r="J1374" s="18">
        <f t="shared" si="422"/>
        <v>0</v>
      </c>
    </row>
    <row r="1375" spans="1:11" hidden="1" x14ac:dyDescent="0.25">
      <c r="A1375" s="16" t="s">
        <v>465</v>
      </c>
      <c r="B1375" s="16" t="s">
        <v>138</v>
      </c>
      <c r="C1375" s="16" t="s">
        <v>138</v>
      </c>
      <c r="D1375" s="16" t="s">
        <v>199</v>
      </c>
      <c r="E1375" s="19"/>
      <c r="F1375" s="17" t="s">
        <v>25</v>
      </c>
      <c r="G1375" s="18">
        <f t="shared" si="420"/>
        <v>550</v>
      </c>
      <c r="H1375" s="18">
        <f t="shared" si="406"/>
        <v>550</v>
      </c>
      <c r="I1375" s="18">
        <f t="shared" si="421"/>
        <v>550</v>
      </c>
      <c r="J1375" s="18">
        <f t="shared" si="422"/>
        <v>0</v>
      </c>
      <c r="K1375" s="1" t="s">
        <v>381</v>
      </c>
    </row>
    <row r="1376" spans="1:11" ht="31.5" x14ac:dyDescent="0.25">
      <c r="A1376" s="16" t="s">
        <v>465</v>
      </c>
      <c r="B1376" s="16" t="s">
        <v>138</v>
      </c>
      <c r="C1376" s="16" t="s">
        <v>138</v>
      </c>
      <c r="D1376" s="16" t="s">
        <v>239</v>
      </c>
      <c r="E1376" s="19"/>
      <c r="F1376" s="17" t="s">
        <v>240</v>
      </c>
      <c r="G1376" s="18">
        <f t="shared" si="420"/>
        <v>550</v>
      </c>
      <c r="H1376" s="18">
        <f t="shared" si="406"/>
        <v>550</v>
      </c>
      <c r="I1376" s="18">
        <f t="shared" si="421"/>
        <v>550</v>
      </c>
      <c r="J1376" s="18">
        <f t="shared" si="422"/>
        <v>0</v>
      </c>
    </row>
    <row r="1377" spans="1:11" ht="47.25" x14ac:dyDescent="0.25">
      <c r="A1377" s="16" t="s">
        <v>465</v>
      </c>
      <c r="B1377" s="16" t="s">
        <v>138</v>
      </c>
      <c r="C1377" s="16" t="s">
        <v>138</v>
      </c>
      <c r="D1377" s="16" t="s">
        <v>438</v>
      </c>
      <c r="E1377" s="19"/>
      <c r="F1377" s="17" t="s">
        <v>439</v>
      </c>
      <c r="G1377" s="18">
        <f t="shared" si="420"/>
        <v>550</v>
      </c>
      <c r="H1377" s="18">
        <f t="shared" si="406"/>
        <v>550</v>
      </c>
      <c r="I1377" s="18">
        <f t="shared" si="421"/>
        <v>550</v>
      </c>
      <c r="J1377" s="18">
        <f t="shared" si="422"/>
        <v>0</v>
      </c>
    </row>
    <row r="1378" spans="1:11" ht="31.5" x14ac:dyDescent="0.25">
      <c r="A1378" s="16" t="s">
        <v>465</v>
      </c>
      <c r="B1378" s="16" t="s">
        <v>138</v>
      </c>
      <c r="C1378" s="16" t="s">
        <v>138</v>
      </c>
      <c r="D1378" s="16" t="s">
        <v>438</v>
      </c>
      <c r="E1378" s="16" t="s">
        <v>30</v>
      </c>
      <c r="F1378" s="17" t="s">
        <v>31</v>
      </c>
      <c r="G1378" s="18">
        <v>550</v>
      </c>
      <c r="H1378" s="18">
        <v>550</v>
      </c>
      <c r="I1378" s="18">
        <v>550</v>
      </c>
      <c r="J1378" s="18"/>
    </row>
    <row r="1379" spans="1:11" s="8" customFormat="1" x14ac:dyDescent="0.25">
      <c r="A1379" s="9" t="s">
        <v>465</v>
      </c>
      <c r="B1379" s="9" t="s">
        <v>52</v>
      </c>
      <c r="C1379" s="9"/>
      <c r="D1379" s="9"/>
      <c r="E1379" s="9"/>
      <c r="F1379" s="10" t="s">
        <v>53</v>
      </c>
      <c r="G1379" s="11">
        <f t="shared" si="420"/>
        <v>2129.6</v>
      </c>
      <c r="H1379" s="11">
        <f t="shared" si="406"/>
        <v>1030.9000000000001</v>
      </c>
      <c r="I1379" s="11">
        <f t="shared" si="421"/>
        <v>1030.9000000000001</v>
      </c>
      <c r="J1379" s="11">
        <f t="shared" si="422"/>
        <v>0</v>
      </c>
    </row>
    <row r="1380" spans="1:11" s="12" customFormat="1" x14ac:dyDescent="0.25">
      <c r="A1380" s="13" t="s">
        <v>465</v>
      </c>
      <c r="B1380" s="13" t="s">
        <v>52</v>
      </c>
      <c r="C1380" s="13" t="s">
        <v>18</v>
      </c>
      <c r="D1380" s="13"/>
      <c r="E1380" s="13"/>
      <c r="F1380" s="14" t="s">
        <v>54</v>
      </c>
      <c r="G1380" s="15">
        <f t="shared" si="420"/>
        <v>2129.6</v>
      </c>
      <c r="H1380" s="15">
        <f t="shared" si="406"/>
        <v>1030.9000000000001</v>
      </c>
      <c r="I1380" s="15">
        <f t="shared" si="421"/>
        <v>1030.9000000000001</v>
      </c>
      <c r="J1380" s="15">
        <f t="shared" si="422"/>
        <v>0</v>
      </c>
    </row>
    <row r="1381" spans="1:11" ht="31.5" x14ac:dyDescent="0.25">
      <c r="A1381" s="16" t="s">
        <v>465</v>
      </c>
      <c r="B1381" s="16" t="s">
        <v>52</v>
      </c>
      <c r="C1381" s="16" t="s">
        <v>18</v>
      </c>
      <c r="D1381" s="16" t="s">
        <v>55</v>
      </c>
      <c r="E1381" s="19"/>
      <c r="F1381" s="17" t="s">
        <v>56</v>
      </c>
      <c r="G1381" s="18">
        <f t="shared" si="420"/>
        <v>2129.6</v>
      </c>
      <c r="H1381" s="18">
        <f t="shared" si="406"/>
        <v>1030.9000000000001</v>
      </c>
      <c r="I1381" s="18">
        <f t="shared" si="421"/>
        <v>1030.9000000000001</v>
      </c>
      <c r="J1381" s="18">
        <f t="shared" si="422"/>
        <v>0</v>
      </c>
    </row>
    <row r="1382" spans="1:11" hidden="1" x14ac:dyDescent="0.25">
      <c r="A1382" s="16" t="s">
        <v>465</v>
      </c>
      <c r="B1382" s="16" t="s">
        <v>52</v>
      </c>
      <c r="C1382" s="16" t="s">
        <v>18</v>
      </c>
      <c r="D1382" s="16" t="s">
        <v>181</v>
      </c>
      <c r="E1382" s="19"/>
      <c r="F1382" s="17" t="s">
        <v>25</v>
      </c>
      <c r="G1382" s="18">
        <f t="shared" si="420"/>
        <v>2129.6</v>
      </c>
      <c r="H1382" s="18">
        <f t="shared" si="406"/>
        <v>1030.9000000000001</v>
      </c>
      <c r="I1382" s="18">
        <f t="shared" si="421"/>
        <v>1030.9000000000001</v>
      </c>
      <c r="J1382" s="18">
        <f t="shared" si="422"/>
        <v>0</v>
      </c>
      <c r="K1382" s="1" t="s">
        <v>381</v>
      </c>
    </row>
    <row r="1383" spans="1:11" ht="31.5" x14ac:dyDescent="0.25">
      <c r="A1383" s="16" t="s">
        <v>465</v>
      </c>
      <c r="B1383" s="16" t="s">
        <v>52</v>
      </c>
      <c r="C1383" s="16" t="s">
        <v>18</v>
      </c>
      <c r="D1383" s="16" t="s">
        <v>243</v>
      </c>
      <c r="E1383" s="19"/>
      <c r="F1383" s="17" t="s">
        <v>244</v>
      </c>
      <c r="G1383" s="18">
        <f t="shared" si="420"/>
        <v>2129.6</v>
      </c>
      <c r="H1383" s="18">
        <f t="shared" si="406"/>
        <v>1030.9000000000001</v>
      </c>
      <c r="I1383" s="18">
        <f t="shared" si="421"/>
        <v>1030.9000000000001</v>
      </c>
      <c r="J1383" s="18">
        <f t="shared" si="422"/>
        <v>0</v>
      </c>
    </row>
    <row r="1384" spans="1:11" ht="47.25" x14ac:dyDescent="0.25">
      <c r="A1384" s="16" t="s">
        <v>465</v>
      </c>
      <c r="B1384" s="16" t="s">
        <v>52</v>
      </c>
      <c r="C1384" s="16" t="s">
        <v>18</v>
      </c>
      <c r="D1384" s="16" t="s">
        <v>246</v>
      </c>
      <c r="E1384" s="19"/>
      <c r="F1384" s="17" t="s">
        <v>247</v>
      </c>
      <c r="G1384" s="18">
        <f t="shared" si="420"/>
        <v>2129.6</v>
      </c>
      <c r="H1384" s="18">
        <f t="shared" si="406"/>
        <v>1030.9000000000001</v>
      </c>
      <c r="I1384" s="18">
        <f t="shared" si="421"/>
        <v>1030.9000000000001</v>
      </c>
      <c r="J1384" s="18">
        <f t="shared" si="422"/>
        <v>0</v>
      </c>
    </row>
    <row r="1385" spans="1:11" ht="31.5" x14ac:dyDescent="0.25">
      <c r="A1385" s="16" t="s">
        <v>465</v>
      </c>
      <c r="B1385" s="16" t="s">
        <v>52</v>
      </c>
      <c r="C1385" s="16" t="s">
        <v>18</v>
      </c>
      <c r="D1385" s="16" t="s">
        <v>246</v>
      </c>
      <c r="E1385" s="16" t="s">
        <v>30</v>
      </c>
      <c r="F1385" s="17" t="s">
        <v>31</v>
      </c>
      <c r="G1385" s="18">
        <v>2129.6</v>
      </c>
      <c r="H1385" s="18">
        <v>1030.9000000000001</v>
      </c>
      <c r="I1385" s="18">
        <v>1030.9000000000001</v>
      </c>
      <c r="J1385" s="18"/>
    </row>
    <row r="1386" spans="1:11" s="8" customFormat="1" x14ac:dyDescent="0.25">
      <c r="A1386" s="9" t="s">
        <v>465</v>
      </c>
      <c r="B1386" s="9" t="s">
        <v>74</v>
      </c>
      <c r="C1386" s="9"/>
      <c r="D1386" s="9"/>
      <c r="E1386" s="20"/>
      <c r="F1386" s="10" t="s">
        <v>369</v>
      </c>
      <c r="G1386" s="11">
        <f t="shared" si="420"/>
        <v>1597.7</v>
      </c>
      <c r="H1386" s="11">
        <f t="shared" ref="H1386:H1391" si="423">H1387</f>
        <v>1597.7</v>
      </c>
      <c r="I1386" s="11">
        <f t="shared" si="421"/>
        <v>1597.7</v>
      </c>
      <c r="J1386" s="11">
        <f t="shared" si="422"/>
        <v>0</v>
      </c>
    </row>
    <row r="1387" spans="1:11" s="12" customFormat="1" x14ac:dyDescent="0.25">
      <c r="A1387" s="13" t="s">
        <v>465</v>
      </c>
      <c r="B1387" s="13" t="s">
        <v>74</v>
      </c>
      <c r="C1387" s="13" t="s">
        <v>18</v>
      </c>
      <c r="D1387" s="13"/>
      <c r="E1387" s="21"/>
      <c r="F1387" s="14" t="s">
        <v>440</v>
      </c>
      <c r="G1387" s="15">
        <f t="shared" si="420"/>
        <v>1597.7</v>
      </c>
      <c r="H1387" s="15">
        <f t="shared" si="423"/>
        <v>1597.7</v>
      </c>
      <c r="I1387" s="15">
        <f t="shared" si="421"/>
        <v>1597.7</v>
      </c>
      <c r="J1387" s="15">
        <f t="shared" si="422"/>
        <v>0</v>
      </c>
    </row>
    <row r="1388" spans="1:11" ht="31.5" x14ac:dyDescent="0.25">
      <c r="A1388" s="16" t="s">
        <v>465</v>
      </c>
      <c r="B1388" s="16" t="s">
        <v>74</v>
      </c>
      <c r="C1388" s="16" t="s">
        <v>18</v>
      </c>
      <c r="D1388" s="16" t="s">
        <v>371</v>
      </c>
      <c r="E1388" s="19"/>
      <c r="F1388" s="17" t="s">
        <v>372</v>
      </c>
      <c r="G1388" s="18">
        <f t="shared" si="420"/>
        <v>1597.7</v>
      </c>
      <c r="H1388" s="18">
        <f t="shared" si="423"/>
        <v>1597.7</v>
      </c>
      <c r="I1388" s="18">
        <f t="shared" si="421"/>
        <v>1597.7</v>
      </c>
      <c r="J1388" s="18">
        <f t="shared" si="422"/>
        <v>0</v>
      </c>
    </row>
    <row r="1389" spans="1:11" hidden="1" x14ac:dyDescent="0.25">
      <c r="A1389" s="16" t="s">
        <v>465</v>
      </c>
      <c r="B1389" s="16" t="s">
        <v>74</v>
      </c>
      <c r="C1389" s="16" t="s">
        <v>18</v>
      </c>
      <c r="D1389" s="16" t="s">
        <v>373</v>
      </c>
      <c r="E1389" s="19"/>
      <c r="F1389" s="17" t="s">
        <v>25</v>
      </c>
      <c r="G1389" s="18">
        <f t="shared" si="420"/>
        <v>1597.7</v>
      </c>
      <c r="H1389" s="18">
        <f t="shared" si="423"/>
        <v>1597.7</v>
      </c>
      <c r="I1389" s="18">
        <f t="shared" si="421"/>
        <v>1597.7</v>
      </c>
      <c r="J1389" s="18">
        <f t="shared" si="422"/>
        <v>0</v>
      </c>
      <c r="K1389" s="1" t="s">
        <v>381</v>
      </c>
    </row>
    <row r="1390" spans="1:11" ht="47.25" x14ac:dyDescent="0.25">
      <c r="A1390" s="16" t="s">
        <v>465</v>
      </c>
      <c r="B1390" s="16" t="s">
        <v>74</v>
      </c>
      <c r="C1390" s="16" t="s">
        <v>18</v>
      </c>
      <c r="D1390" s="16" t="s">
        <v>441</v>
      </c>
      <c r="E1390" s="19"/>
      <c r="F1390" s="17" t="s">
        <v>442</v>
      </c>
      <c r="G1390" s="18">
        <f t="shared" si="420"/>
        <v>1597.7</v>
      </c>
      <c r="H1390" s="18">
        <f t="shared" si="423"/>
        <v>1597.7</v>
      </c>
      <c r="I1390" s="18">
        <f t="shared" si="421"/>
        <v>1597.7</v>
      </c>
      <c r="J1390" s="18">
        <f t="shared" si="422"/>
        <v>0</v>
      </c>
    </row>
    <row r="1391" spans="1:11" ht="47.25" x14ac:dyDescent="0.25">
      <c r="A1391" s="16" t="s">
        <v>465</v>
      </c>
      <c r="B1391" s="16" t="s">
        <v>74</v>
      </c>
      <c r="C1391" s="16" t="s">
        <v>18</v>
      </c>
      <c r="D1391" s="16" t="s">
        <v>443</v>
      </c>
      <c r="E1391" s="19"/>
      <c r="F1391" s="17" t="s">
        <v>444</v>
      </c>
      <c r="G1391" s="18">
        <f t="shared" si="420"/>
        <v>1597.7</v>
      </c>
      <c r="H1391" s="18">
        <f t="shared" si="423"/>
        <v>1597.7</v>
      </c>
      <c r="I1391" s="18">
        <f t="shared" si="421"/>
        <v>1597.7</v>
      </c>
      <c r="J1391" s="18">
        <f t="shared" si="422"/>
        <v>0</v>
      </c>
    </row>
    <row r="1392" spans="1:11" ht="31.5" x14ac:dyDescent="0.25">
      <c r="A1392" s="16" t="s">
        <v>465</v>
      </c>
      <c r="B1392" s="16" t="s">
        <v>74</v>
      </c>
      <c r="C1392" s="16" t="s">
        <v>18</v>
      </c>
      <c r="D1392" s="16" t="s">
        <v>443</v>
      </c>
      <c r="E1392" s="16" t="s">
        <v>30</v>
      </c>
      <c r="F1392" s="17" t="s">
        <v>31</v>
      </c>
      <c r="G1392" s="18">
        <v>1597.7</v>
      </c>
      <c r="H1392" s="18">
        <v>1597.7</v>
      </c>
      <c r="I1392" s="18">
        <v>1597.7</v>
      </c>
      <c r="J1392" s="18"/>
    </row>
    <row r="1393" spans="1:11" s="8" customFormat="1" ht="31.5" x14ac:dyDescent="0.25">
      <c r="A1393" s="9" t="s">
        <v>469</v>
      </c>
      <c r="B1393" s="9"/>
      <c r="C1393" s="9"/>
      <c r="D1393" s="9"/>
      <c r="E1393" s="9"/>
      <c r="F1393" s="10" t="s">
        <v>470</v>
      </c>
      <c r="G1393" s="11">
        <f>G1394+G1434+G1465+G1472+G1446+G1419+G1479+G1458</f>
        <v>35325.000000000007</v>
      </c>
      <c r="H1393" s="11">
        <f>H1394+H1434+H1465+H1472+H1446+H1419+H1479+H1458</f>
        <v>32058.399999999994</v>
      </c>
      <c r="I1393" s="11">
        <f>I1394+I1434+I1465+I1472+I1446+I1419+I1479+I1458</f>
        <v>32051.1</v>
      </c>
      <c r="J1393" s="11">
        <f>J1394+J1434+J1465+J1472+J1446+J1419+J1479+J1458</f>
        <v>0</v>
      </c>
    </row>
    <row r="1394" spans="1:11" s="8" customFormat="1" x14ac:dyDescent="0.25">
      <c r="A1394" s="9" t="s">
        <v>469</v>
      </c>
      <c r="B1394" s="9" t="s">
        <v>18</v>
      </c>
      <c r="C1394" s="9"/>
      <c r="D1394" s="9"/>
      <c r="E1394" s="9"/>
      <c r="F1394" s="10" t="s">
        <v>19</v>
      </c>
      <c r="G1394" s="11">
        <f>G1407+G1395</f>
        <v>26135.699999999997</v>
      </c>
      <c r="H1394" s="11">
        <f>H1407+H1395</f>
        <v>24887.499999999996</v>
      </c>
      <c r="I1394" s="11">
        <f>I1407+I1395</f>
        <v>24885.999999999996</v>
      </c>
      <c r="J1394" s="11">
        <f>J1407+J1395</f>
        <v>0</v>
      </c>
    </row>
    <row r="1395" spans="1:11" s="12" customFormat="1" ht="63" x14ac:dyDescent="0.25">
      <c r="A1395" s="13" t="s">
        <v>469</v>
      </c>
      <c r="B1395" s="13" t="s">
        <v>18</v>
      </c>
      <c r="C1395" s="13" t="s">
        <v>98</v>
      </c>
      <c r="D1395" s="13"/>
      <c r="E1395" s="13"/>
      <c r="F1395" s="14" t="s">
        <v>380</v>
      </c>
      <c r="G1395" s="15">
        <f>G1396+G1402</f>
        <v>21249.399999999998</v>
      </c>
      <c r="H1395" s="15">
        <f>H1396+H1402</f>
        <v>21831.499999999996</v>
      </c>
      <c r="I1395" s="15">
        <f>I1396+I1402</f>
        <v>21831.499999999996</v>
      </c>
      <c r="J1395" s="15">
        <f>J1396+J1402</f>
        <v>0</v>
      </c>
    </row>
    <row r="1396" spans="1:11" ht="47.25" x14ac:dyDescent="0.25">
      <c r="A1396" s="16" t="s">
        <v>469</v>
      </c>
      <c r="B1396" s="16" t="s">
        <v>18</v>
      </c>
      <c r="C1396" s="16" t="s">
        <v>98</v>
      </c>
      <c r="D1396" s="16" t="s">
        <v>197</v>
      </c>
      <c r="E1396" s="19"/>
      <c r="F1396" s="17" t="s">
        <v>198</v>
      </c>
      <c r="G1396" s="18">
        <f t="shared" ref="G1396:G1398" si="424">G1397</f>
        <v>803.7</v>
      </c>
      <c r="H1396" s="18">
        <f t="shared" ref="H1396:H1398" si="425">H1397</f>
        <v>827.6</v>
      </c>
      <c r="I1396" s="18">
        <f t="shared" ref="I1396:I1398" si="426">I1397</f>
        <v>827.6</v>
      </c>
      <c r="J1396" s="18">
        <f t="shared" ref="J1396:J1398" si="427">J1397</f>
        <v>0</v>
      </c>
    </row>
    <row r="1397" spans="1:11" hidden="1" x14ac:dyDescent="0.25">
      <c r="A1397" s="16" t="s">
        <v>469</v>
      </c>
      <c r="B1397" s="16" t="s">
        <v>18</v>
      </c>
      <c r="C1397" s="16" t="s">
        <v>98</v>
      </c>
      <c r="D1397" s="16" t="s">
        <v>199</v>
      </c>
      <c r="E1397" s="19"/>
      <c r="F1397" s="17" t="s">
        <v>25</v>
      </c>
      <c r="G1397" s="18">
        <f t="shared" si="424"/>
        <v>803.7</v>
      </c>
      <c r="H1397" s="18">
        <f t="shared" si="425"/>
        <v>827.6</v>
      </c>
      <c r="I1397" s="18">
        <f t="shared" si="426"/>
        <v>827.6</v>
      </c>
      <c r="J1397" s="18">
        <f t="shared" si="427"/>
        <v>0</v>
      </c>
      <c r="K1397" s="1" t="s">
        <v>381</v>
      </c>
    </row>
    <row r="1398" spans="1:11" ht="78.75" x14ac:dyDescent="0.25">
      <c r="A1398" s="16" t="s">
        <v>469</v>
      </c>
      <c r="B1398" s="16" t="s">
        <v>18</v>
      </c>
      <c r="C1398" s="16" t="s">
        <v>98</v>
      </c>
      <c r="D1398" s="16" t="s">
        <v>382</v>
      </c>
      <c r="E1398" s="19"/>
      <c r="F1398" s="17" t="s">
        <v>383</v>
      </c>
      <c r="G1398" s="18">
        <f t="shared" si="424"/>
        <v>803.7</v>
      </c>
      <c r="H1398" s="18">
        <f t="shared" si="425"/>
        <v>827.6</v>
      </c>
      <c r="I1398" s="18">
        <f t="shared" si="426"/>
        <v>827.6</v>
      </c>
      <c r="J1398" s="18">
        <f t="shared" si="427"/>
        <v>0</v>
      </c>
    </row>
    <row r="1399" spans="1:11" ht="47.25" x14ac:dyDescent="0.25">
      <c r="A1399" s="16" t="s">
        <v>469</v>
      </c>
      <c r="B1399" s="16" t="s">
        <v>18</v>
      </c>
      <c r="C1399" s="16" t="s">
        <v>98</v>
      </c>
      <c r="D1399" s="16" t="s">
        <v>384</v>
      </c>
      <c r="E1399" s="19"/>
      <c r="F1399" s="17" t="s">
        <v>385</v>
      </c>
      <c r="G1399" s="18">
        <f>G1400+G1401</f>
        <v>803.7</v>
      </c>
      <c r="H1399" s="18">
        <f>H1400+H1401</f>
        <v>827.6</v>
      </c>
      <c r="I1399" s="18">
        <f>I1400+I1401</f>
        <v>827.6</v>
      </c>
      <c r="J1399" s="18">
        <f>J1400+J1401</f>
        <v>0</v>
      </c>
    </row>
    <row r="1400" spans="1:11" ht="78.75" x14ac:dyDescent="0.25">
      <c r="A1400" s="16" t="s">
        <v>469</v>
      </c>
      <c r="B1400" s="16" t="s">
        <v>18</v>
      </c>
      <c r="C1400" s="16" t="s">
        <v>98</v>
      </c>
      <c r="D1400" s="16" t="s">
        <v>384</v>
      </c>
      <c r="E1400" s="16" t="s">
        <v>42</v>
      </c>
      <c r="F1400" s="17" t="s">
        <v>43</v>
      </c>
      <c r="G1400" s="18">
        <v>772.30000000000007</v>
      </c>
      <c r="H1400" s="18">
        <v>796.2</v>
      </c>
      <c r="I1400" s="18">
        <v>796.2</v>
      </c>
      <c r="J1400" s="18"/>
    </row>
    <row r="1401" spans="1:11" ht="31.5" x14ac:dyDescent="0.25">
      <c r="A1401" s="16" t="s">
        <v>469</v>
      </c>
      <c r="B1401" s="16" t="s">
        <v>18</v>
      </c>
      <c r="C1401" s="16" t="s">
        <v>98</v>
      </c>
      <c r="D1401" s="16" t="s">
        <v>384</v>
      </c>
      <c r="E1401" s="16" t="s">
        <v>30</v>
      </c>
      <c r="F1401" s="17" t="s">
        <v>31</v>
      </c>
      <c r="G1401" s="18">
        <v>31.4</v>
      </c>
      <c r="H1401" s="18">
        <v>31.4</v>
      </c>
      <c r="I1401" s="18">
        <v>31.4</v>
      </c>
      <c r="J1401" s="18"/>
    </row>
    <row r="1402" spans="1:11" ht="31.5" x14ac:dyDescent="0.25">
      <c r="A1402" s="16" t="s">
        <v>469</v>
      </c>
      <c r="B1402" s="16" t="s">
        <v>18</v>
      </c>
      <c r="C1402" s="16" t="s">
        <v>98</v>
      </c>
      <c r="D1402" s="16" t="s">
        <v>69</v>
      </c>
      <c r="E1402" s="19"/>
      <c r="F1402" s="17" t="s">
        <v>70</v>
      </c>
      <c r="G1402" s="18">
        <f t="shared" ref="G1402:G1403" si="428">G1403</f>
        <v>20445.699999999997</v>
      </c>
      <c r="H1402" s="18">
        <f t="shared" ref="H1402:H1403" si="429">H1403</f>
        <v>21003.899999999998</v>
      </c>
      <c r="I1402" s="18">
        <f t="shared" ref="I1402:I1403" si="430">I1403</f>
        <v>21003.899999999998</v>
      </c>
      <c r="J1402" s="18">
        <f t="shared" ref="J1402:J1403" si="431">J1403</f>
        <v>0</v>
      </c>
    </row>
    <row r="1403" spans="1:11" ht="31.5" x14ac:dyDescent="0.25">
      <c r="A1403" s="16" t="s">
        <v>469</v>
      </c>
      <c r="B1403" s="16" t="s">
        <v>18</v>
      </c>
      <c r="C1403" s="16" t="s">
        <v>98</v>
      </c>
      <c r="D1403" s="16" t="s">
        <v>386</v>
      </c>
      <c r="E1403" s="19"/>
      <c r="F1403" s="17" t="s">
        <v>387</v>
      </c>
      <c r="G1403" s="18">
        <f t="shared" si="428"/>
        <v>20445.699999999997</v>
      </c>
      <c r="H1403" s="18">
        <f t="shared" si="429"/>
        <v>21003.899999999998</v>
      </c>
      <c r="I1403" s="18">
        <f t="shared" si="430"/>
        <v>21003.899999999998</v>
      </c>
      <c r="J1403" s="18">
        <f t="shared" si="431"/>
        <v>0</v>
      </c>
    </row>
    <row r="1404" spans="1:11" x14ac:dyDescent="0.25">
      <c r="A1404" s="16" t="s">
        <v>469</v>
      </c>
      <c r="B1404" s="16" t="s">
        <v>18</v>
      </c>
      <c r="C1404" s="16" t="s">
        <v>98</v>
      </c>
      <c r="D1404" s="16" t="s">
        <v>388</v>
      </c>
      <c r="E1404" s="19"/>
      <c r="F1404" s="17" t="s">
        <v>41</v>
      </c>
      <c r="G1404" s="18">
        <f>G1405+G1406</f>
        <v>20445.699999999997</v>
      </c>
      <c r="H1404" s="18">
        <f>H1405+H1406</f>
        <v>21003.899999999998</v>
      </c>
      <c r="I1404" s="18">
        <f>I1405+I1406</f>
        <v>21003.899999999998</v>
      </c>
      <c r="J1404" s="18">
        <f>J1405+J1406</f>
        <v>0</v>
      </c>
    </row>
    <row r="1405" spans="1:11" ht="78.75" x14ac:dyDescent="0.25">
      <c r="A1405" s="16" t="s">
        <v>469</v>
      </c>
      <c r="B1405" s="16" t="s">
        <v>18</v>
      </c>
      <c r="C1405" s="16" t="s">
        <v>98</v>
      </c>
      <c r="D1405" s="16" t="s">
        <v>388</v>
      </c>
      <c r="E1405" s="16" t="s">
        <v>42</v>
      </c>
      <c r="F1405" s="17" t="s">
        <v>43</v>
      </c>
      <c r="G1405" s="18">
        <v>18153.599999999999</v>
      </c>
      <c r="H1405" s="18">
        <v>18711.8</v>
      </c>
      <c r="I1405" s="18">
        <v>18711.8</v>
      </c>
      <c r="J1405" s="18"/>
    </row>
    <row r="1406" spans="1:11" ht="31.5" x14ac:dyDescent="0.25">
      <c r="A1406" s="16" t="s">
        <v>469</v>
      </c>
      <c r="B1406" s="16" t="s">
        <v>18</v>
      </c>
      <c r="C1406" s="16" t="s">
        <v>98</v>
      </c>
      <c r="D1406" s="16" t="s">
        <v>388</v>
      </c>
      <c r="E1406" s="16" t="s">
        <v>30</v>
      </c>
      <c r="F1406" s="17" t="s">
        <v>31</v>
      </c>
      <c r="G1406" s="18">
        <v>2292.1</v>
      </c>
      <c r="H1406" s="18">
        <v>2292.1</v>
      </c>
      <c r="I1406" s="18">
        <v>2292.1</v>
      </c>
      <c r="J1406" s="18"/>
    </row>
    <row r="1407" spans="1:11" s="12" customFormat="1" x14ac:dyDescent="0.25">
      <c r="A1407" s="13" t="s">
        <v>469</v>
      </c>
      <c r="B1407" s="13" t="s">
        <v>18</v>
      </c>
      <c r="C1407" s="13" t="s">
        <v>20</v>
      </c>
      <c r="D1407" s="13"/>
      <c r="E1407" s="13"/>
      <c r="F1407" s="14" t="s">
        <v>21</v>
      </c>
      <c r="G1407" s="15">
        <f t="shared" ref="G1407:G1409" si="432">G1408</f>
        <v>4886.3</v>
      </c>
      <c r="H1407" s="15">
        <f t="shared" ref="H1407:H1409" si="433">H1408</f>
        <v>3056</v>
      </c>
      <c r="I1407" s="15">
        <f t="shared" ref="I1407:I1409" si="434">I1408</f>
        <v>3054.5</v>
      </c>
      <c r="J1407" s="15">
        <f t="shared" ref="J1407:J1409" si="435">J1408</f>
        <v>0</v>
      </c>
    </row>
    <row r="1408" spans="1:11" x14ac:dyDescent="0.25">
      <c r="A1408" s="16" t="s">
        <v>469</v>
      </c>
      <c r="B1408" s="16" t="s">
        <v>18</v>
      </c>
      <c r="C1408" s="16" t="s">
        <v>20</v>
      </c>
      <c r="D1408" s="16" t="s">
        <v>205</v>
      </c>
      <c r="E1408" s="16"/>
      <c r="F1408" s="17" t="s">
        <v>206</v>
      </c>
      <c r="G1408" s="18">
        <f t="shared" si="432"/>
        <v>4886.3</v>
      </c>
      <c r="H1408" s="18">
        <f t="shared" si="433"/>
        <v>3056</v>
      </c>
      <c r="I1408" s="18">
        <f t="shared" si="434"/>
        <v>3054.5</v>
      </c>
      <c r="J1408" s="18">
        <f t="shared" si="435"/>
        <v>0</v>
      </c>
    </row>
    <row r="1409" spans="1:11" hidden="1" x14ac:dyDescent="0.25">
      <c r="A1409" s="16" t="s">
        <v>469</v>
      </c>
      <c r="B1409" s="16" t="s">
        <v>18</v>
      </c>
      <c r="C1409" s="16" t="s">
        <v>20</v>
      </c>
      <c r="D1409" s="16" t="s">
        <v>207</v>
      </c>
      <c r="E1409" s="16"/>
      <c r="F1409" s="17" t="s">
        <v>25</v>
      </c>
      <c r="G1409" s="18">
        <f t="shared" si="432"/>
        <v>4886.3</v>
      </c>
      <c r="H1409" s="18">
        <f t="shared" si="433"/>
        <v>3056</v>
      </c>
      <c r="I1409" s="18">
        <f t="shared" si="434"/>
        <v>3054.5</v>
      </c>
      <c r="J1409" s="18">
        <f t="shared" si="435"/>
        <v>0</v>
      </c>
      <c r="K1409" s="1" t="s">
        <v>381</v>
      </c>
    </row>
    <row r="1410" spans="1:11" ht="47.25" x14ac:dyDescent="0.25">
      <c r="A1410" s="16" t="s">
        <v>469</v>
      </c>
      <c r="B1410" s="16" t="s">
        <v>18</v>
      </c>
      <c r="C1410" s="16" t="s">
        <v>20</v>
      </c>
      <c r="D1410" s="16" t="s">
        <v>208</v>
      </c>
      <c r="E1410" s="16"/>
      <c r="F1410" s="17" t="s">
        <v>209</v>
      </c>
      <c r="G1410" s="18">
        <f>G1411+G1413+G1417+G1415</f>
        <v>4886.3</v>
      </c>
      <c r="H1410" s="18">
        <f>H1411+H1413+H1417+H1415</f>
        <v>3056</v>
      </c>
      <c r="I1410" s="18">
        <f>I1411+I1413+I1417+I1415</f>
        <v>3054.5</v>
      </c>
      <c r="J1410" s="18">
        <f>J1411+J1413+J1417+J1415</f>
        <v>0</v>
      </c>
    </row>
    <row r="1411" spans="1:11" ht="31.5" x14ac:dyDescent="0.25">
      <c r="A1411" s="16" t="s">
        <v>469</v>
      </c>
      <c r="B1411" s="16" t="s">
        <v>18</v>
      </c>
      <c r="C1411" s="16" t="s">
        <v>20</v>
      </c>
      <c r="D1411" s="16" t="s">
        <v>389</v>
      </c>
      <c r="E1411" s="16"/>
      <c r="F1411" s="17" t="s">
        <v>390</v>
      </c>
      <c r="G1411" s="18">
        <f>G1412</f>
        <v>3386.6</v>
      </c>
      <c r="H1411" s="18">
        <f>H1412</f>
        <v>1556.3000000000002</v>
      </c>
      <c r="I1411" s="18">
        <f>I1412</f>
        <v>1554.8000000000002</v>
      </c>
      <c r="J1411" s="18">
        <f>J1412</f>
        <v>0</v>
      </c>
    </row>
    <row r="1412" spans="1:11" ht="31.5" x14ac:dyDescent="0.25">
      <c r="A1412" s="16" t="s">
        <v>469</v>
      </c>
      <c r="B1412" s="16" t="s">
        <v>18</v>
      </c>
      <c r="C1412" s="16" t="s">
        <v>20</v>
      </c>
      <c r="D1412" s="16" t="s">
        <v>389</v>
      </c>
      <c r="E1412" s="16" t="s">
        <v>30</v>
      </c>
      <c r="F1412" s="17" t="s">
        <v>31</v>
      </c>
      <c r="G1412" s="18">
        <v>3386.6</v>
      </c>
      <c r="H1412" s="18">
        <v>1556.3000000000002</v>
      </c>
      <c r="I1412" s="18">
        <v>1554.8000000000002</v>
      </c>
      <c r="J1412" s="18"/>
    </row>
    <row r="1413" spans="1:11" ht="31.5" x14ac:dyDescent="0.25">
      <c r="A1413" s="16" t="s">
        <v>469</v>
      </c>
      <c r="B1413" s="16" t="s">
        <v>18</v>
      </c>
      <c r="C1413" s="16" t="s">
        <v>20</v>
      </c>
      <c r="D1413" s="16" t="s">
        <v>391</v>
      </c>
      <c r="E1413" s="19"/>
      <c r="F1413" s="17" t="s">
        <v>392</v>
      </c>
      <c r="G1413" s="18">
        <f>G1414</f>
        <v>827.7</v>
      </c>
      <c r="H1413" s="18">
        <f>H1414</f>
        <v>827.7</v>
      </c>
      <c r="I1413" s="18">
        <f>I1414</f>
        <v>827.7</v>
      </c>
      <c r="J1413" s="18">
        <f>J1414</f>
        <v>0</v>
      </c>
    </row>
    <row r="1414" spans="1:11" ht="31.5" x14ac:dyDescent="0.25">
      <c r="A1414" s="16" t="s">
        <v>469</v>
      </c>
      <c r="B1414" s="16" t="s">
        <v>18</v>
      </c>
      <c r="C1414" s="16" t="s">
        <v>20</v>
      </c>
      <c r="D1414" s="16" t="s">
        <v>391</v>
      </c>
      <c r="E1414" s="16" t="s">
        <v>111</v>
      </c>
      <c r="F1414" s="17" t="s">
        <v>112</v>
      </c>
      <c r="G1414" s="18">
        <v>827.7</v>
      </c>
      <c r="H1414" s="18">
        <v>827.7</v>
      </c>
      <c r="I1414" s="18">
        <v>827.7</v>
      </c>
      <c r="J1414" s="18"/>
    </row>
    <row r="1415" spans="1:11" ht="63" x14ac:dyDescent="0.25">
      <c r="A1415" s="16" t="s">
        <v>469</v>
      </c>
      <c r="B1415" s="16" t="s">
        <v>18</v>
      </c>
      <c r="C1415" s="16" t="s">
        <v>20</v>
      </c>
      <c r="D1415" s="16" t="s">
        <v>471</v>
      </c>
      <c r="E1415" s="19"/>
      <c r="F1415" s="17" t="s">
        <v>472</v>
      </c>
      <c r="G1415" s="18">
        <f>G1416</f>
        <v>307</v>
      </c>
      <c r="H1415" s="18">
        <f>H1416</f>
        <v>307</v>
      </c>
      <c r="I1415" s="18">
        <f>I1416</f>
        <v>307</v>
      </c>
      <c r="J1415" s="18">
        <f>J1416</f>
        <v>0</v>
      </c>
    </row>
    <row r="1416" spans="1:11" ht="31.5" x14ac:dyDescent="0.25">
      <c r="A1416" s="16" t="s">
        <v>469</v>
      </c>
      <c r="B1416" s="16" t="s">
        <v>18</v>
      </c>
      <c r="C1416" s="16" t="s">
        <v>20</v>
      </c>
      <c r="D1416" s="16" t="s">
        <v>471</v>
      </c>
      <c r="E1416" s="16" t="s">
        <v>111</v>
      </c>
      <c r="F1416" s="17" t="s">
        <v>112</v>
      </c>
      <c r="G1416" s="18">
        <v>307</v>
      </c>
      <c r="H1416" s="18">
        <v>307</v>
      </c>
      <c r="I1416" s="18">
        <v>307</v>
      </c>
      <c r="J1416" s="18"/>
    </row>
    <row r="1417" spans="1:11" ht="63" x14ac:dyDescent="0.25">
      <c r="A1417" s="16" t="s">
        <v>469</v>
      </c>
      <c r="B1417" s="16" t="s">
        <v>18</v>
      </c>
      <c r="C1417" s="16" t="s">
        <v>20</v>
      </c>
      <c r="D1417" s="16" t="s">
        <v>212</v>
      </c>
      <c r="E1417" s="19"/>
      <c r="F1417" s="17" t="s">
        <v>213</v>
      </c>
      <c r="G1417" s="18">
        <f>G1418</f>
        <v>365</v>
      </c>
      <c r="H1417" s="18">
        <f>H1418</f>
        <v>365</v>
      </c>
      <c r="I1417" s="18">
        <f>I1418</f>
        <v>365</v>
      </c>
      <c r="J1417" s="18">
        <f>J1418</f>
        <v>0</v>
      </c>
    </row>
    <row r="1418" spans="1:11" ht="31.5" x14ac:dyDescent="0.25">
      <c r="A1418" s="16" t="s">
        <v>469</v>
      </c>
      <c r="B1418" s="16" t="s">
        <v>18</v>
      </c>
      <c r="C1418" s="16" t="s">
        <v>20</v>
      </c>
      <c r="D1418" s="16" t="s">
        <v>212</v>
      </c>
      <c r="E1418" s="16" t="s">
        <v>111</v>
      </c>
      <c r="F1418" s="17" t="s">
        <v>112</v>
      </c>
      <c r="G1418" s="18">
        <v>365</v>
      </c>
      <c r="H1418" s="18">
        <v>365</v>
      </c>
      <c r="I1418" s="18">
        <v>365</v>
      </c>
      <c r="J1418" s="18"/>
    </row>
    <row r="1419" spans="1:11" s="8" customFormat="1" ht="31.5" x14ac:dyDescent="0.25">
      <c r="A1419" s="9" t="s">
        <v>469</v>
      </c>
      <c r="B1419" s="9" t="s">
        <v>122</v>
      </c>
      <c r="C1419" s="9"/>
      <c r="D1419" s="9"/>
      <c r="E1419" s="20"/>
      <c r="F1419" s="10" t="s">
        <v>123</v>
      </c>
      <c r="G1419" s="11">
        <f>G1420+G1429</f>
        <v>269.8</v>
      </c>
      <c r="H1419" s="11">
        <f>H1420+H1429</f>
        <v>269.8</v>
      </c>
      <c r="I1419" s="11">
        <f>I1420+I1429</f>
        <v>269.8</v>
      </c>
      <c r="J1419" s="11">
        <f>J1420+J1429</f>
        <v>0</v>
      </c>
    </row>
    <row r="1420" spans="1:11" s="12" customFormat="1" ht="47.25" x14ac:dyDescent="0.25">
      <c r="A1420" s="13" t="s">
        <v>469</v>
      </c>
      <c r="B1420" s="13" t="s">
        <v>122</v>
      </c>
      <c r="C1420" s="13" t="s">
        <v>268</v>
      </c>
      <c r="D1420" s="13"/>
      <c r="E1420" s="21"/>
      <c r="F1420" s="14" t="s">
        <v>397</v>
      </c>
      <c r="G1420" s="15">
        <f t="shared" ref="G1420:G1422" si="436">G1421</f>
        <v>254.3</v>
      </c>
      <c r="H1420" s="15">
        <f t="shared" ref="H1420:H1422" si="437">H1421</f>
        <v>254.3</v>
      </c>
      <c r="I1420" s="15">
        <f t="shared" ref="I1420:I1422" si="438">I1421</f>
        <v>254.3</v>
      </c>
      <c r="J1420" s="15">
        <f t="shared" ref="J1420:J1422" si="439">J1421</f>
        <v>0</v>
      </c>
    </row>
    <row r="1421" spans="1:11" x14ac:dyDescent="0.25">
      <c r="A1421" s="16" t="s">
        <v>469</v>
      </c>
      <c r="B1421" s="16" t="s">
        <v>122</v>
      </c>
      <c r="C1421" s="16" t="s">
        <v>268</v>
      </c>
      <c r="D1421" s="16" t="s">
        <v>214</v>
      </c>
      <c r="E1421" s="19"/>
      <c r="F1421" s="17" t="s">
        <v>215</v>
      </c>
      <c r="G1421" s="18">
        <f t="shared" si="436"/>
        <v>254.3</v>
      </c>
      <c r="H1421" s="18">
        <f t="shared" si="437"/>
        <v>254.3</v>
      </c>
      <c r="I1421" s="18">
        <f t="shared" si="438"/>
        <v>254.3</v>
      </c>
      <c r="J1421" s="18">
        <f t="shared" si="439"/>
        <v>0</v>
      </c>
    </row>
    <row r="1422" spans="1:11" hidden="1" x14ac:dyDescent="0.25">
      <c r="A1422" s="16" t="s">
        <v>469</v>
      </c>
      <c r="B1422" s="16" t="s">
        <v>122</v>
      </c>
      <c r="C1422" s="16" t="s">
        <v>268</v>
      </c>
      <c r="D1422" s="16" t="s">
        <v>216</v>
      </c>
      <c r="E1422" s="19"/>
      <c r="F1422" s="17" t="s">
        <v>25</v>
      </c>
      <c r="G1422" s="18">
        <f t="shared" si="436"/>
        <v>254.3</v>
      </c>
      <c r="H1422" s="18">
        <f t="shared" si="437"/>
        <v>254.3</v>
      </c>
      <c r="I1422" s="18">
        <f t="shared" si="438"/>
        <v>254.3</v>
      </c>
      <c r="J1422" s="18">
        <f t="shared" si="439"/>
        <v>0</v>
      </c>
      <c r="K1422" s="1" t="s">
        <v>381</v>
      </c>
    </row>
    <row r="1423" spans="1:11" ht="94.5" x14ac:dyDescent="0.25">
      <c r="A1423" s="16" t="s">
        <v>469</v>
      </c>
      <c r="B1423" s="16" t="s">
        <v>122</v>
      </c>
      <c r="C1423" s="16" t="s">
        <v>268</v>
      </c>
      <c r="D1423" s="16" t="s">
        <v>398</v>
      </c>
      <c r="E1423" s="19"/>
      <c r="F1423" s="17" t="s">
        <v>399</v>
      </c>
      <c r="G1423" s="18">
        <f>G1424+G1426</f>
        <v>254.3</v>
      </c>
      <c r="H1423" s="18">
        <f>H1424+H1426</f>
        <v>254.3</v>
      </c>
      <c r="I1423" s="18">
        <f>I1424+I1426</f>
        <v>254.3</v>
      </c>
      <c r="J1423" s="18">
        <f>J1424+J1426</f>
        <v>0</v>
      </c>
    </row>
    <row r="1424" spans="1:11" ht="47.25" x14ac:dyDescent="0.25">
      <c r="A1424" s="16" t="s">
        <v>469</v>
      </c>
      <c r="B1424" s="16" t="s">
        <v>122</v>
      </c>
      <c r="C1424" s="16" t="s">
        <v>268</v>
      </c>
      <c r="D1424" s="16" t="s">
        <v>400</v>
      </c>
      <c r="E1424" s="19"/>
      <c r="F1424" s="17" t="s">
        <v>401</v>
      </c>
      <c r="G1424" s="18">
        <f>G1425</f>
        <v>4.8</v>
      </c>
      <c r="H1424" s="18">
        <f>H1425</f>
        <v>4.8</v>
      </c>
      <c r="I1424" s="18">
        <f>I1425</f>
        <v>4.8</v>
      </c>
      <c r="J1424" s="18">
        <f>J1425</f>
        <v>0</v>
      </c>
    </row>
    <row r="1425" spans="1:11" ht="31.5" x14ac:dyDescent="0.25">
      <c r="A1425" s="16" t="s">
        <v>469</v>
      </c>
      <c r="B1425" s="16" t="s">
        <v>122</v>
      </c>
      <c r="C1425" s="16" t="s">
        <v>268</v>
      </c>
      <c r="D1425" s="16" t="s">
        <v>400</v>
      </c>
      <c r="E1425" s="16" t="s">
        <v>30</v>
      </c>
      <c r="F1425" s="17" t="s">
        <v>31</v>
      </c>
      <c r="G1425" s="18">
        <v>4.8</v>
      </c>
      <c r="H1425" s="18">
        <v>4.8</v>
      </c>
      <c r="I1425" s="18">
        <v>4.8</v>
      </c>
      <c r="J1425" s="18"/>
    </row>
    <row r="1426" spans="1:11" ht="47.25" x14ac:dyDescent="0.25">
      <c r="A1426" s="16" t="s">
        <v>469</v>
      </c>
      <c r="B1426" s="16" t="s">
        <v>122</v>
      </c>
      <c r="C1426" s="16" t="s">
        <v>268</v>
      </c>
      <c r="D1426" s="16" t="s">
        <v>402</v>
      </c>
      <c r="E1426" s="19"/>
      <c r="F1426" s="17" t="s">
        <v>403</v>
      </c>
      <c r="G1426" s="18">
        <f>G1427+G1428</f>
        <v>249.5</v>
      </c>
      <c r="H1426" s="18">
        <f>H1427+H1428</f>
        <v>249.5</v>
      </c>
      <c r="I1426" s="18">
        <f>I1427+I1428</f>
        <v>249.5</v>
      </c>
      <c r="J1426" s="18">
        <f>J1427+J1428</f>
        <v>0</v>
      </c>
    </row>
    <row r="1427" spans="1:11" ht="31.5" x14ac:dyDescent="0.25">
      <c r="A1427" s="16" t="s">
        <v>469</v>
      </c>
      <c r="B1427" s="16" t="s">
        <v>122</v>
      </c>
      <c r="C1427" s="16" t="s">
        <v>268</v>
      </c>
      <c r="D1427" s="16" t="s">
        <v>402</v>
      </c>
      <c r="E1427" s="16" t="s">
        <v>30</v>
      </c>
      <c r="F1427" s="17" t="s">
        <v>31</v>
      </c>
      <c r="G1427" s="18">
        <v>197.8</v>
      </c>
      <c r="H1427" s="18">
        <v>203.8</v>
      </c>
      <c r="I1427" s="18">
        <v>209.7</v>
      </c>
      <c r="J1427" s="18"/>
    </row>
    <row r="1428" spans="1:11" x14ac:dyDescent="0.25">
      <c r="A1428" s="16" t="s">
        <v>469</v>
      </c>
      <c r="B1428" s="16" t="s">
        <v>122</v>
      </c>
      <c r="C1428" s="16" t="s">
        <v>268</v>
      </c>
      <c r="D1428" s="16" t="s">
        <v>402</v>
      </c>
      <c r="E1428" s="16" t="s">
        <v>32</v>
      </c>
      <c r="F1428" s="17" t="s">
        <v>33</v>
      </c>
      <c r="G1428" s="18">
        <v>51.7</v>
      </c>
      <c r="H1428" s="18">
        <v>45.7</v>
      </c>
      <c r="I1428" s="18">
        <v>39.799999999999997</v>
      </c>
      <c r="J1428" s="18"/>
    </row>
    <row r="1429" spans="1:11" s="12" customFormat="1" ht="31.5" x14ac:dyDescent="0.25">
      <c r="A1429" s="13" t="s">
        <v>469</v>
      </c>
      <c r="B1429" s="13" t="s">
        <v>122</v>
      </c>
      <c r="C1429" s="13" t="s">
        <v>124</v>
      </c>
      <c r="D1429" s="13"/>
      <c r="E1429" s="21"/>
      <c r="F1429" s="14" t="s">
        <v>125</v>
      </c>
      <c r="G1429" s="15">
        <f t="shared" ref="G1429:G1434" si="440">G1430</f>
        <v>15.5</v>
      </c>
      <c r="H1429" s="15">
        <f t="shared" ref="H1429:H1434" si="441">H1430</f>
        <v>15.5</v>
      </c>
      <c r="I1429" s="15">
        <f t="shared" ref="I1429:I1434" si="442">I1430</f>
        <v>15.5</v>
      </c>
      <c r="J1429" s="15">
        <f t="shared" ref="J1429:J1434" si="443">J1430</f>
        <v>0</v>
      </c>
    </row>
    <row r="1430" spans="1:11" ht="31.5" x14ac:dyDescent="0.25">
      <c r="A1430" s="16" t="s">
        <v>469</v>
      </c>
      <c r="B1430" s="16" t="s">
        <v>122</v>
      </c>
      <c r="C1430" s="16" t="s">
        <v>124</v>
      </c>
      <c r="D1430" s="16" t="s">
        <v>46</v>
      </c>
      <c r="E1430" s="19"/>
      <c r="F1430" s="17" t="s">
        <v>47</v>
      </c>
      <c r="G1430" s="18">
        <f t="shared" si="440"/>
        <v>15.5</v>
      </c>
      <c r="H1430" s="18">
        <f t="shared" si="441"/>
        <v>15.5</v>
      </c>
      <c r="I1430" s="18">
        <f t="shared" si="442"/>
        <v>15.5</v>
      </c>
      <c r="J1430" s="18">
        <f t="shared" si="443"/>
        <v>0</v>
      </c>
    </row>
    <row r="1431" spans="1:11" x14ac:dyDescent="0.25">
      <c r="A1431" s="16" t="s">
        <v>469</v>
      </c>
      <c r="B1431" s="16" t="s">
        <v>122</v>
      </c>
      <c r="C1431" s="16" t="s">
        <v>124</v>
      </c>
      <c r="D1431" s="16" t="s">
        <v>48</v>
      </c>
      <c r="E1431" s="19"/>
      <c r="F1431" s="17" t="s">
        <v>49</v>
      </c>
      <c r="G1431" s="18">
        <f t="shared" si="440"/>
        <v>15.5</v>
      </c>
      <c r="H1431" s="18">
        <f t="shared" si="441"/>
        <v>15.5</v>
      </c>
      <c r="I1431" s="18">
        <f t="shared" si="442"/>
        <v>15.5</v>
      </c>
      <c r="J1431" s="18">
        <f t="shared" si="443"/>
        <v>0</v>
      </c>
    </row>
    <row r="1432" spans="1:11" ht="31.5" x14ac:dyDescent="0.25">
      <c r="A1432" s="16" t="s">
        <v>469</v>
      </c>
      <c r="B1432" s="16" t="s">
        <v>122</v>
      </c>
      <c r="C1432" s="16" t="s">
        <v>124</v>
      </c>
      <c r="D1432" s="16" t="s">
        <v>126</v>
      </c>
      <c r="E1432" s="19"/>
      <c r="F1432" s="17" t="s">
        <v>127</v>
      </c>
      <c r="G1432" s="18">
        <f t="shared" si="440"/>
        <v>15.5</v>
      </c>
      <c r="H1432" s="18">
        <f t="shared" si="441"/>
        <v>15.5</v>
      </c>
      <c r="I1432" s="18">
        <f t="shared" si="442"/>
        <v>15.5</v>
      </c>
      <c r="J1432" s="18">
        <f t="shared" si="443"/>
        <v>0</v>
      </c>
    </row>
    <row r="1433" spans="1:11" ht="31.5" x14ac:dyDescent="0.25">
      <c r="A1433" s="16" t="s">
        <v>469</v>
      </c>
      <c r="B1433" s="16" t="s">
        <v>122</v>
      </c>
      <c r="C1433" s="16" t="s">
        <v>124</v>
      </c>
      <c r="D1433" s="16" t="s">
        <v>126</v>
      </c>
      <c r="E1433" s="16" t="s">
        <v>30</v>
      </c>
      <c r="F1433" s="17" t="s">
        <v>31</v>
      </c>
      <c r="G1433" s="18">
        <v>15.5</v>
      </c>
      <c r="H1433" s="18">
        <v>15.5</v>
      </c>
      <c r="I1433" s="18">
        <v>15.5</v>
      </c>
      <c r="J1433" s="18"/>
    </row>
    <row r="1434" spans="1:11" s="8" customFormat="1" ht="15.75" customHeight="1" x14ac:dyDescent="0.25">
      <c r="A1434" s="9" t="s">
        <v>469</v>
      </c>
      <c r="B1434" s="9" t="s">
        <v>98</v>
      </c>
      <c r="C1434" s="9"/>
      <c r="D1434" s="9"/>
      <c r="E1434" s="9"/>
      <c r="F1434" s="10" t="s">
        <v>99</v>
      </c>
      <c r="G1434" s="11">
        <f t="shared" si="440"/>
        <v>1806.8</v>
      </c>
      <c r="H1434" s="11">
        <f t="shared" si="441"/>
        <v>1806.8</v>
      </c>
      <c r="I1434" s="11">
        <f t="shared" si="442"/>
        <v>1806.8</v>
      </c>
      <c r="J1434" s="11">
        <f t="shared" si="443"/>
        <v>0</v>
      </c>
    </row>
    <row r="1435" spans="1:11" s="12" customFormat="1" x14ac:dyDescent="0.25">
      <c r="A1435" s="13" t="s">
        <v>469</v>
      </c>
      <c r="B1435" s="13" t="s">
        <v>98</v>
      </c>
      <c r="C1435" s="13" t="s">
        <v>235</v>
      </c>
      <c r="D1435" s="13"/>
      <c r="E1435" s="13"/>
      <c r="F1435" s="14" t="s">
        <v>406</v>
      </c>
      <c r="G1435" s="15">
        <f>G1436+G1441</f>
        <v>1806.8</v>
      </c>
      <c r="H1435" s="15">
        <f>H1436+H1441</f>
        <v>1806.8</v>
      </c>
      <c r="I1435" s="15">
        <f>I1436+I1441</f>
        <v>1806.8</v>
      </c>
      <c r="J1435" s="15">
        <f>J1436+J1441</f>
        <v>0</v>
      </c>
    </row>
    <row r="1436" spans="1:11" ht="31.5" x14ac:dyDescent="0.25">
      <c r="A1436" s="16" t="s">
        <v>469</v>
      </c>
      <c r="B1436" s="16" t="s">
        <v>98</v>
      </c>
      <c r="C1436" s="16" t="s">
        <v>235</v>
      </c>
      <c r="D1436" s="16" t="s">
        <v>407</v>
      </c>
      <c r="E1436" s="19"/>
      <c r="F1436" s="17" t="s">
        <v>408</v>
      </c>
      <c r="G1436" s="18">
        <f t="shared" ref="G1436:G1484" si="444">G1437</f>
        <v>606.79999999999995</v>
      </c>
      <c r="H1436" s="18">
        <f t="shared" ref="H1436:H1484" si="445">H1437</f>
        <v>606.79999999999995</v>
      </c>
      <c r="I1436" s="18">
        <f t="shared" ref="I1436:I1446" si="446">I1437</f>
        <v>606.79999999999995</v>
      </c>
      <c r="J1436" s="18">
        <f t="shared" ref="J1436:J1446" si="447">J1437</f>
        <v>0</v>
      </c>
    </row>
    <row r="1437" spans="1:11" hidden="1" x14ac:dyDescent="0.25">
      <c r="A1437" s="16" t="s">
        <v>469</v>
      </c>
      <c r="B1437" s="16" t="s">
        <v>98</v>
      </c>
      <c r="C1437" s="16" t="s">
        <v>235</v>
      </c>
      <c r="D1437" s="16" t="s">
        <v>409</v>
      </c>
      <c r="E1437" s="19"/>
      <c r="F1437" s="17" t="s">
        <v>25</v>
      </c>
      <c r="G1437" s="18">
        <f t="shared" si="444"/>
        <v>606.79999999999995</v>
      </c>
      <c r="H1437" s="18">
        <f t="shared" si="445"/>
        <v>606.79999999999995</v>
      </c>
      <c r="I1437" s="18">
        <f t="shared" si="446"/>
        <v>606.79999999999995</v>
      </c>
      <c r="J1437" s="18">
        <f t="shared" si="447"/>
        <v>0</v>
      </c>
      <c r="K1437" s="1" t="s">
        <v>381</v>
      </c>
    </row>
    <row r="1438" spans="1:11" ht="31.5" x14ac:dyDescent="0.25">
      <c r="A1438" s="16" t="s">
        <v>469</v>
      </c>
      <c r="B1438" s="16" t="s">
        <v>98</v>
      </c>
      <c r="C1438" s="16" t="s">
        <v>235</v>
      </c>
      <c r="D1438" s="16" t="s">
        <v>410</v>
      </c>
      <c r="E1438" s="19"/>
      <c r="F1438" s="17" t="s">
        <v>411</v>
      </c>
      <c r="G1438" s="18">
        <f t="shared" si="444"/>
        <v>606.79999999999995</v>
      </c>
      <c r="H1438" s="18">
        <f t="shared" si="445"/>
        <v>606.79999999999995</v>
      </c>
      <c r="I1438" s="18">
        <f t="shared" si="446"/>
        <v>606.79999999999995</v>
      </c>
      <c r="J1438" s="18">
        <f t="shared" si="447"/>
        <v>0</v>
      </c>
    </row>
    <row r="1439" spans="1:11" x14ac:dyDescent="0.25">
      <c r="A1439" s="16" t="s">
        <v>469</v>
      </c>
      <c r="B1439" s="16" t="s">
        <v>98</v>
      </c>
      <c r="C1439" s="16" t="s">
        <v>235</v>
      </c>
      <c r="D1439" s="16" t="s">
        <v>412</v>
      </c>
      <c r="E1439" s="19"/>
      <c r="F1439" s="17" t="s">
        <v>413</v>
      </c>
      <c r="G1439" s="18">
        <f t="shared" si="444"/>
        <v>606.79999999999995</v>
      </c>
      <c r="H1439" s="18">
        <f t="shared" si="445"/>
        <v>606.79999999999995</v>
      </c>
      <c r="I1439" s="18">
        <f t="shared" si="446"/>
        <v>606.79999999999995</v>
      </c>
      <c r="J1439" s="18">
        <f t="shared" si="447"/>
        <v>0</v>
      </c>
    </row>
    <row r="1440" spans="1:11" ht="31.5" x14ac:dyDescent="0.25">
      <c r="A1440" s="16" t="s">
        <v>469</v>
      </c>
      <c r="B1440" s="16" t="s">
        <v>98</v>
      </c>
      <c r="C1440" s="16" t="s">
        <v>235</v>
      </c>
      <c r="D1440" s="16" t="s">
        <v>412</v>
      </c>
      <c r="E1440" s="16" t="s">
        <v>30</v>
      </c>
      <c r="F1440" s="17" t="s">
        <v>31</v>
      </c>
      <c r="G1440" s="18">
        <v>606.79999999999995</v>
      </c>
      <c r="H1440" s="18">
        <v>606.79999999999995</v>
      </c>
      <c r="I1440" s="18">
        <v>606.79999999999995</v>
      </c>
      <c r="J1440" s="18"/>
    </row>
    <row r="1441" spans="1:11" ht="31.5" x14ac:dyDescent="0.25">
      <c r="A1441" s="16" t="s">
        <v>469</v>
      </c>
      <c r="B1441" s="16" t="s">
        <v>98</v>
      </c>
      <c r="C1441" s="16" t="s">
        <v>235</v>
      </c>
      <c r="D1441" s="16" t="s">
        <v>414</v>
      </c>
      <c r="E1441" s="19"/>
      <c r="F1441" s="17" t="s">
        <v>415</v>
      </c>
      <c r="G1441" s="18">
        <f t="shared" si="444"/>
        <v>1200</v>
      </c>
      <c r="H1441" s="18">
        <f t="shared" si="445"/>
        <v>1200</v>
      </c>
      <c r="I1441" s="18">
        <f t="shared" si="446"/>
        <v>1200</v>
      </c>
      <c r="J1441" s="18">
        <f t="shared" si="447"/>
        <v>0</v>
      </c>
    </row>
    <row r="1442" spans="1:11" x14ac:dyDescent="0.25">
      <c r="A1442" s="16" t="s">
        <v>469</v>
      </c>
      <c r="B1442" s="16" t="s">
        <v>98</v>
      </c>
      <c r="C1442" s="16" t="s">
        <v>235</v>
      </c>
      <c r="D1442" s="16" t="s">
        <v>416</v>
      </c>
      <c r="E1442" s="19"/>
      <c r="F1442" s="17" t="s">
        <v>58</v>
      </c>
      <c r="G1442" s="18">
        <f t="shared" si="444"/>
        <v>1200</v>
      </c>
      <c r="H1442" s="18">
        <f t="shared" si="445"/>
        <v>1200</v>
      </c>
      <c r="I1442" s="18">
        <f t="shared" si="446"/>
        <v>1200</v>
      </c>
      <c r="J1442" s="18">
        <f t="shared" si="447"/>
        <v>0</v>
      </c>
    </row>
    <row r="1443" spans="1:11" ht="31.5" x14ac:dyDescent="0.25">
      <c r="A1443" s="16" t="s">
        <v>469</v>
      </c>
      <c r="B1443" s="16" t="s">
        <v>98</v>
      </c>
      <c r="C1443" s="16" t="s">
        <v>235</v>
      </c>
      <c r="D1443" s="16" t="s">
        <v>417</v>
      </c>
      <c r="E1443" s="19"/>
      <c r="F1443" s="17" t="s">
        <v>418</v>
      </c>
      <c r="G1443" s="18">
        <f t="shared" si="444"/>
        <v>1200</v>
      </c>
      <c r="H1443" s="18">
        <f t="shared" si="445"/>
        <v>1200</v>
      </c>
      <c r="I1443" s="18">
        <f t="shared" si="446"/>
        <v>1200</v>
      </c>
      <c r="J1443" s="18">
        <f t="shared" si="447"/>
        <v>0</v>
      </c>
    </row>
    <row r="1444" spans="1:11" ht="31.5" x14ac:dyDescent="0.25">
      <c r="A1444" s="16" t="s">
        <v>469</v>
      </c>
      <c r="B1444" s="16" t="s">
        <v>98</v>
      </c>
      <c r="C1444" s="16" t="s">
        <v>235</v>
      </c>
      <c r="D1444" s="16" t="s">
        <v>419</v>
      </c>
      <c r="E1444" s="19"/>
      <c r="F1444" s="17" t="s">
        <v>420</v>
      </c>
      <c r="G1444" s="18">
        <f t="shared" si="444"/>
        <v>1200</v>
      </c>
      <c r="H1444" s="18">
        <f t="shared" si="445"/>
        <v>1200</v>
      </c>
      <c r="I1444" s="18">
        <f t="shared" si="446"/>
        <v>1200</v>
      </c>
      <c r="J1444" s="18">
        <f t="shared" si="447"/>
        <v>0</v>
      </c>
    </row>
    <row r="1445" spans="1:11" x14ac:dyDescent="0.25">
      <c r="A1445" s="16" t="s">
        <v>469</v>
      </c>
      <c r="B1445" s="16" t="s">
        <v>98</v>
      </c>
      <c r="C1445" s="16" t="s">
        <v>235</v>
      </c>
      <c r="D1445" s="16" t="s">
        <v>419</v>
      </c>
      <c r="E1445" s="16" t="s">
        <v>32</v>
      </c>
      <c r="F1445" s="17" t="s">
        <v>33</v>
      </c>
      <c r="G1445" s="18">
        <v>1200</v>
      </c>
      <c r="H1445" s="18">
        <v>1200</v>
      </c>
      <c r="I1445" s="18">
        <v>1200</v>
      </c>
      <c r="J1445" s="18"/>
    </row>
    <row r="1446" spans="1:11" s="8" customFormat="1" x14ac:dyDescent="0.25">
      <c r="A1446" s="9" t="s">
        <v>469</v>
      </c>
      <c r="B1446" s="23" t="s">
        <v>128</v>
      </c>
      <c r="C1446" s="23"/>
      <c r="D1446" s="9"/>
      <c r="E1446" s="9"/>
      <c r="F1446" s="10" t="s">
        <v>145</v>
      </c>
      <c r="G1446" s="11">
        <f t="shared" si="444"/>
        <v>4727.5</v>
      </c>
      <c r="H1446" s="11">
        <f t="shared" si="445"/>
        <v>2709.1</v>
      </c>
      <c r="I1446" s="11">
        <f t="shared" si="446"/>
        <v>2703.4</v>
      </c>
      <c r="J1446" s="11">
        <f t="shared" si="447"/>
        <v>0</v>
      </c>
    </row>
    <row r="1447" spans="1:11" s="12" customFormat="1" x14ac:dyDescent="0.25">
      <c r="A1447" s="13" t="s">
        <v>469</v>
      </c>
      <c r="B1447" s="13" t="s">
        <v>128</v>
      </c>
      <c r="C1447" s="13" t="s">
        <v>122</v>
      </c>
      <c r="D1447" s="13"/>
      <c r="E1447" s="13"/>
      <c r="F1447" s="14" t="s">
        <v>146</v>
      </c>
      <c r="G1447" s="15">
        <f>G1448+G1453</f>
        <v>4727.5</v>
      </c>
      <c r="H1447" s="15">
        <f>H1448+H1453</f>
        <v>2709.1</v>
      </c>
      <c r="I1447" s="15">
        <f>I1448+I1453</f>
        <v>2703.4</v>
      </c>
      <c r="J1447" s="15">
        <f>J1448+J1453</f>
        <v>0</v>
      </c>
    </row>
    <row r="1448" spans="1:11" ht="31.5" x14ac:dyDescent="0.25">
      <c r="A1448" s="16" t="s">
        <v>469</v>
      </c>
      <c r="B1448" s="16" t="s">
        <v>128</v>
      </c>
      <c r="C1448" s="16" t="s">
        <v>122</v>
      </c>
      <c r="D1448" s="16" t="s">
        <v>407</v>
      </c>
      <c r="E1448" s="19"/>
      <c r="F1448" s="17" t="s">
        <v>408</v>
      </c>
      <c r="G1448" s="18">
        <f t="shared" si="444"/>
        <v>68.8</v>
      </c>
      <c r="H1448" s="18">
        <f t="shared" si="445"/>
        <v>58.2</v>
      </c>
      <c r="I1448" s="18">
        <f t="shared" ref="I1448:I1484" si="448">I1449</f>
        <v>52.5</v>
      </c>
      <c r="J1448" s="18">
        <f t="shared" ref="J1448:J1484" si="449">J1449</f>
        <v>0</v>
      </c>
    </row>
    <row r="1449" spans="1:11" hidden="1" x14ac:dyDescent="0.25">
      <c r="A1449" s="16" t="s">
        <v>469</v>
      </c>
      <c r="B1449" s="16" t="s">
        <v>128</v>
      </c>
      <c r="C1449" s="16" t="s">
        <v>122</v>
      </c>
      <c r="D1449" s="16" t="s">
        <v>409</v>
      </c>
      <c r="E1449" s="7"/>
      <c r="F1449" s="17" t="s">
        <v>25</v>
      </c>
      <c r="G1449" s="18">
        <f t="shared" si="444"/>
        <v>68.8</v>
      </c>
      <c r="H1449" s="18">
        <f t="shared" si="445"/>
        <v>58.2</v>
      </c>
      <c r="I1449" s="18">
        <f t="shared" si="448"/>
        <v>52.5</v>
      </c>
      <c r="J1449" s="18">
        <f t="shared" si="449"/>
        <v>0</v>
      </c>
      <c r="K1449" s="1" t="s">
        <v>381</v>
      </c>
    </row>
    <row r="1450" spans="1:11" ht="31.5" x14ac:dyDescent="0.25">
      <c r="A1450" s="16" t="s">
        <v>469</v>
      </c>
      <c r="B1450" s="16" t="s">
        <v>128</v>
      </c>
      <c r="C1450" s="16" t="s">
        <v>122</v>
      </c>
      <c r="D1450" s="16" t="s">
        <v>423</v>
      </c>
      <c r="E1450" s="7"/>
      <c r="F1450" s="17" t="s">
        <v>424</v>
      </c>
      <c r="G1450" s="18">
        <f t="shared" si="444"/>
        <v>68.8</v>
      </c>
      <c r="H1450" s="18">
        <f t="shared" si="445"/>
        <v>58.2</v>
      </c>
      <c r="I1450" s="18">
        <f t="shared" si="448"/>
        <v>52.5</v>
      </c>
      <c r="J1450" s="18">
        <f t="shared" si="449"/>
        <v>0</v>
      </c>
    </row>
    <row r="1451" spans="1:11" ht="47.25" x14ac:dyDescent="0.25">
      <c r="A1451" s="16" t="s">
        <v>469</v>
      </c>
      <c r="B1451" s="16" t="s">
        <v>128</v>
      </c>
      <c r="C1451" s="16" t="s">
        <v>122</v>
      </c>
      <c r="D1451" s="16" t="s">
        <v>425</v>
      </c>
      <c r="E1451" s="7"/>
      <c r="F1451" s="17" t="s">
        <v>426</v>
      </c>
      <c r="G1451" s="18">
        <f t="shared" si="444"/>
        <v>68.8</v>
      </c>
      <c r="H1451" s="18">
        <f t="shared" si="445"/>
        <v>58.2</v>
      </c>
      <c r="I1451" s="18">
        <f t="shared" si="448"/>
        <v>52.5</v>
      </c>
      <c r="J1451" s="18">
        <f t="shared" si="449"/>
        <v>0</v>
      </c>
    </row>
    <row r="1452" spans="1:11" ht="31.5" x14ac:dyDescent="0.25">
      <c r="A1452" s="16" t="s">
        <v>469</v>
      </c>
      <c r="B1452" s="16" t="s">
        <v>128</v>
      </c>
      <c r="C1452" s="16" t="s">
        <v>122</v>
      </c>
      <c r="D1452" s="16" t="s">
        <v>425</v>
      </c>
      <c r="E1452" s="6" t="s">
        <v>30</v>
      </c>
      <c r="F1452" s="17" t="s">
        <v>31</v>
      </c>
      <c r="G1452" s="18">
        <v>68.8</v>
      </c>
      <c r="H1452" s="18">
        <v>58.2</v>
      </c>
      <c r="I1452" s="18">
        <v>52.5</v>
      </c>
      <c r="J1452" s="18"/>
    </row>
    <row r="1453" spans="1:11" ht="31.5" x14ac:dyDescent="0.25">
      <c r="A1453" s="16" t="s">
        <v>469</v>
      </c>
      <c r="B1453" s="16" t="s">
        <v>128</v>
      </c>
      <c r="C1453" s="16" t="s">
        <v>122</v>
      </c>
      <c r="D1453" s="16" t="s">
        <v>414</v>
      </c>
      <c r="E1453" s="7"/>
      <c r="F1453" s="17" t="s">
        <v>415</v>
      </c>
      <c r="G1453" s="18">
        <f t="shared" si="444"/>
        <v>4658.7</v>
      </c>
      <c r="H1453" s="18">
        <f t="shared" si="445"/>
        <v>2650.9</v>
      </c>
      <c r="I1453" s="18">
        <f t="shared" si="448"/>
        <v>2650.9</v>
      </c>
      <c r="J1453" s="18">
        <f t="shared" si="449"/>
        <v>0</v>
      </c>
    </row>
    <row r="1454" spans="1:11" hidden="1" x14ac:dyDescent="0.25">
      <c r="A1454" s="16" t="s">
        <v>469</v>
      </c>
      <c r="B1454" s="16" t="s">
        <v>128</v>
      </c>
      <c r="C1454" s="16" t="s">
        <v>122</v>
      </c>
      <c r="D1454" s="16" t="s">
        <v>429</v>
      </c>
      <c r="E1454" s="7"/>
      <c r="F1454" s="17" t="s">
        <v>25</v>
      </c>
      <c r="G1454" s="18">
        <f t="shared" si="444"/>
        <v>4658.7</v>
      </c>
      <c r="H1454" s="18">
        <f t="shared" si="445"/>
        <v>2650.9</v>
      </c>
      <c r="I1454" s="18">
        <f t="shared" si="448"/>
        <v>2650.9</v>
      </c>
      <c r="J1454" s="18">
        <f t="shared" si="449"/>
        <v>0</v>
      </c>
      <c r="K1454" s="1" t="s">
        <v>381</v>
      </c>
    </row>
    <row r="1455" spans="1:11" ht="47.25" x14ac:dyDescent="0.25">
      <c r="A1455" s="16" t="s">
        <v>469</v>
      </c>
      <c r="B1455" s="16" t="s">
        <v>128</v>
      </c>
      <c r="C1455" s="16" t="s">
        <v>122</v>
      </c>
      <c r="D1455" s="16" t="s">
        <v>430</v>
      </c>
      <c r="E1455" s="7"/>
      <c r="F1455" s="17" t="s">
        <v>431</v>
      </c>
      <c r="G1455" s="18">
        <f t="shared" si="444"/>
        <v>4658.7</v>
      </c>
      <c r="H1455" s="18">
        <f t="shared" si="445"/>
        <v>2650.9</v>
      </c>
      <c r="I1455" s="18">
        <f t="shared" si="448"/>
        <v>2650.9</v>
      </c>
      <c r="J1455" s="18">
        <f t="shared" si="449"/>
        <v>0</v>
      </c>
    </row>
    <row r="1456" spans="1:11" ht="31.5" x14ac:dyDescent="0.25">
      <c r="A1456" s="16" t="s">
        <v>469</v>
      </c>
      <c r="B1456" s="16" t="s">
        <v>128</v>
      </c>
      <c r="C1456" s="16" t="s">
        <v>122</v>
      </c>
      <c r="D1456" s="16" t="s">
        <v>432</v>
      </c>
      <c r="E1456" s="7"/>
      <c r="F1456" s="17" t="s">
        <v>433</v>
      </c>
      <c r="G1456" s="18">
        <f t="shared" si="444"/>
        <v>4658.7</v>
      </c>
      <c r="H1456" s="18">
        <f t="shared" si="445"/>
        <v>2650.9</v>
      </c>
      <c r="I1456" s="18">
        <f t="shared" si="448"/>
        <v>2650.9</v>
      </c>
      <c r="J1456" s="18">
        <f t="shared" si="449"/>
        <v>0</v>
      </c>
    </row>
    <row r="1457" spans="1:11" ht="31.5" x14ac:dyDescent="0.25">
      <c r="A1457" s="16" t="s">
        <v>469</v>
      </c>
      <c r="B1457" s="16" t="s">
        <v>128</v>
      </c>
      <c r="C1457" s="16" t="s">
        <v>122</v>
      </c>
      <c r="D1457" s="16" t="s">
        <v>432</v>
      </c>
      <c r="E1457" s="6" t="s">
        <v>30</v>
      </c>
      <c r="F1457" s="17" t="s">
        <v>31</v>
      </c>
      <c r="G1457" s="18">
        <v>4658.7</v>
      </c>
      <c r="H1457" s="18">
        <v>2650.9</v>
      </c>
      <c r="I1457" s="18">
        <v>2650.9</v>
      </c>
      <c r="J1457" s="18"/>
    </row>
    <row r="1458" spans="1:11" s="8" customFormat="1" x14ac:dyDescent="0.25">
      <c r="A1458" s="9" t="s">
        <v>469</v>
      </c>
      <c r="B1458" s="9" t="s">
        <v>67</v>
      </c>
      <c r="C1458" s="9"/>
      <c r="D1458" s="9"/>
      <c r="E1458" s="25"/>
      <c r="F1458" s="10" t="s">
        <v>167</v>
      </c>
      <c r="G1458" s="11">
        <f t="shared" si="444"/>
        <v>314.8</v>
      </c>
      <c r="H1458" s="11">
        <f t="shared" si="445"/>
        <v>314.8</v>
      </c>
      <c r="I1458" s="11">
        <f t="shared" si="448"/>
        <v>314.7</v>
      </c>
      <c r="J1458" s="11">
        <f t="shared" si="449"/>
        <v>0</v>
      </c>
    </row>
    <row r="1459" spans="1:11" s="12" customFormat="1" ht="31.5" x14ac:dyDescent="0.25">
      <c r="A1459" s="13" t="s">
        <v>469</v>
      </c>
      <c r="B1459" s="13" t="s">
        <v>67</v>
      </c>
      <c r="C1459" s="13" t="s">
        <v>122</v>
      </c>
      <c r="D1459" s="13"/>
      <c r="E1459" s="26"/>
      <c r="F1459" s="14" t="s">
        <v>168</v>
      </c>
      <c r="G1459" s="15">
        <f t="shared" si="444"/>
        <v>314.8</v>
      </c>
      <c r="H1459" s="15">
        <f t="shared" si="445"/>
        <v>314.8</v>
      </c>
      <c r="I1459" s="15">
        <f t="shared" si="448"/>
        <v>314.7</v>
      </c>
      <c r="J1459" s="15">
        <f t="shared" si="449"/>
        <v>0</v>
      </c>
    </row>
    <row r="1460" spans="1:11" ht="31.5" x14ac:dyDescent="0.25">
      <c r="A1460" s="16" t="s">
        <v>469</v>
      </c>
      <c r="B1460" s="16" t="s">
        <v>67</v>
      </c>
      <c r="C1460" s="16" t="s">
        <v>122</v>
      </c>
      <c r="D1460" s="16" t="s">
        <v>130</v>
      </c>
      <c r="E1460" s="7"/>
      <c r="F1460" s="17" t="s">
        <v>131</v>
      </c>
      <c r="G1460" s="18">
        <f t="shared" si="444"/>
        <v>314.8</v>
      </c>
      <c r="H1460" s="18">
        <f t="shared" si="445"/>
        <v>314.8</v>
      </c>
      <c r="I1460" s="18">
        <f t="shared" si="448"/>
        <v>314.7</v>
      </c>
      <c r="J1460" s="18">
        <f t="shared" si="449"/>
        <v>0</v>
      </c>
    </row>
    <row r="1461" spans="1:11" hidden="1" x14ac:dyDescent="0.25">
      <c r="A1461" s="16" t="s">
        <v>469</v>
      </c>
      <c r="B1461" s="16" t="s">
        <v>67</v>
      </c>
      <c r="C1461" s="16" t="s">
        <v>122</v>
      </c>
      <c r="D1461" s="16" t="s">
        <v>132</v>
      </c>
      <c r="E1461" s="7"/>
      <c r="F1461" s="17" t="s">
        <v>25</v>
      </c>
      <c r="G1461" s="18">
        <f t="shared" si="444"/>
        <v>314.8</v>
      </c>
      <c r="H1461" s="18">
        <f t="shared" si="445"/>
        <v>314.8</v>
      </c>
      <c r="I1461" s="18">
        <f t="shared" si="448"/>
        <v>314.7</v>
      </c>
      <c r="J1461" s="18">
        <f t="shared" si="449"/>
        <v>0</v>
      </c>
      <c r="K1461" s="1" t="s">
        <v>381</v>
      </c>
    </row>
    <row r="1462" spans="1:11" ht="47.25" x14ac:dyDescent="0.25">
      <c r="A1462" s="16" t="s">
        <v>469</v>
      </c>
      <c r="B1462" s="16" t="s">
        <v>67</v>
      </c>
      <c r="C1462" s="16" t="s">
        <v>122</v>
      </c>
      <c r="D1462" s="16" t="s">
        <v>153</v>
      </c>
      <c r="E1462" s="7"/>
      <c r="F1462" s="17" t="s">
        <v>154</v>
      </c>
      <c r="G1462" s="18">
        <f t="shared" si="444"/>
        <v>314.8</v>
      </c>
      <c r="H1462" s="18">
        <f t="shared" si="445"/>
        <v>314.8</v>
      </c>
      <c r="I1462" s="18">
        <f t="shared" si="448"/>
        <v>314.7</v>
      </c>
      <c r="J1462" s="18">
        <f t="shared" si="449"/>
        <v>0</v>
      </c>
    </row>
    <row r="1463" spans="1:11" x14ac:dyDescent="0.25">
      <c r="A1463" s="16" t="s">
        <v>469</v>
      </c>
      <c r="B1463" s="16" t="s">
        <v>67</v>
      </c>
      <c r="C1463" s="16" t="s">
        <v>122</v>
      </c>
      <c r="D1463" s="16" t="s">
        <v>169</v>
      </c>
      <c r="E1463" s="7"/>
      <c r="F1463" s="17" t="s">
        <v>170</v>
      </c>
      <c r="G1463" s="18">
        <f t="shared" si="444"/>
        <v>314.8</v>
      </c>
      <c r="H1463" s="18">
        <f t="shared" si="445"/>
        <v>314.8</v>
      </c>
      <c r="I1463" s="18">
        <f t="shared" si="448"/>
        <v>314.7</v>
      </c>
      <c r="J1463" s="18">
        <f t="shared" si="449"/>
        <v>0</v>
      </c>
    </row>
    <row r="1464" spans="1:11" ht="31.5" x14ac:dyDescent="0.25">
      <c r="A1464" s="16" t="s">
        <v>469</v>
      </c>
      <c r="B1464" s="16" t="s">
        <v>67</v>
      </c>
      <c r="C1464" s="16" t="s">
        <v>122</v>
      </c>
      <c r="D1464" s="16" t="s">
        <v>169</v>
      </c>
      <c r="E1464" s="6" t="s">
        <v>30</v>
      </c>
      <c r="F1464" s="17" t="s">
        <v>31</v>
      </c>
      <c r="G1464" s="27">
        <v>314.8</v>
      </c>
      <c r="H1464" s="27">
        <v>314.8</v>
      </c>
      <c r="I1464" s="27">
        <v>314.7</v>
      </c>
      <c r="J1464" s="27"/>
    </row>
    <row r="1465" spans="1:11" s="8" customFormat="1" x14ac:dyDescent="0.25">
      <c r="A1465" s="9" t="s">
        <v>469</v>
      </c>
      <c r="B1465" s="9" t="s">
        <v>138</v>
      </c>
      <c r="C1465" s="9"/>
      <c r="D1465" s="9"/>
      <c r="E1465" s="25"/>
      <c r="F1465" s="10" t="s">
        <v>179</v>
      </c>
      <c r="G1465" s="11">
        <f t="shared" si="444"/>
        <v>310.39999999999998</v>
      </c>
      <c r="H1465" s="11">
        <f t="shared" si="445"/>
        <v>310.39999999999998</v>
      </c>
      <c r="I1465" s="11">
        <f t="shared" si="448"/>
        <v>310.39999999999998</v>
      </c>
      <c r="J1465" s="11">
        <f t="shared" si="449"/>
        <v>0</v>
      </c>
    </row>
    <row r="1466" spans="1:11" s="12" customFormat="1" x14ac:dyDescent="0.25">
      <c r="A1466" s="13" t="s">
        <v>469</v>
      </c>
      <c r="B1466" s="13" t="s">
        <v>138</v>
      </c>
      <c r="C1466" s="13" t="s">
        <v>138</v>
      </c>
      <c r="D1466" s="13"/>
      <c r="E1466" s="26"/>
      <c r="F1466" s="14" t="s">
        <v>204</v>
      </c>
      <c r="G1466" s="15">
        <f t="shared" si="444"/>
        <v>310.39999999999998</v>
      </c>
      <c r="H1466" s="15">
        <f t="shared" si="445"/>
        <v>310.39999999999998</v>
      </c>
      <c r="I1466" s="15">
        <f t="shared" si="448"/>
        <v>310.39999999999998</v>
      </c>
      <c r="J1466" s="15">
        <f t="shared" si="449"/>
        <v>0</v>
      </c>
    </row>
    <row r="1467" spans="1:11" ht="31.5" x14ac:dyDescent="0.25">
      <c r="A1467" s="16" t="s">
        <v>469</v>
      </c>
      <c r="B1467" s="16" t="s">
        <v>138</v>
      </c>
      <c r="C1467" s="16" t="s">
        <v>138</v>
      </c>
      <c r="D1467" s="16" t="s">
        <v>55</v>
      </c>
      <c r="E1467" s="19"/>
      <c r="F1467" s="17" t="s">
        <v>56</v>
      </c>
      <c r="G1467" s="18">
        <f t="shared" si="444"/>
        <v>310.39999999999998</v>
      </c>
      <c r="H1467" s="18">
        <f t="shared" si="445"/>
        <v>310.39999999999998</v>
      </c>
      <c r="I1467" s="18">
        <f t="shared" si="448"/>
        <v>310.39999999999998</v>
      </c>
      <c r="J1467" s="18">
        <f t="shared" si="449"/>
        <v>0</v>
      </c>
    </row>
    <row r="1468" spans="1:11" hidden="1" x14ac:dyDescent="0.25">
      <c r="A1468" s="16" t="s">
        <v>469</v>
      </c>
      <c r="B1468" s="16" t="s">
        <v>138</v>
      </c>
      <c r="C1468" s="16" t="s">
        <v>138</v>
      </c>
      <c r="D1468" s="16" t="s">
        <v>181</v>
      </c>
      <c r="E1468" s="19"/>
      <c r="F1468" s="17" t="s">
        <v>25</v>
      </c>
      <c r="G1468" s="18">
        <f t="shared" si="444"/>
        <v>310.39999999999998</v>
      </c>
      <c r="H1468" s="18">
        <f t="shared" si="445"/>
        <v>310.39999999999998</v>
      </c>
      <c r="I1468" s="18">
        <f t="shared" si="448"/>
        <v>310.39999999999998</v>
      </c>
      <c r="J1468" s="18">
        <f t="shared" si="449"/>
        <v>0</v>
      </c>
      <c r="K1468" s="1" t="s">
        <v>381</v>
      </c>
    </row>
    <row r="1469" spans="1:11" ht="47.25" x14ac:dyDescent="0.25">
      <c r="A1469" s="16" t="s">
        <v>469</v>
      </c>
      <c r="B1469" s="16" t="s">
        <v>138</v>
      </c>
      <c r="C1469" s="16" t="s">
        <v>138</v>
      </c>
      <c r="D1469" s="16" t="s">
        <v>221</v>
      </c>
      <c r="E1469" s="19"/>
      <c r="F1469" s="17" t="s">
        <v>222</v>
      </c>
      <c r="G1469" s="18">
        <f t="shared" si="444"/>
        <v>310.39999999999998</v>
      </c>
      <c r="H1469" s="18">
        <f t="shared" si="445"/>
        <v>310.39999999999998</v>
      </c>
      <c r="I1469" s="18">
        <f t="shared" si="448"/>
        <v>310.39999999999998</v>
      </c>
      <c r="J1469" s="18">
        <f t="shared" si="449"/>
        <v>0</v>
      </c>
    </row>
    <row r="1470" spans="1:11" ht="63" x14ac:dyDescent="0.25">
      <c r="A1470" s="16" t="s">
        <v>469</v>
      </c>
      <c r="B1470" s="16" t="s">
        <v>138</v>
      </c>
      <c r="C1470" s="16" t="s">
        <v>138</v>
      </c>
      <c r="D1470" s="16" t="s">
        <v>436</v>
      </c>
      <c r="E1470" s="19"/>
      <c r="F1470" s="17" t="s">
        <v>437</v>
      </c>
      <c r="G1470" s="18">
        <f t="shared" si="444"/>
        <v>310.39999999999998</v>
      </c>
      <c r="H1470" s="18">
        <f t="shared" si="445"/>
        <v>310.39999999999998</v>
      </c>
      <c r="I1470" s="18">
        <f t="shared" si="448"/>
        <v>310.39999999999998</v>
      </c>
      <c r="J1470" s="18">
        <f t="shared" si="449"/>
        <v>0</v>
      </c>
    </row>
    <row r="1471" spans="1:11" ht="31.5" x14ac:dyDescent="0.25">
      <c r="A1471" s="16" t="s">
        <v>469</v>
      </c>
      <c r="B1471" s="16" t="s">
        <v>138</v>
      </c>
      <c r="C1471" s="16" t="s">
        <v>138</v>
      </c>
      <c r="D1471" s="16" t="s">
        <v>436</v>
      </c>
      <c r="E1471" s="16" t="s">
        <v>111</v>
      </c>
      <c r="F1471" s="17" t="s">
        <v>112</v>
      </c>
      <c r="G1471" s="18">
        <v>310.39999999999998</v>
      </c>
      <c r="H1471" s="18">
        <v>310.39999999999998</v>
      </c>
      <c r="I1471" s="18">
        <v>310.39999999999998</v>
      </c>
      <c r="J1471" s="18"/>
    </row>
    <row r="1472" spans="1:11" s="8" customFormat="1" x14ac:dyDescent="0.25">
      <c r="A1472" s="9" t="s">
        <v>469</v>
      </c>
      <c r="B1472" s="9" t="s">
        <v>52</v>
      </c>
      <c r="C1472" s="9"/>
      <c r="D1472" s="9"/>
      <c r="E1472" s="9"/>
      <c r="F1472" s="10" t="s">
        <v>53</v>
      </c>
      <c r="G1472" s="11">
        <f t="shared" si="444"/>
        <v>1427.2</v>
      </c>
      <c r="H1472" s="11">
        <f t="shared" si="445"/>
        <v>1427.2</v>
      </c>
      <c r="I1472" s="11">
        <f t="shared" si="448"/>
        <v>1427.2</v>
      </c>
      <c r="J1472" s="11">
        <f t="shared" si="449"/>
        <v>0</v>
      </c>
    </row>
    <row r="1473" spans="1:11" s="12" customFormat="1" x14ac:dyDescent="0.25">
      <c r="A1473" s="13" t="s">
        <v>469</v>
      </c>
      <c r="B1473" s="13" t="s">
        <v>52</v>
      </c>
      <c r="C1473" s="13" t="s">
        <v>18</v>
      </c>
      <c r="D1473" s="13"/>
      <c r="E1473" s="13"/>
      <c r="F1473" s="14" t="s">
        <v>54</v>
      </c>
      <c r="G1473" s="15">
        <f t="shared" si="444"/>
        <v>1427.2</v>
      </c>
      <c r="H1473" s="15">
        <f t="shared" si="445"/>
        <v>1427.2</v>
      </c>
      <c r="I1473" s="15">
        <f t="shared" si="448"/>
        <v>1427.2</v>
      </c>
      <c r="J1473" s="15">
        <f t="shared" si="449"/>
        <v>0</v>
      </c>
    </row>
    <row r="1474" spans="1:11" ht="31.5" x14ac:dyDescent="0.25">
      <c r="A1474" s="16" t="s">
        <v>469</v>
      </c>
      <c r="B1474" s="16" t="s">
        <v>52</v>
      </c>
      <c r="C1474" s="16" t="s">
        <v>18</v>
      </c>
      <c r="D1474" s="16" t="s">
        <v>55</v>
      </c>
      <c r="E1474" s="19"/>
      <c r="F1474" s="17" t="s">
        <v>56</v>
      </c>
      <c r="G1474" s="18">
        <f t="shared" si="444"/>
        <v>1427.2</v>
      </c>
      <c r="H1474" s="18">
        <f t="shared" si="445"/>
        <v>1427.2</v>
      </c>
      <c r="I1474" s="18">
        <f t="shared" si="448"/>
        <v>1427.2</v>
      </c>
      <c r="J1474" s="18">
        <f t="shared" si="449"/>
        <v>0</v>
      </c>
    </row>
    <row r="1475" spans="1:11" hidden="1" x14ac:dyDescent="0.25">
      <c r="A1475" s="16" t="s">
        <v>469</v>
      </c>
      <c r="B1475" s="16" t="s">
        <v>52</v>
      </c>
      <c r="C1475" s="16" t="s">
        <v>18</v>
      </c>
      <c r="D1475" s="16" t="s">
        <v>181</v>
      </c>
      <c r="E1475" s="19"/>
      <c r="F1475" s="17" t="s">
        <v>25</v>
      </c>
      <c r="G1475" s="18">
        <f t="shared" si="444"/>
        <v>1427.2</v>
      </c>
      <c r="H1475" s="18">
        <f t="shared" si="445"/>
        <v>1427.2</v>
      </c>
      <c r="I1475" s="18">
        <f t="shared" si="448"/>
        <v>1427.2</v>
      </c>
      <c r="J1475" s="18">
        <f t="shared" si="449"/>
        <v>0</v>
      </c>
      <c r="K1475" s="1" t="s">
        <v>381</v>
      </c>
    </row>
    <row r="1476" spans="1:11" ht="31.5" x14ac:dyDescent="0.25">
      <c r="A1476" s="16" t="s">
        <v>469</v>
      </c>
      <c r="B1476" s="16" t="s">
        <v>52</v>
      </c>
      <c r="C1476" s="16" t="s">
        <v>18</v>
      </c>
      <c r="D1476" s="16" t="s">
        <v>243</v>
      </c>
      <c r="E1476" s="19"/>
      <c r="F1476" s="17" t="s">
        <v>244</v>
      </c>
      <c r="G1476" s="18">
        <f t="shared" si="444"/>
        <v>1427.2</v>
      </c>
      <c r="H1476" s="18">
        <f t="shared" si="445"/>
        <v>1427.2</v>
      </c>
      <c r="I1476" s="18">
        <f t="shared" si="448"/>
        <v>1427.2</v>
      </c>
      <c r="J1476" s="18">
        <f t="shared" si="449"/>
        <v>0</v>
      </c>
    </row>
    <row r="1477" spans="1:11" ht="47.25" x14ac:dyDescent="0.25">
      <c r="A1477" s="16" t="s">
        <v>469</v>
      </c>
      <c r="B1477" s="16" t="s">
        <v>52</v>
      </c>
      <c r="C1477" s="16" t="s">
        <v>18</v>
      </c>
      <c r="D1477" s="16" t="s">
        <v>246</v>
      </c>
      <c r="E1477" s="19"/>
      <c r="F1477" s="17" t="s">
        <v>247</v>
      </c>
      <c r="G1477" s="18">
        <f t="shared" si="444"/>
        <v>1427.2</v>
      </c>
      <c r="H1477" s="18">
        <f t="shared" si="445"/>
        <v>1427.2</v>
      </c>
      <c r="I1477" s="18">
        <f t="shared" si="448"/>
        <v>1427.2</v>
      </c>
      <c r="J1477" s="18">
        <f t="shared" si="449"/>
        <v>0</v>
      </c>
    </row>
    <row r="1478" spans="1:11" ht="31.5" x14ac:dyDescent="0.25">
      <c r="A1478" s="16" t="s">
        <v>469</v>
      </c>
      <c r="B1478" s="16" t="s">
        <v>52</v>
      </c>
      <c r="C1478" s="16" t="s">
        <v>18</v>
      </c>
      <c r="D1478" s="16" t="s">
        <v>246</v>
      </c>
      <c r="E1478" s="16" t="s">
        <v>30</v>
      </c>
      <c r="F1478" s="17" t="s">
        <v>31</v>
      </c>
      <c r="G1478" s="18">
        <v>1427.2</v>
      </c>
      <c r="H1478" s="18">
        <v>1427.2</v>
      </c>
      <c r="I1478" s="18">
        <v>1427.2</v>
      </c>
      <c r="J1478" s="18"/>
    </row>
    <row r="1479" spans="1:11" s="8" customFormat="1" x14ac:dyDescent="0.25">
      <c r="A1479" s="9" t="s">
        <v>469</v>
      </c>
      <c r="B1479" s="9" t="s">
        <v>74</v>
      </c>
      <c r="C1479" s="9"/>
      <c r="D1479" s="9"/>
      <c r="E1479" s="20"/>
      <c r="F1479" s="10" t="s">
        <v>369</v>
      </c>
      <c r="G1479" s="11">
        <f t="shared" si="444"/>
        <v>332.8</v>
      </c>
      <c r="H1479" s="11">
        <f t="shared" si="445"/>
        <v>332.8</v>
      </c>
      <c r="I1479" s="11">
        <f t="shared" si="448"/>
        <v>332.8</v>
      </c>
      <c r="J1479" s="11">
        <f t="shared" si="449"/>
        <v>0</v>
      </c>
    </row>
    <row r="1480" spans="1:11" s="12" customFormat="1" x14ac:dyDescent="0.25">
      <c r="A1480" s="13" t="s">
        <v>469</v>
      </c>
      <c r="B1480" s="13" t="s">
        <v>74</v>
      </c>
      <c r="C1480" s="13" t="s">
        <v>18</v>
      </c>
      <c r="D1480" s="13"/>
      <c r="E1480" s="21"/>
      <c r="F1480" s="14" t="s">
        <v>440</v>
      </c>
      <c r="G1480" s="15">
        <f t="shared" si="444"/>
        <v>332.8</v>
      </c>
      <c r="H1480" s="15">
        <f t="shared" si="445"/>
        <v>332.8</v>
      </c>
      <c r="I1480" s="15">
        <f t="shared" si="448"/>
        <v>332.8</v>
      </c>
      <c r="J1480" s="15">
        <f t="shared" si="449"/>
        <v>0</v>
      </c>
    </row>
    <row r="1481" spans="1:11" ht="31.5" x14ac:dyDescent="0.25">
      <c r="A1481" s="16" t="s">
        <v>469</v>
      </c>
      <c r="B1481" s="16" t="s">
        <v>74</v>
      </c>
      <c r="C1481" s="16" t="s">
        <v>18</v>
      </c>
      <c r="D1481" s="16" t="s">
        <v>371</v>
      </c>
      <c r="E1481" s="19"/>
      <c r="F1481" s="17" t="s">
        <v>372</v>
      </c>
      <c r="G1481" s="18">
        <f t="shared" si="444"/>
        <v>332.8</v>
      </c>
      <c r="H1481" s="18">
        <f t="shared" si="445"/>
        <v>332.8</v>
      </c>
      <c r="I1481" s="18">
        <f t="shared" si="448"/>
        <v>332.8</v>
      </c>
      <c r="J1481" s="18">
        <f t="shared" si="449"/>
        <v>0</v>
      </c>
    </row>
    <row r="1482" spans="1:11" hidden="1" x14ac:dyDescent="0.25">
      <c r="A1482" s="16" t="s">
        <v>469</v>
      </c>
      <c r="B1482" s="16" t="s">
        <v>74</v>
      </c>
      <c r="C1482" s="16" t="s">
        <v>18</v>
      </c>
      <c r="D1482" s="16" t="s">
        <v>373</v>
      </c>
      <c r="E1482" s="19"/>
      <c r="F1482" s="17" t="s">
        <v>25</v>
      </c>
      <c r="G1482" s="18">
        <f t="shared" si="444"/>
        <v>332.8</v>
      </c>
      <c r="H1482" s="18">
        <f t="shared" si="445"/>
        <v>332.8</v>
      </c>
      <c r="I1482" s="18">
        <f t="shared" si="448"/>
        <v>332.8</v>
      </c>
      <c r="J1482" s="18">
        <f t="shared" si="449"/>
        <v>0</v>
      </c>
      <c r="K1482" s="1" t="s">
        <v>381</v>
      </c>
    </row>
    <row r="1483" spans="1:11" ht="47.25" x14ac:dyDescent="0.25">
      <c r="A1483" s="16" t="s">
        <v>469</v>
      </c>
      <c r="B1483" s="16" t="s">
        <v>74</v>
      </c>
      <c r="C1483" s="16" t="s">
        <v>18</v>
      </c>
      <c r="D1483" s="16" t="s">
        <v>441</v>
      </c>
      <c r="E1483" s="19"/>
      <c r="F1483" s="17" t="s">
        <v>442</v>
      </c>
      <c r="G1483" s="18">
        <f t="shared" si="444"/>
        <v>332.8</v>
      </c>
      <c r="H1483" s="18">
        <f t="shared" si="445"/>
        <v>332.8</v>
      </c>
      <c r="I1483" s="18">
        <f t="shared" si="448"/>
        <v>332.8</v>
      </c>
      <c r="J1483" s="18">
        <f t="shared" si="449"/>
        <v>0</v>
      </c>
    </row>
    <row r="1484" spans="1:11" ht="47.25" x14ac:dyDescent="0.25">
      <c r="A1484" s="16" t="s">
        <v>469</v>
      </c>
      <c r="B1484" s="16" t="s">
        <v>74</v>
      </c>
      <c r="C1484" s="16" t="s">
        <v>18</v>
      </c>
      <c r="D1484" s="16" t="s">
        <v>443</v>
      </c>
      <c r="E1484" s="19"/>
      <c r="F1484" s="17" t="s">
        <v>444</v>
      </c>
      <c r="G1484" s="18">
        <f t="shared" si="444"/>
        <v>332.8</v>
      </c>
      <c r="H1484" s="18">
        <f t="shared" si="445"/>
        <v>332.8</v>
      </c>
      <c r="I1484" s="18">
        <f t="shared" si="448"/>
        <v>332.8</v>
      </c>
      <c r="J1484" s="18">
        <f t="shared" si="449"/>
        <v>0</v>
      </c>
    </row>
    <row r="1485" spans="1:11" ht="31.5" x14ac:dyDescent="0.25">
      <c r="A1485" s="16" t="s">
        <v>469</v>
      </c>
      <c r="B1485" s="16" t="s">
        <v>74</v>
      </c>
      <c r="C1485" s="16" t="s">
        <v>18</v>
      </c>
      <c r="D1485" s="16" t="s">
        <v>443</v>
      </c>
      <c r="E1485" s="16" t="s">
        <v>30</v>
      </c>
      <c r="F1485" s="17" t="s">
        <v>31</v>
      </c>
      <c r="G1485" s="18">
        <v>332.8</v>
      </c>
      <c r="H1485" s="18">
        <v>332.8</v>
      </c>
      <c r="I1485" s="18">
        <v>332.8</v>
      </c>
      <c r="J1485" s="18"/>
    </row>
    <row r="1486" spans="1:11" s="8" customFormat="1" ht="31.5" x14ac:dyDescent="0.25">
      <c r="A1486" s="9" t="s">
        <v>473</v>
      </c>
      <c r="B1486" s="9"/>
      <c r="C1486" s="9"/>
      <c r="D1486" s="9"/>
      <c r="E1486" s="9"/>
      <c r="F1486" s="10" t="s">
        <v>474</v>
      </c>
      <c r="G1486" s="11">
        <f>G1560+G1487+G1496</f>
        <v>1477359.7</v>
      </c>
      <c r="H1486" s="11">
        <f>H1560+H1487+H1496</f>
        <v>1375320.2</v>
      </c>
      <c r="I1486" s="11">
        <f>I1560+I1487+I1496</f>
        <v>1193543.8</v>
      </c>
      <c r="J1486" s="11">
        <f>J1560+J1487+J1496</f>
        <v>0</v>
      </c>
    </row>
    <row r="1487" spans="1:11" s="8" customFormat="1" x14ac:dyDescent="0.25">
      <c r="A1487" s="9" t="s">
        <v>473</v>
      </c>
      <c r="B1487" s="9" t="s">
        <v>98</v>
      </c>
      <c r="C1487" s="9"/>
      <c r="D1487" s="9"/>
      <c r="E1487" s="9"/>
      <c r="F1487" s="10" t="s">
        <v>99</v>
      </c>
      <c r="G1487" s="11">
        <f t="shared" ref="G1487:G1490" si="450">G1488</f>
        <v>100039.3</v>
      </c>
      <c r="H1487" s="11">
        <f t="shared" ref="H1487:H1490" si="451">H1488</f>
        <v>100213.4</v>
      </c>
      <c r="I1487" s="11">
        <f t="shared" ref="I1487:I1490" si="452">I1488</f>
        <v>100213.4</v>
      </c>
      <c r="J1487" s="11">
        <f t="shared" ref="J1487:J1490" si="453">J1488</f>
        <v>0</v>
      </c>
    </row>
    <row r="1488" spans="1:11" s="12" customFormat="1" x14ac:dyDescent="0.25">
      <c r="A1488" s="13" t="s">
        <v>473</v>
      </c>
      <c r="B1488" s="13" t="s">
        <v>98</v>
      </c>
      <c r="C1488" s="13" t="s">
        <v>235</v>
      </c>
      <c r="D1488" s="13"/>
      <c r="E1488" s="13"/>
      <c r="F1488" s="14" t="s">
        <v>406</v>
      </c>
      <c r="G1488" s="15">
        <f t="shared" si="450"/>
        <v>100039.3</v>
      </c>
      <c r="H1488" s="15">
        <f t="shared" si="451"/>
        <v>100213.4</v>
      </c>
      <c r="I1488" s="15">
        <f t="shared" si="452"/>
        <v>100213.4</v>
      </c>
      <c r="J1488" s="15">
        <f t="shared" si="453"/>
        <v>0</v>
      </c>
    </row>
    <row r="1489" spans="1:10" ht="31.5" x14ac:dyDescent="0.25">
      <c r="A1489" s="16" t="s">
        <v>473</v>
      </c>
      <c r="B1489" s="16" t="s">
        <v>98</v>
      </c>
      <c r="C1489" s="16" t="s">
        <v>235</v>
      </c>
      <c r="D1489" s="16" t="s">
        <v>414</v>
      </c>
      <c r="E1489" s="16"/>
      <c r="F1489" s="17" t="s">
        <v>415</v>
      </c>
      <c r="G1489" s="18">
        <f t="shared" si="450"/>
        <v>100039.3</v>
      </c>
      <c r="H1489" s="18">
        <f t="shared" si="451"/>
        <v>100213.4</v>
      </c>
      <c r="I1489" s="18">
        <f t="shared" si="452"/>
        <v>100213.4</v>
      </c>
      <c r="J1489" s="18">
        <f t="shared" si="453"/>
        <v>0</v>
      </c>
    </row>
    <row r="1490" spans="1:10" x14ac:dyDescent="0.25">
      <c r="A1490" s="16" t="s">
        <v>473</v>
      </c>
      <c r="B1490" s="16" t="s">
        <v>98</v>
      </c>
      <c r="C1490" s="16" t="s">
        <v>235</v>
      </c>
      <c r="D1490" s="16" t="s">
        <v>429</v>
      </c>
      <c r="E1490" s="16"/>
      <c r="F1490" s="17" t="s">
        <v>25</v>
      </c>
      <c r="G1490" s="18">
        <f t="shared" si="450"/>
        <v>100039.3</v>
      </c>
      <c r="H1490" s="18">
        <f t="shared" si="451"/>
        <v>100213.4</v>
      </c>
      <c r="I1490" s="18">
        <f t="shared" si="452"/>
        <v>100213.4</v>
      </c>
      <c r="J1490" s="18">
        <f t="shared" si="453"/>
        <v>0</v>
      </c>
    </row>
    <row r="1491" spans="1:10" ht="31.5" x14ac:dyDescent="0.25">
      <c r="A1491" s="16" t="s">
        <v>473</v>
      </c>
      <c r="B1491" s="16" t="s">
        <v>98</v>
      </c>
      <c r="C1491" s="16" t="s">
        <v>235</v>
      </c>
      <c r="D1491" s="16" t="s">
        <v>475</v>
      </c>
      <c r="E1491" s="16"/>
      <c r="F1491" s="17" t="s">
        <v>476</v>
      </c>
      <c r="G1491" s="18">
        <f>G1492+G1494</f>
        <v>100039.3</v>
      </c>
      <c r="H1491" s="18">
        <f>H1492+H1494</f>
        <v>100213.4</v>
      </c>
      <c r="I1491" s="18">
        <f>I1492+I1494</f>
        <v>100213.4</v>
      </c>
      <c r="J1491" s="18">
        <f>J1492+J1494</f>
        <v>0</v>
      </c>
    </row>
    <row r="1492" spans="1:10" ht="31.5" x14ac:dyDescent="0.25">
      <c r="A1492" s="16" t="s">
        <v>473</v>
      </c>
      <c r="B1492" s="16" t="s">
        <v>98</v>
      </c>
      <c r="C1492" s="16" t="s">
        <v>235</v>
      </c>
      <c r="D1492" s="16" t="s">
        <v>477</v>
      </c>
      <c r="E1492" s="16"/>
      <c r="F1492" s="17" t="s">
        <v>478</v>
      </c>
      <c r="G1492" s="18">
        <f>G1493</f>
        <v>99805.3</v>
      </c>
      <c r="H1492" s="18">
        <f>H1493</f>
        <v>100213.4</v>
      </c>
      <c r="I1492" s="18">
        <f>I1493</f>
        <v>100213.4</v>
      </c>
      <c r="J1492" s="18">
        <f>J1493</f>
        <v>0</v>
      </c>
    </row>
    <row r="1493" spans="1:10" ht="31.5" x14ac:dyDescent="0.25">
      <c r="A1493" s="16" t="s">
        <v>473</v>
      </c>
      <c r="B1493" s="16" t="s">
        <v>98</v>
      </c>
      <c r="C1493" s="16" t="s">
        <v>235</v>
      </c>
      <c r="D1493" s="16" t="s">
        <v>477</v>
      </c>
      <c r="E1493" s="16" t="s">
        <v>111</v>
      </c>
      <c r="F1493" s="17" t="s">
        <v>112</v>
      </c>
      <c r="G1493" s="18">
        <f>98817.3+988</f>
        <v>99805.3</v>
      </c>
      <c r="H1493" s="18">
        <f>99225.4+988</f>
        <v>100213.4</v>
      </c>
      <c r="I1493" s="18">
        <f>99225.4+988</f>
        <v>100213.4</v>
      </c>
      <c r="J1493" s="18"/>
    </row>
    <row r="1494" spans="1:10" x14ac:dyDescent="0.25">
      <c r="A1494" s="16" t="s">
        <v>473</v>
      </c>
      <c r="B1494" s="16" t="s">
        <v>98</v>
      </c>
      <c r="C1494" s="16" t="s">
        <v>235</v>
      </c>
      <c r="D1494" s="16" t="s">
        <v>479</v>
      </c>
      <c r="E1494" s="16"/>
      <c r="F1494" s="17" t="s">
        <v>194</v>
      </c>
      <c r="G1494" s="18">
        <f>G1495</f>
        <v>234</v>
      </c>
      <c r="H1494" s="18">
        <f>H1495</f>
        <v>0</v>
      </c>
      <c r="I1494" s="18">
        <f>I1495</f>
        <v>0</v>
      </c>
      <c r="J1494" s="18">
        <f>J1495</f>
        <v>0</v>
      </c>
    </row>
    <row r="1495" spans="1:10" ht="31.5" x14ac:dyDescent="0.25">
      <c r="A1495" s="16" t="s">
        <v>473</v>
      </c>
      <c r="B1495" s="16" t="s">
        <v>98</v>
      </c>
      <c r="C1495" s="16" t="s">
        <v>235</v>
      </c>
      <c r="D1495" s="16" t="s">
        <v>479</v>
      </c>
      <c r="E1495" s="16" t="s">
        <v>111</v>
      </c>
      <c r="F1495" s="17" t="s">
        <v>112</v>
      </c>
      <c r="G1495" s="18">
        <v>234</v>
      </c>
      <c r="H1495" s="18">
        <v>0</v>
      </c>
      <c r="I1495" s="18">
        <v>0</v>
      </c>
      <c r="J1495" s="18"/>
    </row>
    <row r="1496" spans="1:10" s="8" customFormat="1" x14ac:dyDescent="0.25">
      <c r="A1496" s="9" t="s">
        <v>473</v>
      </c>
      <c r="B1496" s="9" t="s">
        <v>128</v>
      </c>
      <c r="C1496" s="9"/>
      <c r="D1496" s="9"/>
      <c r="E1496" s="9"/>
      <c r="F1496" s="10" t="s">
        <v>145</v>
      </c>
      <c r="G1496" s="11">
        <f>G1497+G1518+G1534+G1542+G1548</f>
        <v>1373191.2</v>
      </c>
      <c r="H1496" s="11">
        <f>H1497+H1518+H1534+H1542+H1548</f>
        <v>1269435.8999999999</v>
      </c>
      <c r="I1496" s="11">
        <f>I1497+I1518+I1534+I1542+I1548</f>
        <v>1086812</v>
      </c>
      <c r="J1496" s="11">
        <f>J1497+J1518+J1534+J1542+J1548</f>
        <v>0</v>
      </c>
    </row>
    <row r="1497" spans="1:10" s="12" customFormat="1" x14ac:dyDescent="0.25">
      <c r="A1497" s="13" t="s">
        <v>473</v>
      </c>
      <c r="B1497" s="13" t="s">
        <v>128</v>
      </c>
      <c r="C1497" s="13" t="s">
        <v>18</v>
      </c>
      <c r="D1497" s="13"/>
      <c r="E1497" s="13"/>
      <c r="F1497" s="14" t="s">
        <v>480</v>
      </c>
      <c r="G1497" s="15">
        <f t="shared" ref="G1497:G1498" si="454">G1498</f>
        <v>1171586.2</v>
      </c>
      <c r="H1497" s="15">
        <f t="shared" ref="H1497:H1498" si="455">H1498</f>
        <v>1054452.3999999999</v>
      </c>
      <c r="I1497" s="15">
        <f t="shared" ref="I1497:I1498" si="456">I1498</f>
        <v>882356.3</v>
      </c>
      <c r="J1497" s="15">
        <f t="shared" ref="J1497:J1498" si="457">J1498</f>
        <v>0</v>
      </c>
    </row>
    <row r="1498" spans="1:10" ht="31.5" x14ac:dyDescent="0.25">
      <c r="A1498" s="16" t="s">
        <v>473</v>
      </c>
      <c r="B1498" s="16" t="s">
        <v>128</v>
      </c>
      <c r="C1498" s="16" t="s">
        <v>18</v>
      </c>
      <c r="D1498" s="16" t="s">
        <v>414</v>
      </c>
      <c r="E1498" s="16"/>
      <c r="F1498" s="17" t="s">
        <v>415</v>
      </c>
      <c r="G1498" s="18">
        <f t="shared" si="454"/>
        <v>1171586.2</v>
      </c>
      <c r="H1498" s="18">
        <f t="shared" si="455"/>
        <v>1054452.3999999999</v>
      </c>
      <c r="I1498" s="18">
        <f t="shared" si="456"/>
        <v>882356.3</v>
      </c>
      <c r="J1498" s="18">
        <f t="shared" si="457"/>
        <v>0</v>
      </c>
    </row>
    <row r="1499" spans="1:10" ht="31.5" x14ac:dyDescent="0.25">
      <c r="A1499" s="16" t="s">
        <v>473</v>
      </c>
      <c r="B1499" s="16" t="s">
        <v>128</v>
      </c>
      <c r="C1499" s="16" t="s">
        <v>18</v>
      </c>
      <c r="D1499" s="16" t="s">
        <v>481</v>
      </c>
      <c r="E1499" s="16"/>
      <c r="F1499" s="17" t="s">
        <v>148</v>
      </c>
      <c r="G1499" s="18">
        <f>G1500+G1505</f>
        <v>1171586.2</v>
      </c>
      <c r="H1499" s="18">
        <f>H1500+H1505</f>
        <v>1054452.3999999999</v>
      </c>
      <c r="I1499" s="18">
        <f>I1500+I1505</f>
        <v>882356.3</v>
      </c>
      <c r="J1499" s="18">
        <f>J1500+J1505</f>
        <v>0</v>
      </c>
    </row>
    <row r="1500" spans="1:10" ht="31.5" x14ac:dyDescent="0.25">
      <c r="A1500" s="16" t="s">
        <v>473</v>
      </c>
      <c r="B1500" s="16" t="s">
        <v>128</v>
      </c>
      <c r="C1500" s="16" t="s">
        <v>18</v>
      </c>
      <c r="D1500" s="16" t="s">
        <v>482</v>
      </c>
      <c r="E1500" s="16"/>
      <c r="F1500" s="17" t="s">
        <v>150</v>
      </c>
      <c r="G1500" s="18">
        <f>G1503+G1501</f>
        <v>750000</v>
      </c>
      <c r="H1500" s="18">
        <f>H1503+H1501</f>
        <v>400000</v>
      </c>
      <c r="I1500" s="18">
        <f>I1503+I1501</f>
        <v>200000</v>
      </c>
      <c r="J1500" s="18">
        <f>J1503+J1501</f>
        <v>0</v>
      </c>
    </row>
    <row r="1501" spans="1:10" ht="47.25" x14ac:dyDescent="0.25">
      <c r="A1501" s="16" t="s">
        <v>473</v>
      </c>
      <c r="B1501" s="16" t="s">
        <v>128</v>
      </c>
      <c r="C1501" s="16" t="s">
        <v>18</v>
      </c>
      <c r="D1501" s="16" t="s">
        <v>483</v>
      </c>
      <c r="E1501" s="16"/>
      <c r="F1501" s="17" t="s">
        <v>484</v>
      </c>
      <c r="G1501" s="18">
        <f>G1502</f>
        <v>50000</v>
      </c>
      <c r="H1501" s="18">
        <f>H1502</f>
        <v>0</v>
      </c>
      <c r="I1501" s="18">
        <f>I1502</f>
        <v>200000</v>
      </c>
      <c r="J1501" s="18">
        <f>J1502</f>
        <v>0</v>
      </c>
    </row>
    <row r="1502" spans="1:10" ht="31.5" x14ac:dyDescent="0.25">
      <c r="A1502" s="16" t="s">
        <v>473</v>
      </c>
      <c r="B1502" s="16" t="s">
        <v>128</v>
      </c>
      <c r="C1502" s="16" t="s">
        <v>18</v>
      </c>
      <c r="D1502" s="16" t="s">
        <v>483</v>
      </c>
      <c r="E1502" s="16" t="s">
        <v>111</v>
      </c>
      <c r="F1502" s="17" t="s">
        <v>112</v>
      </c>
      <c r="G1502" s="18">
        <v>50000</v>
      </c>
      <c r="H1502" s="18">
        <v>0</v>
      </c>
      <c r="I1502" s="18">
        <v>200000</v>
      </c>
      <c r="J1502" s="18"/>
    </row>
    <row r="1503" spans="1:10" ht="31.5" x14ac:dyDescent="0.25">
      <c r="A1503" s="16" t="s">
        <v>473</v>
      </c>
      <c r="B1503" s="16" t="s">
        <v>128</v>
      </c>
      <c r="C1503" s="16" t="s">
        <v>18</v>
      </c>
      <c r="D1503" s="16" t="s">
        <v>485</v>
      </c>
      <c r="E1503" s="16"/>
      <c r="F1503" s="17" t="s">
        <v>486</v>
      </c>
      <c r="G1503" s="18">
        <f>G1504</f>
        <v>700000</v>
      </c>
      <c r="H1503" s="18">
        <f>H1504</f>
        <v>400000</v>
      </c>
      <c r="I1503" s="18">
        <f>I1504</f>
        <v>0</v>
      </c>
      <c r="J1503" s="18">
        <f>J1504</f>
        <v>0</v>
      </c>
    </row>
    <row r="1504" spans="1:10" ht="31.5" x14ac:dyDescent="0.25">
      <c r="A1504" s="16" t="s">
        <v>473</v>
      </c>
      <c r="B1504" s="16" t="s">
        <v>128</v>
      </c>
      <c r="C1504" s="16" t="s">
        <v>18</v>
      </c>
      <c r="D1504" s="16" t="s">
        <v>485</v>
      </c>
      <c r="E1504" s="16" t="s">
        <v>111</v>
      </c>
      <c r="F1504" s="17" t="s">
        <v>112</v>
      </c>
      <c r="G1504" s="18">
        <v>700000</v>
      </c>
      <c r="H1504" s="18">
        <v>400000</v>
      </c>
      <c r="I1504" s="18">
        <v>0</v>
      </c>
      <c r="J1504" s="18"/>
    </row>
    <row r="1505" spans="1:10" x14ac:dyDescent="0.25">
      <c r="A1505" s="16" t="s">
        <v>473</v>
      </c>
      <c r="B1505" s="16" t="s">
        <v>128</v>
      </c>
      <c r="C1505" s="16" t="s">
        <v>18</v>
      </c>
      <c r="D1505" s="16" t="s">
        <v>429</v>
      </c>
      <c r="E1505" s="16"/>
      <c r="F1505" s="17" t="s">
        <v>25</v>
      </c>
      <c r="G1505" s="18">
        <f>G1506+G1511</f>
        <v>421586.2</v>
      </c>
      <c r="H1505" s="18">
        <f>H1506+H1511</f>
        <v>654452.4</v>
      </c>
      <c r="I1505" s="18">
        <f>I1506+I1511</f>
        <v>682356.3</v>
      </c>
      <c r="J1505" s="18">
        <f>J1506+J1511</f>
        <v>0</v>
      </c>
    </row>
    <row r="1506" spans="1:10" ht="63" x14ac:dyDescent="0.25">
      <c r="A1506" s="16" t="s">
        <v>473</v>
      </c>
      <c r="B1506" s="16" t="s">
        <v>128</v>
      </c>
      <c r="C1506" s="16" t="s">
        <v>18</v>
      </c>
      <c r="D1506" s="16" t="s">
        <v>487</v>
      </c>
      <c r="E1506" s="16"/>
      <c r="F1506" s="17" t="s">
        <v>488</v>
      </c>
      <c r="G1506" s="18">
        <f>G1507+G1509</f>
        <v>340138.4</v>
      </c>
      <c r="H1506" s="18">
        <f>H1507+H1509</f>
        <v>572602</v>
      </c>
      <c r="I1506" s="18">
        <f>I1507+I1509</f>
        <v>600505.9</v>
      </c>
      <c r="J1506" s="18">
        <f>J1507+J1509</f>
        <v>0</v>
      </c>
    </row>
    <row r="1507" spans="1:10" ht="47.25" x14ac:dyDescent="0.25">
      <c r="A1507" s="16" t="s">
        <v>473</v>
      </c>
      <c r="B1507" s="16" t="s">
        <v>128</v>
      </c>
      <c r="C1507" s="16" t="s">
        <v>18</v>
      </c>
      <c r="D1507" s="16" t="s">
        <v>489</v>
      </c>
      <c r="E1507" s="16"/>
      <c r="F1507" s="17" t="s">
        <v>490</v>
      </c>
      <c r="G1507" s="18">
        <f>G1508</f>
        <v>59090.5</v>
      </c>
      <c r="H1507" s="18">
        <f>H1508</f>
        <v>505.9</v>
      </c>
      <c r="I1507" s="18">
        <f>I1508</f>
        <v>505.9</v>
      </c>
      <c r="J1507" s="18">
        <f>J1508</f>
        <v>0</v>
      </c>
    </row>
    <row r="1508" spans="1:10" ht="31.5" x14ac:dyDescent="0.25">
      <c r="A1508" s="16" t="s">
        <v>473</v>
      </c>
      <c r="B1508" s="16" t="s">
        <v>128</v>
      </c>
      <c r="C1508" s="16" t="s">
        <v>18</v>
      </c>
      <c r="D1508" s="16" t="s">
        <v>489</v>
      </c>
      <c r="E1508" s="16" t="s">
        <v>30</v>
      </c>
      <c r="F1508" s="17" t="s">
        <v>31</v>
      </c>
      <c r="G1508" s="18">
        <f>58584.6+505.9</f>
        <v>59090.5</v>
      </c>
      <c r="H1508" s="18">
        <v>505.9</v>
      </c>
      <c r="I1508" s="18">
        <v>505.9</v>
      </c>
      <c r="J1508" s="18"/>
    </row>
    <row r="1509" spans="1:10" ht="47.25" x14ac:dyDescent="0.25">
      <c r="A1509" s="16" t="s">
        <v>473</v>
      </c>
      <c r="B1509" s="16" t="s">
        <v>128</v>
      </c>
      <c r="C1509" s="16" t="s">
        <v>18</v>
      </c>
      <c r="D1509" s="16" t="s">
        <v>491</v>
      </c>
      <c r="E1509" s="16"/>
      <c r="F1509" s="17" t="s">
        <v>492</v>
      </c>
      <c r="G1509" s="18">
        <f>G1510</f>
        <v>281047.90000000002</v>
      </c>
      <c r="H1509" s="18">
        <f>H1510</f>
        <v>572096.1</v>
      </c>
      <c r="I1509" s="18">
        <f>I1510</f>
        <v>600000</v>
      </c>
      <c r="J1509" s="18">
        <f>J1510</f>
        <v>0</v>
      </c>
    </row>
    <row r="1510" spans="1:10" ht="31.5" x14ac:dyDescent="0.25">
      <c r="A1510" s="16" t="s">
        <v>473</v>
      </c>
      <c r="B1510" s="16" t="s">
        <v>128</v>
      </c>
      <c r="C1510" s="16" t="s">
        <v>18</v>
      </c>
      <c r="D1510" s="16" t="s">
        <v>491</v>
      </c>
      <c r="E1510" s="16" t="s">
        <v>30</v>
      </c>
      <c r="F1510" s="17" t="s">
        <v>31</v>
      </c>
      <c r="G1510" s="18">
        <v>281047.90000000002</v>
      </c>
      <c r="H1510" s="18">
        <v>572096.1</v>
      </c>
      <c r="I1510" s="18">
        <v>600000</v>
      </c>
      <c r="J1510" s="18"/>
    </row>
    <row r="1511" spans="1:10" ht="47.25" x14ac:dyDescent="0.25">
      <c r="A1511" s="16" t="s">
        <v>473</v>
      </c>
      <c r="B1511" s="16" t="s">
        <v>128</v>
      </c>
      <c r="C1511" s="16" t="s">
        <v>18</v>
      </c>
      <c r="D1511" s="16" t="s">
        <v>493</v>
      </c>
      <c r="E1511" s="16"/>
      <c r="F1511" s="17" t="s">
        <v>494</v>
      </c>
      <c r="G1511" s="18">
        <f>G1516+G1512+G1514</f>
        <v>81447.8</v>
      </c>
      <c r="H1511" s="18">
        <f>H1516+H1512+H1514</f>
        <v>81850.399999999994</v>
      </c>
      <c r="I1511" s="18">
        <f>I1516+I1512+I1514</f>
        <v>81850.399999999994</v>
      </c>
      <c r="J1511" s="18">
        <f>J1516+J1512+J1514</f>
        <v>0</v>
      </c>
    </row>
    <row r="1512" spans="1:10" x14ac:dyDescent="0.25">
      <c r="A1512" s="16" t="s">
        <v>473</v>
      </c>
      <c r="B1512" s="16" t="s">
        <v>128</v>
      </c>
      <c r="C1512" s="16" t="s">
        <v>18</v>
      </c>
      <c r="D1512" s="16" t="s">
        <v>495</v>
      </c>
      <c r="E1512" s="16"/>
      <c r="F1512" s="17" t="s">
        <v>194</v>
      </c>
      <c r="G1512" s="18">
        <f>G1513</f>
        <v>540.70000000000005</v>
      </c>
      <c r="H1512" s="18">
        <f>H1513</f>
        <v>0</v>
      </c>
      <c r="I1512" s="18">
        <f>I1513</f>
        <v>0</v>
      </c>
      <c r="J1512" s="18">
        <f>J1513</f>
        <v>0</v>
      </c>
    </row>
    <row r="1513" spans="1:10" ht="31.5" x14ac:dyDescent="0.25">
      <c r="A1513" s="16" t="s">
        <v>473</v>
      </c>
      <c r="B1513" s="16" t="s">
        <v>128</v>
      </c>
      <c r="C1513" s="16" t="s">
        <v>18</v>
      </c>
      <c r="D1513" s="16" t="s">
        <v>495</v>
      </c>
      <c r="E1513" s="16" t="s">
        <v>111</v>
      </c>
      <c r="F1513" s="17" t="s">
        <v>112</v>
      </c>
      <c r="G1513" s="18">
        <v>540.70000000000005</v>
      </c>
      <c r="H1513" s="18">
        <v>0</v>
      </c>
      <c r="I1513" s="18">
        <v>0</v>
      </c>
      <c r="J1513" s="18"/>
    </row>
    <row r="1514" spans="1:10" ht="47.25" x14ac:dyDescent="0.25">
      <c r="A1514" s="16" t="s">
        <v>473</v>
      </c>
      <c r="B1514" s="16" t="s">
        <v>128</v>
      </c>
      <c r="C1514" s="16" t="s">
        <v>18</v>
      </c>
      <c r="D1514" s="16" t="s">
        <v>496</v>
      </c>
      <c r="E1514" s="16"/>
      <c r="F1514" s="17" t="s">
        <v>497</v>
      </c>
      <c r="G1514" s="18">
        <f>G1515</f>
        <v>1248</v>
      </c>
      <c r="H1514" s="18">
        <f>H1515</f>
        <v>1248</v>
      </c>
      <c r="I1514" s="18">
        <f>I1515</f>
        <v>1248</v>
      </c>
      <c r="J1514" s="18">
        <f>J1515</f>
        <v>0</v>
      </c>
    </row>
    <row r="1515" spans="1:10" ht="31.5" x14ac:dyDescent="0.25">
      <c r="A1515" s="16" t="s">
        <v>473</v>
      </c>
      <c r="B1515" s="16" t="s">
        <v>128</v>
      </c>
      <c r="C1515" s="16" t="s">
        <v>18</v>
      </c>
      <c r="D1515" s="16" t="s">
        <v>496</v>
      </c>
      <c r="E1515" s="16" t="s">
        <v>30</v>
      </c>
      <c r="F1515" s="17" t="s">
        <v>31</v>
      </c>
      <c r="G1515" s="18">
        <v>1248</v>
      </c>
      <c r="H1515" s="18">
        <v>1248</v>
      </c>
      <c r="I1515" s="18">
        <v>1248</v>
      </c>
      <c r="J1515" s="18"/>
    </row>
    <row r="1516" spans="1:10" x14ac:dyDescent="0.25">
      <c r="A1516" s="16" t="s">
        <v>473</v>
      </c>
      <c r="B1516" s="16" t="s">
        <v>128</v>
      </c>
      <c r="C1516" s="16" t="s">
        <v>18</v>
      </c>
      <c r="D1516" s="16" t="s">
        <v>498</v>
      </c>
      <c r="E1516" s="16"/>
      <c r="F1516" s="17" t="s">
        <v>499</v>
      </c>
      <c r="G1516" s="18">
        <f>G1517</f>
        <v>79659.100000000006</v>
      </c>
      <c r="H1516" s="18">
        <f>H1517</f>
        <v>80602.399999999994</v>
      </c>
      <c r="I1516" s="18">
        <f>I1517</f>
        <v>80602.399999999994</v>
      </c>
      <c r="J1516" s="18">
        <f>J1517</f>
        <v>0</v>
      </c>
    </row>
    <row r="1517" spans="1:10" ht="31.5" x14ac:dyDescent="0.25">
      <c r="A1517" s="16" t="s">
        <v>473</v>
      </c>
      <c r="B1517" s="16" t="s">
        <v>128</v>
      </c>
      <c r="C1517" s="16" t="s">
        <v>18</v>
      </c>
      <c r="D1517" s="16" t="s">
        <v>498</v>
      </c>
      <c r="E1517" s="16" t="s">
        <v>111</v>
      </c>
      <c r="F1517" s="17" t="s">
        <v>112</v>
      </c>
      <c r="G1517" s="18">
        <v>79659.100000000006</v>
      </c>
      <c r="H1517" s="18">
        <v>80602.399999999994</v>
      </c>
      <c r="I1517" s="18">
        <v>80602.399999999994</v>
      </c>
      <c r="J1517" s="18"/>
    </row>
    <row r="1518" spans="1:10" s="12" customFormat="1" x14ac:dyDescent="0.25">
      <c r="A1518" s="13" t="s">
        <v>473</v>
      </c>
      <c r="B1518" s="13" t="s">
        <v>128</v>
      </c>
      <c r="C1518" s="13" t="s">
        <v>296</v>
      </c>
      <c r="D1518" s="13"/>
      <c r="E1518" s="13"/>
      <c r="F1518" s="14" t="s">
        <v>500</v>
      </c>
      <c r="G1518" s="15">
        <f>G1519</f>
        <v>74133.3</v>
      </c>
      <c r="H1518" s="15">
        <f>H1519</f>
        <v>56592.1</v>
      </c>
      <c r="I1518" s="15">
        <f>I1519</f>
        <v>72597.7</v>
      </c>
      <c r="J1518" s="15">
        <f>J1519</f>
        <v>0</v>
      </c>
    </row>
    <row r="1519" spans="1:10" ht="31.5" x14ac:dyDescent="0.25">
      <c r="A1519" s="16" t="s">
        <v>473</v>
      </c>
      <c r="B1519" s="16" t="s">
        <v>128</v>
      </c>
      <c r="C1519" s="16" t="s">
        <v>296</v>
      </c>
      <c r="D1519" s="16" t="s">
        <v>414</v>
      </c>
      <c r="E1519" s="16"/>
      <c r="F1519" s="17" t="s">
        <v>415</v>
      </c>
      <c r="G1519" s="18">
        <f>G1520+G1526</f>
        <v>74133.3</v>
      </c>
      <c r="H1519" s="18">
        <f>H1520+H1526</f>
        <v>56592.1</v>
      </c>
      <c r="I1519" s="18">
        <f>I1520+I1526</f>
        <v>72597.7</v>
      </c>
      <c r="J1519" s="18">
        <f>J1520+J1526</f>
        <v>0</v>
      </c>
    </row>
    <row r="1520" spans="1:10" x14ac:dyDescent="0.25">
      <c r="A1520" s="16" t="s">
        <v>473</v>
      </c>
      <c r="B1520" s="16" t="s">
        <v>128</v>
      </c>
      <c r="C1520" s="16" t="s">
        <v>296</v>
      </c>
      <c r="D1520" s="16" t="s">
        <v>416</v>
      </c>
      <c r="E1520" s="16"/>
      <c r="F1520" s="17" t="s">
        <v>58</v>
      </c>
      <c r="G1520" s="18">
        <f>G1521</f>
        <v>18191</v>
      </c>
      <c r="H1520" s="18">
        <f>H1521</f>
        <v>0</v>
      </c>
      <c r="I1520" s="18">
        <f>I1521</f>
        <v>0</v>
      </c>
      <c r="J1520" s="18">
        <f>J1521</f>
        <v>0</v>
      </c>
    </row>
    <row r="1521" spans="1:10" ht="47.25" x14ac:dyDescent="0.25">
      <c r="A1521" s="16" t="s">
        <v>473</v>
      </c>
      <c r="B1521" s="16" t="s">
        <v>128</v>
      </c>
      <c r="C1521" s="16" t="s">
        <v>296</v>
      </c>
      <c r="D1521" s="16" t="s">
        <v>501</v>
      </c>
      <c r="E1521" s="16"/>
      <c r="F1521" s="17" t="s">
        <v>502</v>
      </c>
      <c r="G1521" s="18">
        <f>G1522+G1524</f>
        <v>18191</v>
      </c>
      <c r="H1521" s="18">
        <f>H1522+H1524</f>
        <v>0</v>
      </c>
      <c r="I1521" s="18">
        <f>I1522+I1524</f>
        <v>0</v>
      </c>
      <c r="J1521" s="18">
        <f>J1522+J1524</f>
        <v>0</v>
      </c>
    </row>
    <row r="1522" spans="1:10" ht="47.25" x14ac:dyDescent="0.25">
      <c r="A1522" s="16" t="s">
        <v>473</v>
      </c>
      <c r="B1522" s="16" t="s">
        <v>128</v>
      </c>
      <c r="C1522" s="16" t="s">
        <v>296</v>
      </c>
      <c r="D1522" s="16" t="s">
        <v>503</v>
      </c>
      <c r="E1522" s="16"/>
      <c r="F1522" s="17" t="s">
        <v>504</v>
      </c>
      <c r="G1522" s="18">
        <f>G1523</f>
        <v>8990</v>
      </c>
      <c r="H1522" s="18">
        <f>H1523</f>
        <v>0</v>
      </c>
      <c r="I1522" s="18">
        <f>I1523</f>
        <v>0</v>
      </c>
      <c r="J1522" s="18">
        <f>J1523</f>
        <v>0</v>
      </c>
    </row>
    <row r="1523" spans="1:10" ht="31.5" x14ac:dyDescent="0.25">
      <c r="A1523" s="16" t="s">
        <v>473</v>
      </c>
      <c r="B1523" s="16" t="s">
        <v>128</v>
      </c>
      <c r="C1523" s="16" t="s">
        <v>296</v>
      </c>
      <c r="D1523" s="16" t="s">
        <v>503</v>
      </c>
      <c r="E1523" s="16" t="s">
        <v>63</v>
      </c>
      <c r="F1523" s="17" t="s">
        <v>64</v>
      </c>
      <c r="G1523" s="18">
        <v>8990</v>
      </c>
      <c r="H1523" s="18">
        <v>0</v>
      </c>
      <c r="I1523" s="18">
        <v>0</v>
      </c>
      <c r="J1523" s="18"/>
    </row>
    <row r="1524" spans="1:10" ht="31.5" x14ac:dyDescent="0.25">
      <c r="A1524" s="16" t="s">
        <v>473</v>
      </c>
      <c r="B1524" s="16" t="s">
        <v>128</v>
      </c>
      <c r="C1524" s="16" t="s">
        <v>296</v>
      </c>
      <c r="D1524" s="16" t="s">
        <v>505</v>
      </c>
      <c r="E1524" s="16"/>
      <c r="F1524" s="17" t="s">
        <v>506</v>
      </c>
      <c r="G1524" s="18">
        <f>G1525</f>
        <v>9201</v>
      </c>
      <c r="H1524" s="18">
        <f>H1525</f>
        <v>0</v>
      </c>
      <c r="I1524" s="18">
        <f>I1525</f>
        <v>0</v>
      </c>
      <c r="J1524" s="18">
        <f>J1525</f>
        <v>0</v>
      </c>
    </row>
    <row r="1525" spans="1:10" ht="31.5" x14ac:dyDescent="0.25">
      <c r="A1525" s="16" t="s">
        <v>473</v>
      </c>
      <c r="B1525" s="16" t="s">
        <v>128</v>
      </c>
      <c r="C1525" s="16" t="s">
        <v>296</v>
      </c>
      <c r="D1525" s="16" t="s">
        <v>505</v>
      </c>
      <c r="E1525" s="16" t="s">
        <v>63</v>
      </c>
      <c r="F1525" s="17" t="s">
        <v>64</v>
      </c>
      <c r="G1525" s="18">
        <v>9201</v>
      </c>
      <c r="H1525" s="18">
        <v>0</v>
      </c>
      <c r="I1525" s="18">
        <v>0</v>
      </c>
      <c r="J1525" s="18"/>
    </row>
    <row r="1526" spans="1:10" x14ac:dyDescent="0.25">
      <c r="A1526" s="16" t="s">
        <v>473</v>
      </c>
      <c r="B1526" s="16" t="s">
        <v>128</v>
      </c>
      <c r="C1526" s="16" t="s">
        <v>296</v>
      </c>
      <c r="D1526" s="16" t="s">
        <v>429</v>
      </c>
      <c r="E1526" s="16"/>
      <c r="F1526" s="17" t="s">
        <v>25</v>
      </c>
      <c r="G1526" s="18">
        <f>G1527</f>
        <v>55942.3</v>
      </c>
      <c r="H1526" s="18">
        <f>H1527</f>
        <v>56592.1</v>
      </c>
      <c r="I1526" s="18">
        <f>I1527</f>
        <v>72597.7</v>
      </c>
      <c r="J1526" s="18">
        <f>J1527</f>
        <v>0</v>
      </c>
    </row>
    <row r="1527" spans="1:10" ht="31.5" x14ac:dyDescent="0.25">
      <c r="A1527" s="16" t="s">
        <v>473</v>
      </c>
      <c r="B1527" s="16" t="s">
        <v>128</v>
      </c>
      <c r="C1527" s="16" t="s">
        <v>296</v>
      </c>
      <c r="D1527" s="16" t="s">
        <v>475</v>
      </c>
      <c r="E1527" s="16"/>
      <c r="F1527" s="17" t="s">
        <v>476</v>
      </c>
      <c r="G1527" s="18">
        <f>G1528+G1530+G1532</f>
        <v>55942.3</v>
      </c>
      <c r="H1527" s="18">
        <f>H1528+H1530+H1532</f>
        <v>56592.1</v>
      </c>
      <c r="I1527" s="18">
        <f>I1528+I1530+I1532</f>
        <v>72597.7</v>
      </c>
      <c r="J1527" s="18">
        <f>J1528+J1530+J1532</f>
        <v>0</v>
      </c>
    </row>
    <row r="1528" spans="1:10" x14ac:dyDescent="0.25">
      <c r="A1528" s="16" t="s">
        <v>473</v>
      </c>
      <c r="B1528" s="16" t="s">
        <v>128</v>
      </c>
      <c r="C1528" s="16" t="s">
        <v>296</v>
      </c>
      <c r="D1528" s="16" t="s">
        <v>507</v>
      </c>
      <c r="E1528" s="16"/>
      <c r="F1528" s="17" t="s">
        <v>508</v>
      </c>
      <c r="G1528" s="18">
        <f>G1529</f>
        <v>1045.5</v>
      </c>
      <c r="H1528" s="18">
        <f>H1529</f>
        <v>1045.5</v>
      </c>
      <c r="I1528" s="18">
        <f>I1529</f>
        <v>1045.5</v>
      </c>
      <c r="J1528" s="18">
        <f>J1529</f>
        <v>0</v>
      </c>
    </row>
    <row r="1529" spans="1:10" x14ac:dyDescent="0.25">
      <c r="A1529" s="16" t="s">
        <v>473</v>
      </c>
      <c r="B1529" s="16" t="s">
        <v>128</v>
      </c>
      <c r="C1529" s="16" t="s">
        <v>296</v>
      </c>
      <c r="D1529" s="16" t="s">
        <v>507</v>
      </c>
      <c r="E1529" s="16" t="s">
        <v>32</v>
      </c>
      <c r="F1529" s="17" t="s">
        <v>33</v>
      </c>
      <c r="G1529" s="18">
        <f>1551.4-505.9</f>
        <v>1045.5</v>
      </c>
      <c r="H1529" s="18">
        <f>1551.4-505.9</f>
        <v>1045.5</v>
      </c>
      <c r="I1529" s="18">
        <f>1551.4-505.9</f>
        <v>1045.5</v>
      </c>
      <c r="J1529" s="18"/>
    </row>
    <row r="1530" spans="1:10" ht="31.5" x14ac:dyDescent="0.25">
      <c r="A1530" s="16" t="s">
        <v>473</v>
      </c>
      <c r="B1530" s="16" t="s">
        <v>128</v>
      </c>
      <c r="C1530" s="16" t="s">
        <v>296</v>
      </c>
      <c r="D1530" s="16" t="s">
        <v>509</v>
      </c>
      <c r="E1530" s="16"/>
      <c r="F1530" s="17" t="s">
        <v>510</v>
      </c>
      <c r="G1530" s="18">
        <f>G1531</f>
        <v>35702.6</v>
      </c>
      <c r="H1530" s="18">
        <f>H1531</f>
        <v>35702.6</v>
      </c>
      <c r="I1530" s="18">
        <f>I1531</f>
        <v>35702.6</v>
      </c>
      <c r="J1530" s="18">
        <f>J1531</f>
        <v>0</v>
      </c>
    </row>
    <row r="1531" spans="1:10" ht="31.5" x14ac:dyDescent="0.25">
      <c r="A1531" s="16" t="s">
        <v>473</v>
      </c>
      <c r="B1531" s="16" t="s">
        <v>128</v>
      </c>
      <c r="C1531" s="16" t="s">
        <v>296</v>
      </c>
      <c r="D1531" s="16" t="s">
        <v>509</v>
      </c>
      <c r="E1531" s="16" t="s">
        <v>30</v>
      </c>
      <c r="F1531" s="17" t="s">
        <v>31</v>
      </c>
      <c r="G1531" s="18">
        <v>35702.6</v>
      </c>
      <c r="H1531" s="18">
        <v>35702.6</v>
      </c>
      <c r="I1531" s="18">
        <v>35702.6</v>
      </c>
      <c r="J1531" s="18"/>
    </row>
    <row r="1532" spans="1:10" ht="47.25" x14ac:dyDescent="0.25">
      <c r="A1532" s="16" t="s">
        <v>473</v>
      </c>
      <c r="B1532" s="16" t="s">
        <v>128</v>
      </c>
      <c r="C1532" s="16" t="s">
        <v>296</v>
      </c>
      <c r="D1532" s="16" t="s">
        <v>511</v>
      </c>
      <c r="E1532" s="16"/>
      <c r="F1532" s="17" t="s">
        <v>512</v>
      </c>
      <c r="G1532" s="18">
        <f>G1533</f>
        <v>19194.2</v>
      </c>
      <c r="H1532" s="18">
        <f>H1533</f>
        <v>19844</v>
      </c>
      <c r="I1532" s="18">
        <f>I1533</f>
        <v>35849.599999999999</v>
      </c>
      <c r="J1532" s="18">
        <f>J1533</f>
        <v>0</v>
      </c>
    </row>
    <row r="1533" spans="1:10" x14ac:dyDescent="0.25">
      <c r="A1533" s="16" t="s">
        <v>473</v>
      </c>
      <c r="B1533" s="16" t="s">
        <v>128</v>
      </c>
      <c r="C1533" s="16" t="s">
        <v>296</v>
      </c>
      <c r="D1533" s="16" t="s">
        <v>511</v>
      </c>
      <c r="E1533" s="16" t="s">
        <v>32</v>
      </c>
      <c r="F1533" s="17" t="s">
        <v>33</v>
      </c>
      <c r="G1533" s="18">
        <v>19194.2</v>
      </c>
      <c r="H1533" s="18">
        <v>19844</v>
      </c>
      <c r="I1533" s="18">
        <v>35849.599999999999</v>
      </c>
      <c r="J1533" s="18"/>
    </row>
    <row r="1534" spans="1:10" s="12" customFormat="1" x14ac:dyDescent="0.25">
      <c r="A1534" s="13" t="s">
        <v>473</v>
      </c>
      <c r="B1534" s="13" t="s">
        <v>128</v>
      </c>
      <c r="C1534" s="13" t="s">
        <v>122</v>
      </c>
      <c r="D1534" s="13"/>
      <c r="E1534" s="13"/>
      <c r="F1534" s="14" t="s">
        <v>146</v>
      </c>
      <c r="G1534" s="15">
        <f t="shared" ref="G1534:G1536" si="458">G1535</f>
        <v>10626.300000000001</v>
      </c>
      <c r="H1534" s="15">
        <f t="shared" ref="H1534:H1536" si="459">H1535</f>
        <v>10729.8</v>
      </c>
      <c r="I1534" s="15">
        <f t="shared" ref="I1534:I1536" si="460">I1535</f>
        <v>10729.8</v>
      </c>
      <c r="J1534" s="15">
        <f t="shared" ref="J1534:J1536" si="461">J1535</f>
        <v>0</v>
      </c>
    </row>
    <row r="1535" spans="1:10" ht="31.5" x14ac:dyDescent="0.25">
      <c r="A1535" s="16" t="s">
        <v>473</v>
      </c>
      <c r="B1535" s="16" t="s">
        <v>128</v>
      </c>
      <c r="C1535" s="16" t="s">
        <v>122</v>
      </c>
      <c r="D1535" s="16" t="s">
        <v>414</v>
      </c>
      <c r="E1535" s="16"/>
      <c r="F1535" s="17" t="s">
        <v>415</v>
      </c>
      <c r="G1535" s="18">
        <f t="shared" si="458"/>
        <v>10626.300000000001</v>
      </c>
      <c r="H1535" s="18">
        <f t="shared" si="459"/>
        <v>10729.8</v>
      </c>
      <c r="I1535" s="18">
        <f t="shared" si="460"/>
        <v>10729.8</v>
      </c>
      <c r="J1535" s="18">
        <f t="shared" si="461"/>
        <v>0</v>
      </c>
    </row>
    <row r="1536" spans="1:10" x14ac:dyDescent="0.25">
      <c r="A1536" s="16" t="s">
        <v>473</v>
      </c>
      <c r="B1536" s="16" t="s">
        <v>128</v>
      </c>
      <c r="C1536" s="16" t="s">
        <v>122</v>
      </c>
      <c r="D1536" s="16" t="s">
        <v>429</v>
      </c>
      <c r="E1536" s="16"/>
      <c r="F1536" s="17" t="s">
        <v>25</v>
      </c>
      <c r="G1536" s="18">
        <f t="shared" si="458"/>
        <v>10626.300000000001</v>
      </c>
      <c r="H1536" s="18">
        <f t="shared" si="459"/>
        <v>10729.8</v>
      </c>
      <c r="I1536" s="18">
        <f t="shared" si="460"/>
        <v>10729.8</v>
      </c>
      <c r="J1536" s="18">
        <f t="shared" si="461"/>
        <v>0</v>
      </c>
    </row>
    <row r="1537" spans="1:10" ht="47.25" x14ac:dyDescent="0.25">
      <c r="A1537" s="16" t="s">
        <v>473</v>
      </c>
      <c r="B1537" s="16" t="s">
        <v>128</v>
      </c>
      <c r="C1537" s="16" t="s">
        <v>122</v>
      </c>
      <c r="D1537" s="16" t="s">
        <v>430</v>
      </c>
      <c r="E1537" s="16"/>
      <c r="F1537" s="17" t="s">
        <v>431</v>
      </c>
      <c r="G1537" s="18">
        <f>G1540+G1538</f>
        <v>10626.300000000001</v>
      </c>
      <c r="H1537" s="18">
        <f>H1540+H1538</f>
        <v>10729.8</v>
      </c>
      <c r="I1537" s="18">
        <f>I1540+I1538</f>
        <v>10729.8</v>
      </c>
      <c r="J1537" s="18">
        <f>J1540+J1538</f>
        <v>0</v>
      </c>
    </row>
    <row r="1538" spans="1:10" x14ac:dyDescent="0.25">
      <c r="A1538" s="16" t="s">
        <v>473</v>
      </c>
      <c r="B1538" s="16" t="s">
        <v>128</v>
      </c>
      <c r="C1538" s="16" t="s">
        <v>122</v>
      </c>
      <c r="D1538" s="16" t="s">
        <v>513</v>
      </c>
      <c r="E1538" s="16"/>
      <c r="F1538" s="17" t="s">
        <v>194</v>
      </c>
      <c r="G1538" s="18">
        <f>G1539</f>
        <v>139.19999999999999</v>
      </c>
      <c r="H1538" s="18">
        <f>H1539</f>
        <v>0</v>
      </c>
      <c r="I1538" s="18">
        <f>I1539</f>
        <v>0</v>
      </c>
      <c r="J1538" s="18">
        <f>J1539</f>
        <v>0</v>
      </c>
    </row>
    <row r="1539" spans="1:10" ht="31.5" x14ac:dyDescent="0.25">
      <c r="A1539" s="16" t="s">
        <v>473</v>
      </c>
      <c r="B1539" s="16" t="s">
        <v>128</v>
      </c>
      <c r="C1539" s="16" t="s">
        <v>122</v>
      </c>
      <c r="D1539" s="16" t="s">
        <v>513</v>
      </c>
      <c r="E1539" s="16" t="s">
        <v>111</v>
      </c>
      <c r="F1539" s="17" t="s">
        <v>112</v>
      </c>
      <c r="G1539" s="18">
        <v>139.19999999999999</v>
      </c>
      <c r="H1539" s="18">
        <v>0</v>
      </c>
      <c r="I1539" s="18">
        <v>0</v>
      </c>
      <c r="J1539" s="18"/>
    </row>
    <row r="1540" spans="1:10" x14ac:dyDescent="0.25">
      <c r="A1540" s="16" t="s">
        <v>473</v>
      </c>
      <c r="B1540" s="16" t="s">
        <v>128</v>
      </c>
      <c r="C1540" s="16" t="s">
        <v>122</v>
      </c>
      <c r="D1540" s="16" t="s">
        <v>514</v>
      </c>
      <c r="E1540" s="16"/>
      <c r="F1540" s="17" t="s">
        <v>515</v>
      </c>
      <c r="G1540" s="18">
        <f>G1541</f>
        <v>10487.1</v>
      </c>
      <c r="H1540" s="18">
        <f>H1541</f>
        <v>10729.8</v>
      </c>
      <c r="I1540" s="18">
        <f>I1541</f>
        <v>10729.8</v>
      </c>
      <c r="J1540" s="18">
        <f>J1541</f>
        <v>0</v>
      </c>
    </row>
    <row r="1541" spans="1:10" ht="31.5" x14ac:dyDescent="0.25">
      <c r="A1541" s="16" t="s">
        <v>473</v>
      </c>
      <c r="B1541" s="16" t="s">
        <v>128</v>
      </c>
      <c r="C1541" s="16" t="s">
        <v>122</v>
      </c>
      <c r="D1541" s="16" t="s">
        <v>514</v>
      </c>
      <c r="E1541" s="16" t="s">
        <v>111</v>
      </c>
      <c r="F1541" s="17" t="s">
        <v>112</v>
      </c>
      <c r="G1541" s="18">
        <v>10487.1</v>
      </c>
      <c r="H1541" s="18">
        <v>10729.8</v>
      </c>
      <c r="I1541" s="18">
        <v>10729.8</v>
      </c>
      <c r="J1541" s="18"/>
    </row>
    <row r="1542" spans="1:10" s="12" customFormat="1" ht="31.5" x14ac:dyDescent="0.25">
      <c r="A1542" s="13" t="s">
        <v>473</v>
      </c>
      <c r="B1542" s="13" t="s">
        <v>128</v>
      </c>
      <c r="C1542" s="13" t="s">
        <v>98</v>
      </c>
      <c r="D1542" s="13"/>
      <c r="E1542" s="13"/>
      <c r="F1542" s="14" t="s">
        <v>516</v>
      </c>
      <c r="G1542" s="15">
        <f t="shared" ref="G1542:G1551" si="462">G1543</f>
        <v>0</v>
      </c>
      <c r="H1542" s="15">
        <f t="shared" ref="H1542:H1551" si="463">H1543</f>
        <v>26533.4</v>
      </c>
      <c r="I1542" s="15">
        <f t="shared" ref="I1542:I1548" si="464">I1543</f>
        <v>0</v>
      </c>
      <c r="J1542" s="15">
        <f t="shared" ref="J1542:J1548" si="465">J1543</f>
        <v>0</v>
      </c>
    </row>
    <row r="1543" spans="1:10" ht="31.5" x14ac:dyDescent="0.25">
      <c r="A1543" s="16" t="s">
        <v>473</v>
      </c>
      <c r="B1543" s="16" t="s">
        <v>128</v>
      </c>
      <c r="C1543" s="16" t="s">
        <v>98</v>
      </c>
      <c r="D1543" s="16" t="s">
        <v>414</v>
      </c>
      <c r="E1543" s="16"/>
      <c r="F1543" s="17" t="s">
        <v>415</v>
      </c>
      <c r="G1543" s="18">
        <f t="shared" si="462"/>
        <v>0</v>
      </c>
      <c r="H1543" s="18">
        <f t="shared" si="463"/>
        <v>26533.4</v>
      </c>
      <c r="I1543" s="18">
        <f t="shared" si="464"/>
        <v>0</v>
      </c>
      <c r="J1543" s="18">
        <f t="shared" si="465"/>
        <v>0</v>
      </c>
    </row>
    <row r="1544" spans="1:10" x14ac:dyDescent="0.25">
      <c r="A1544" s="16" t="s">
        <v>473</v>
      </c>
      <c r="B1544" s="16" t="s">
        <v>128</v>
      </c>
      <c r="C1544" s="16" t="s">
        <v>98</v>
      </c>
      <c r="D1544" s="16" t="s">
        <v>429</v>
      </c>
      <c r="E1544" s="16"/>
      <c r="F1544" s="17" t="s">
        <v>25</v>
      </c>
      <c r="G1544" s="18">
        <f t="shared" si="462"/>
        <v>0</v>
      </c>
      <c r="H1544" s="18">
        <f t="shared" si="463"/>
        <v>26533.4</v>
      </c>
      <c r="I1544" s="18">
        <f t="shared" si="464"/>
        <v>0</v>
      </c>
      <c r="J1544" s="18">
        <f t="shared" si="465"/>
        <v>0</v>
      </c>
    </row>
    <row r="1545" spans="1:10" ht="31.5" x14ac:dyDescent="0.25">
      <c r="A1545" s="16" t="s">
        <v>473</v>
      </c>
      <c r="B1545" s="16" t="s">
        <v>128</v>
      </c>
      <c r="C1545" s="16" t="s">
        <v>98</v>
      </c>
      <c r="D1545" s="16" t="s">
        <v>475</v>
      </c>
      <c r="E1545" s="16"/>
      <c r="F1545" s="17" t="s">
        <v>476</v>
      </c>
      <c r="G1545" s="18">
        <f t="shared" si="462"/>
        <v>0</v>
      </c>
      <c r="H1545" s="18">
        <f t="shared" si="463"/>
        <v>26533.4</v>
      </c>
      <c r="I1545" s="18">
        <f t="shared" si="464"/>
        <v>0</v>
      </c>
      <c r="J1545" s="18">
        <f t="shared" si="465"/>
        <v>0</v>
      </c>
    </row>
    <row r="1546" spans="1:10" x14ac:dyDescent="0.25">
      <c r="A1546" s="16" t="s">
        <v>473</v>
      </c>
      <c r="B1546" s="16" t="s">
        <v>128</v>
      </c>
      <c r="C1546" s="16" t="s">
        <v>98</v>
      </c>
      <c r="D1546" s="16" t="s">
        <v>507</v>
      </c>
      <c r="E1546" s="16"/>
      <c r="F1546" s="17" t="s">
        <v>508</v>
      </c>
      <c r="G1546" s="18">
        <f t="shared" si="462"/>
        <v>0</v>
      </c>
      <c r="H1546" s="18">
        <f t="shared" si="463"/>
        <v>26533.4</v>
      </c>
      <c r="I1546" s="18">
        <f t="shared" si="464"/>
        <v>0</v>
      </c>
      <c r="J1546" s="18">
        <f t="shared" si="465"/>
        <v>0</v>
      </c>
    </row>
    <row r="1547" spans="1:10" ht="31.5" x14ac:dyDescent="0.25">
      <c r="A1547" s="16" t="s">
        <v>473</v>
      </c>
      <c r="B1547" s="16" t="s">
        <v>128</v>
      </c>
      <c r="C1547" s="16" t="s">
        <v>98</v>
      </c>
      <c r="D1547" s="16" t="s">
        <v>507</v>
      </c>
      <c r="E1547" s="16" t="s">
        <v>30</v>
      </c>
      <c r="F1547" s="17" t="s">
        <v>31</v>
      </c>
      <c r="G1547" s="18">
        <v>0</v>
      </c>
      <c r="H1547" s="18">
        <v>26533.4</v>
      </c>
      <c r="I1547" s="18">
        <v>0</v>
      </c>
      <c r="J1547" s="18"/>
    </row>
    <row r="1548" spans="1:10" s="12" customFormat="1" ht="31.5" x14ac:dyDescent="0.25">
      <c r="A1548" s="13" t="s">
        <v>473</v>
      </c>
      <c r="B1548" s="13" t="s">
        <v>128</v>
      </c>
      <c r="C1548" s="13" t="s">
        <v>128</v>
      </c>
      <c r="D1548" s="13"/>
      <c r="E1548" s="13"/>
      <c r="F1548" s="14" t="s">
        <v>165</v>
      </c>
      <c r="G1548" s="15">
        <f t="shared" si="462"/>
        <v>116845.40000000001</v>
      </c>
      <c r="H1548" s="15">
        <f t="shared" si="463"/>
        <v>121128.2</v>
      </c>
      <c r="I1548" s="15">
        <f t="shared" si="464"/>
        <v>121128.2</v>
      </c>
      <c r="J1548" s="15">
        <f t="shared" si="465"/>
        <v>0</v>
      </c>
    </row>
    <row r="1549" spans="1:10" ht="31.5" x14ac:dyDescent="0.25">
      <c r="A1549" s="16" t="s">
        <v>473</v>
      </c>
      <c r="B1549" s="16" t="s">
        <v>128</v>
      </c>
      <c r="C1549" s="16" t="s">
        <v>128</v>
      </c>
      <c r="D1549" s="16" t="s">
        <v>414</v>
      </c>
      <c r="E1549" s="16"/>
      <c r="F1549" s="17" t="s">
        <v>415</v>
      </c>
      <c r="G1549" s="18">
        <f>G1550+G1556</f>
        <v>116845.40000000001</v>
      </c>
      <c r="H1549" s="18">
        <f>H1550+H1556</f>
        <v>121128.2</v>
      </c>
      <c r="I1549" s="18">
        <f>I1550+I1556</f>
        <v>121128.2</v>
      </c>
      <c r="J1549" s="18">
        <f>J1550+J1556</f>
        <v>0</v>
      </c>
    </row>
    <row r="1550" spans="1:10" x14ac:dyDescent="0.25">
      <c r="A1550" s="16" t="s">
        <v>473</v>
      </c>
      <c r="B1550" s="16" t="s">
        <v>128</v>
      </c>
      <c r="C1550" s="16" t="s">
        <v>128</v>
      </c>
      <c r="D1550" s="16" t="s">
        <v>429</v>
      </c>
      <c r="E1550" s="16"/>
      <c r="F1550" s="17" t="s">
        <v>25</v>
      </c>
      <c r="G1550" s="18">
        <f t="shared" si="462"/>
        <v>28214.900000000005</v>
      </c>
      <c r="H1550" s="18">
        <f t="shared" si="463"/>
        <v>29895.199999999997</v>
      </c>
      <c r="I1550" s="18">
        <f t="shared" ref="I1550:I1551" si="466">I1551</f>
        <v>29895.199999999997</v>
      </c>
      <c r="J1550" s="18">
        <f t="shared" ref="J1550:J1551" si="467">J1551</f>
        <v>0</v>
      </c>
    </row>
    <row r="1551" spans="1:10" ht="31.5" x14ac:dyDescent="0.25">
      <c r="A1551" s="16" t="s">
        <v>473</v>
      </c>
      <c r="B1551" s="16" t="s">
        <v>128</v>
      </c>
      <c r="C1551" s="16" t="s">
        <v>128</v>
      </c>
      <c r="D1551" s="16" t="s">
        <v>475</v>
      </c>
      <c r="E1551" s="16"/>
      <c r="F1551" s="17" t="s">
        <v>476</v>
      </c>
      <c r="G1551" s="18">
        <f t="shared" si="462"/>
        <v>28214.900000000005</v>
      </c>
      <c r="H1551" s="18">
        <f t="shared" si="463"/>
        <v>29895.199999999997</v>
      </c>
      <c r="I1551" s="18">
        <f t="shared" si="466"/>
        <v>29895.199999999997</v>
      </c>
      <c r="J1551" s="18">
        <f t="shared" si="467"/>
        <v>0</v>
      </c>
    </row>
    <row r="1552" spans="1:10" ht="47.25" x14ac:dyDescent="0.25">
      <c r="A1552" s="16" t="s">
        <v>473</v>
      </c>
      <c r="B1552" s="16" t="s">
        <v>128</v>
      </c>
      <c r="C1552" s="16" t="s">
        <v>128</v>
      </c>
      <c r="D1552" s="16" t="s">
        <v>517</v>
      </c>
      <c r="E1552" s="16"/>
      <c r="F1552" s="17" t="s">
        <v>45</v>
      </c>
      <c r="G1552" s="18">
        <f>G1553+G1554+G1555</f>
        <v>28214.900000000005</v>
      </c>
      <c r="H1552" s="18">
        <f>H1553+H1554+H1555</f>
        <v>29895.199999999997</v>
      </c>
      <c r="I1552" s="18">
        <f>I1553+I1554+I1555</f>
        <v>29895.199999999997</v>
      </c>
      <c r="J1552" s="18">
        <f>J1553+J1554+J1555</f>
        <v>0</v>
      </c>
    </row>
    <row r="1553" spans="1:10" ht="78.75" x14ac:dyDescent="0.25">
      <c r="A1553" s="16" t="s">
        <v>473</v>
      </c>
      <c r="B1553" s="16" t="s">
        <v>128</v>
      </c>
      <c r="C1553" s="16" t="s">
        <v>128</v>
      </c>
      <c r="D1553" s="16" t="s">
        <v>517</v>
      </c>
      <c r="E1553" s="16" t="s">
        <v>42</v>
      </c>
      <c r="F1553" s="17" t="s">
        <v>43</v>
      </c>
      <c r="G1553" s="18">
        <v>24600.300000000003</v>
      </c>
      <c r="H1553" s="18">
        <v>26280.6</v>
      </c>
      <c r="I1553" s="18">
        <v>26280.6</v>
      </c>
      <c r="J1553" s="18"/>
    </row>
    <row r="1554" spans="1:10" ht="31.5" x14ac:dyDescent="0.25">
      <c r="A1554" s="16" t="s">
        <v>473</v>
      </c>
      <c r="B1554" s="16" t="s">
        <v>128</v>
      </c>
      <c r="C1554" s="16" t="s">
        <v>128</v>
      </c>
      <c r="D1554" s="16" t="s">
        <v>517</v>
      </c>
      <c r="E1554" s="16" t="s">
        <v>30</v>
      </c>
      <c r="F1554" s="17" t="s">
        <v>31</v>
      </c>
      <c r="G1554" s="18">
        <v>3600.7000000000003</v>
      </c>
      <c r="H1554" s="18">
        <v>3600.7999999999997</v>
      </c>
      <c r="I1554" s="18">
        <v>3600.7999999999997</v>
      </c>
      <c r="J1554" s="18"/>
    </row>
    <row r="1555" spans="1:10" x14ac:dyDescent="0.25">
      <c r="A1555" s="16" t="s">
        <v>473</v>
      </c>
      <c r="B1555" s="16" t="s">
        <v>128</v>
      </c>
      <c r="C1555" s="16" t="s">
        <v>128</v>
      </c>
      <c r="D1555" s="16" t="s">
        <v>517</v>
      </c>
      <c r="E1555" s="16" t="s">
        <v>32</v>
      </c>
      <c r="F1555" s="17" t="s">
        <v>33</v>
      </c>
      <c r="G1555" s="18">
        <v>13.9</v>
      </c>
      <c r="H1555" s="18">
        <v>13.8</v>
      </c>
      <c r="I1555" s="18">
        <v>13.8</v>
      </c>
      <c r="J1555" s="18"/>
    </row>
    <row r="1556" spans="1:10" ht="47.25" x14ac:dyDescent="0.25">
      <c r="A1556" s="16" t="s">
        <v>473</v>
      </c>
      <c r="B1556" s="16" t="s">
        <v>128</v>
      </c>
      <c r="C1556" s="16" t="s">
        <v>128</v>
      </c>
      <c r="D1556" s="16" t="s">
        <v>518</v>
      </c>
      <c r="E1556" s="16"/>
      <c r="F1556" s="17" t="s">
        <v>519</v>
      </c>
      <c r="G1556" s="18">
        <f>G1557</f>
        <v>88630.5</v>
      </c>
      <c r="H1556" s="18">
        <f>H1557</f>
        <v>91233</v>
      </c>
      <c r="I1556" s="18">
        <f>I1557</f>
        <v>91233</v>
      </c>
      <c r="J1556" s="18">
        <f>J1557</f>
        <v>0</v>
      </c>
    </row>
    <row r="1557" spans="1:10" x14ac:dyDescent="0.25">
      <c r="A1557" s="16" t="s">
        <v>473</v>
      </c>
      <c r="B1557" s="16" t="s">
        <v>128</v>
      </c>
      <c r="C1557" s="16" t="s">
        <v>128</v>
      </c>
      <c r="D1557" s="16" t="s">
        <v>520</v>
      </c>
      <c r="E1557" s="16"/>
      <c r="F1557" s="17" t="s">
        <v>41</v>
      </c>
      <c r="G1557" s="18">
        <f>G1558+G1559</f>
        <v>88630.5</v>
      </c>
      <c r="H1557" s="18">
        <f>H1558+H1559</f>
        <v>91233</v>
      </c>
      <c r="I1557" s="18">
        <f>I1558+I1559</f>
        <v>91233</v>
      </c>
      <c r="J1557" s="18">
        <f>J1558+J1559</f>
        <v>0</v>
      </c>
    </row>
    <row r="1558" spans="1:10" ht="78.75" x14ac:dyDescent="0.25">
      <c r="A1558" s="16" t="s">
        <v>473</v>
      </c>
      <c r="B1558" s="16" t="s">
        <v>128</v>
      </c>
      <c r="C1558" s="16" t="s">
        <v>128</v>
      </c>
      <c r="D1558" s="16" t="s">
        <v>520</v>
      </c>
      <c r="E1558" s="16" t="s">
        <v>42</v>
      </c>
      <c r="F1558" s="17" t="s">
        <v>43</v>
      </c>
      <c r="G1558" s="18">
        <v>84660.4</v>
      </c>
      <c r="H1558" s="18">
        <v>87262.9</v>
      </c>
      <c r="I1558" s="18">
        <v>87262.9</v>
      </c>
      <c r="J1558" s="18"/>
    </row>
    <row r="1559" spans="1:10" ht="31.5" x14ac:dyDescent="0.25">
      <c r="A1559" s="16" t="s">
        <v>473</v>
      </c>
      <c r="B1559" s="16" t="s">
        <v>128</v>
      </c>
      <c r="C1559" s="16" t="s">
        <v>128</v>
      </c>
      <c r="D1559" s="16" t="s">
        <v>520</v>
      </c>
      <c r="E1559" s="16" t="s">
        <v>30</v>
      </c>
      <c r="F1559" s="17" t="s">
        <v>31</v>
      </c>
      <c r="G1559" s="18">
        <v>3970.1</v>
      </c>
      <c r="H1559" s="18">
        <v>3970.1</v>
      </c>
      <c r="I1559" s="18">
        <v>3970.1</v>
      </c>
      <c r="J1559" s="18"/>
    </row>
    <row r="1560" spans="1:10" s="8" customFormat="1" x14ac:dyDescent="0.25">
      <c r="A1560" s="9" t="s">
        <v>473</v>
      </c>
      <c r="B1560" s="9" t="s">
        <v>268</v>
      </c>
      <c r="C1560" s="9"/>
      <c r="D1560" s="9"/>
      <c r="E1560" s="9"/>
      <c r="F1560" s="10" t="s">
        <v>269</v>
      </c>
      <c r="G1560" s="11">
        <f t="shared" ref="G1560:G1565" si="468">G1561</f>
        <v>4129.2</v>
      </c>
      <c r="H1560" s="11">
        <f t="shared" ref="H1560:H1565" si="469">H1561</f>
        <v>5670.9</v>
      </c>
      <c r="I1560" s="11">
        <f t="shared" ref="I1560:I1565" si="470">I1561</f>
        <v>6518.4</v>
      </c>
      <c r="J1560" s="11">
        <f t="shared" ref="J1560:J1565" si="471">J1561</f>
        <v>0</v>
      </c>
    </row>
    <row r="1561" spans="1:10" s="12" customFormat="1" x14ac:dyDescent="0.25">
      <c r="A1561" s="13" t="s">
        <v>473</v>
      </c>
      <c r="B1561" s="13" t="s">
        <v>268</v>
      </c>
      <c r="C1561" s="13" t="s">
        <v>67</v>
      </c>
      <c r="D1561" s="13"/>
      <c r="E1561" s="13"/>
      <c r="F1561" s="14" t="s">
        <v>358</v>
      </c>
      <c r="G1561" s="15">
        <f t="shared" si="468"/>
        <v>4129.2</v>
      </c>
      <c r="H1561" s="15">
        <f t="shared" si="469"/>
        <v>5670.9</v>
      </c>
      <c r="I1561" s="15">
        <f t="shared" si="470"/>
        <v>6518.4</v>
      </c>
      <c r="J1561" s="15">
        <f t="shared" si="471"/>
        <v>0</v>
      </c>
    </row>
    <row r="1562" spans="1:10" ht="31.5" x14ac:dyDescent="0.25">
      <c r="A1562" s="16" t="s">
        <v>473</v>
      </c>
      <c r="B1562" s="16" t="s">
        <v>268</v>
      </c>
      <c r="C1562" s="16" t="s">
        <v>67</v>
      </c>
      <c r="D1562" s="16" t="s">
        <v>521</v>
      </c>
      <c r="E1562" s="19"/>
      <c r="F1562" s="17" t="s">
        <v>522</v>
      </c>
      <c r="G1562" s="18">
        <f t="shared" si="468"/>
        <v>4129.2</v>
      </c>
      <c r="H1562" s="18">
        <f t="shared" si="469"/>
        <v>5670.9</v>
      </c>
      <c r="I1562" s="18">
        <f t="shared" si="470"/>
        <v>6518.4</v>
      </c>
      <c r="J1562" s="18">
        <f t="shared" si="471"/>
        <v>0</v>
      </c>
    </row>
    <row r="1563" spans="1:10" x14ac:dyDescent="0.25">
      <c r="A1563" s="16" t="s">
        <v>473</v>
      </c>
      <c r="B1563" s="16" t="s">
        <v>268</v>
      </c>
      <c r="C1563" s="16" t="s">
        <v>67</v>
      </c>
      <c r="D1563" s="16" t="s">
        <v>523</v>
      </c>
      <c r="E1563" s="19"/>
      <c r="F1563" s="17" t="s">
        <v>58</v>
      </c>
      <c r="G1563" s="18">
        <f t="shared" si="468"/>
        <v>4129.2</v>
      </c>
      <c r="H1563" s="18">
        <f t="shared" si="469"/>
        <v>5670.9</v>
      </c>
      <c r="I1563" s="18">
        <f t="shared" si="470"/>
        <v>6518.4</v>
      </c>
      <c r="J1563" s="18">
        <f t="shared" si="471"/>
        <v>0</v>
      </c>
    </row>
    <row r="1564" spans="1:10" ht="47.25" x14ac:dyDescent="0.25">
      <c r="A1564" s="16" t="s">
        <v>473</v>
      </c>
      <c r="B1564" s="16" t="s">
        <v>268</v>
      </c>
      <c r="C1564" s="16" t="s">
        <v>67</v>
      </c>
      <c r="D1564" s="16" t="s">
        <v>524</v>
      </c>
      <c r="E1564" s="19"/>
      <c r="F1564" s="17" t="s">
        <v>525</v>
      </c>
      <c r="G1564" s="18">
        <f t="shared" si="468"/>
        <v>4129.2</v>
      </c>
      <c r="H1564" s="18">
        <f t="shared" si="469"/>
        <v>5670.9</v>
      </c>
      <c r="I1564" s="18">
        <f t="shared" si="470"/>
        <v>6518.4</v>
      </c>
      <c r="J1564" s="18">
        <f t="shared" si="471"/>
        <v>0</v>
      </c>
    </row>
    <row r="1565" spans="1:10" ht="63" x14ac:dyDescent="0.25">
      <c r="A1565" s="16" t="s">
        <v>473</v>
      </c>
      <c r="B1565" s="16" t="s">
        <v>268</v>
      </c>
      <c r="C1565" s="16" t="s">
        <v>67</v>
      </c>
      <c r="D1565" s="16" t="s">
        <v>526</v>
      </c>
      <c r="E1565" s="19"/>
      <c r="F1565" s="17" t="s">
        <v>527</v>
      </c>
      <c r="G1565" s="18">
        <f t="shared" si="468"/>
        <v>4129.2</v>
      </c>
      <c r="H1565" s="18">
        <f t="shared" si="469"/>
        <v>5670.9</v>
      </c>
      <c r="I1565" s="18">
        <f t="shared" si="470"/>
        <v>6518.4</v>
      </c>
      <c r="J1565" s="18">
        <f t="shared" si="471"/>
        <v>0</v>
      </c>
    </row>
    <row r="1566" spans="1:10" ht="31.5" x14ac:dyDescent="0.25">
      <c r="A1566" s="16" t="s">
        <v>473</v>
      </c>
      <c r="B1566" s="16" t="s">
        <v>268</v>
      </c>
      <c r="C1566" s="16" t="s">
        <v>67</v>
      </c>
      <c r="D1566" s="16" t="s">
        <v>526</v>
      </c>
      <c r="E1566" s="16" t="s">
        <v>30</v>
      </c>
      <c r="F1566" s="17" t="s">
        <v>31</v>
      </c>
      <c r="G1566" s="18">
        <v>4129.2</v>
      </c>
      <c r="H1566" s="18">
        <v>5670.9</v>
      </c>
      <c r="I1566" s="18">
        <v>6518.4</v>
      </c>
      <c r="J1566" s="18"/>
    </row>
    <row r="1567" spans="1:10" s="8" customFormat="1" ht="31.5" x14ac:dyDescent="0.25">
      <c r="A1567" s="9" t="s">
        <v>528</v>
      </c>
      <c r="B1567" s="9"/>
      <c r="C1567" s="9"/>
      <c r="D1567" s="9"/>
      <c r="E1567" s="9"/>
      <c r="F1567" s="10" t="s">
        <v>529</v>
      </c>
      <c r="G1567" s="11">
        <f>G1568+G1634+G1600+G1688+G1667</f>
        <v>2847186.0999999996</v>
      </c>
      <c r="H1567" s="11">
        <f>H1568+H1634+H1600+H1688+H1667</f>
        <v>2927147.6999999997</v>
      </c>
      <c r="I1567" s="11">
        <f>I1568+I1634+I1600+I1688+I1667</f>
        <v>1751176.4</v>
      </c>
      <c r="J1567" s="11">
        <f>J1568+J1634+J1600+J1688+J1667</f>
        <v>0</v>
      </c>
    </row>
    <row r="1568" spans="1:10" s="8" customFormat="1" x14ac:dyDescent="0.25">
      <c r="A1568" s="9" t="s">
        <v>528</v>
      </c>
      <c r="B1568" s="9" t="s">
        <v>18</v>
      </c>
      <c r="C1568" s="9"/>
      <c r="D1568" s="9"/>
      <c r="E1568" s="9"/>
      <c r="F1568" s="10" t="s">
        <v>19</v>
      </c>
      <c r="G1568" s="11">
        <f>G1569</f>
        <v>360249.60000000009</v>
      </c>
      <c r="H1568" s="11">
        <f>H1569</f>
        <v>130171.3</v>
      </c>
      <c r="I1568" s="11">
        <f>I1569</f>
        <v>97462.7</v>
      </c>
      <c r="J1568" s="11">
        <f>J1569</f>
        <v>0</v>
      </c>
    </row>
    <row r="1569" spans="1:10" s="12" customFormat="1" x14ac:dyDescent="0.25">
      <c r="A1569" s="13" t="s">
        <v>528</v>
      </c>
      <c r="B1569" s="13" t="s">
        <v>18</v>
      </c>
      <c r="C1569" s="13" t="s">
        <v>20</v>
      </c>
      <c r="D1569" s="13"/>
      <c r="E1569" s="13"/>
      <c r="F1569" s="14" t="s">
        <v>21</v>
      </c>
      <c r="G1569" s="15">
        <f>G1570+G1583+G1594+G1589</f>
        <v>360249.60000000009</v>
      </c>
      <c r="H1569" s="15">
        <f>H1570+H1583+H1594+H1589</f>
        <v>130171.3</v>
      </c>
      <c r="I1569" s="15">
        <f>I1570+I1583+I1594+I1589</f>
        <v>97462.7</v>
      </c>
      <c r="J1569" s="15">
        <f>J1570+J1583+J1594+J1589</f>
        <v>0</v>
      </c>
    </row>
    <row r="1570" spans="1:10" x14ac:dyDescent="0.25">
      <c r="A1570" s="16" t="s">
        <v>528</v>
      </c>
      <c r="B1570" s="16" t="s">
        <v>18</v>
      </c>
      <c r="C1570" s="16" t="s">
        <v>20</v>
      </c>
      <c r="D1570" s="16" t="s">
        <v>205</v>
      </c>
      <c r="E1570" s="19"/>
      <c r="F1570" s="17" t="s">
        <v>206</v>
      </c>
      <c r="G1570" s="18">
        <f t="shared" ref="G1570:G1571" si="472">G1571</f>
        <v>64748</v>
      </c>
      <c r="H1570" s="18">
        <f t="shared" ref="H1570:H1571" si="473">H1571</f>
        <v>32708.6</v>
      </c>
      <c r="I1570" s="18">
        <f t="shared" ref="I1570:I1571" si="474">I1571</f>
        <v>0</v>
      </c>
      <c r="J1570" s="18">
        <f t="shared" ref="J1570:J1571" si="475">J1571</f>
        <v>0</v>
      </c>
    </row>
    <row r="1571" spans="1:10" x14ac:dyDescent="0.25">
      <c r="A1571" s="16" t="s">
        <v>528</v>
      </c>
      <c r="B1571" s="16" t="s">
        <v>18</v>
      </c>
      <c r="C1571" s="16" t="s">
        <v>20</v>
      </c>
      <c r="D1571" s="16" t="s">
        <v>530</v>
      </c>
      <c r="E1571" s="19"/>
      <c r="F1571" s="17" t="s">
        <v>58</v>
      </c>
      <c r="G1571" s="18">
        <f t="shared" si="472"/>
        <v>64748</v>
      </c>
      <c r="H1571" s="18">
        <f t="shared" si="473"/>
        <v>32708.6</v>
      </c>
      <c r="I1571" s="18">
        <f t="shared" si="474"/>
        <v>0</v>
      </c>
      <c r="J1571" s="18">
        <f t="shared" si="475"/>
        <v>0</v>
      </c>
    </row>
    <row r="1572" spans="1:10" ht="31.5" x14ac:dyDescent="0.25">
      <c r="A1572" s="16" t="s">
        <v>528</v>
      </c>
      <c r="B1572" s="16" t="s">
        <v>18</v>
      </c>
      <c r="C1572" s="16" t="s">
        <v>20</v>
      </c>
      <c r="D1572" s="16" t="s">
        <v>531</v>
      </c>
      <c r="E1572" s="19"/>
      <c r="F1572" s="17" t="s">
        <v>532</v>
      </c>
      <c r="G1572" s="18">
        <f>G1573+G1575+G1577+G1579+G1581</f>
        <v>64748</v>
      </c>
      <c r="H1572" s="18">
        <f>H1573+H1575+H1577+H1579+H1581</f>
        <v>32708.6</v>
      </c>
      <c r="I1572" s="18">
        <f>I1573+I1575+I1577+I1579+I1581</f>
        <v>0</v>
      </c>
      <c r="J1572" s="18">
        <f>J1573+J1575+J1577+J1579+J1581</f>
        <v>0</v>
      </c>
    </row>
    <row r="1573" spans="1:10" ht="47.25" x14ac:dyDescent="0.25">
      <c r="A1573" s="16" t="s">
        <v>528</v>
      </c>
      <c r="B1573" s="16" t="s">
        <v>18</v>
      </c>
      <c r="C1573" s="16" t="s">
        <v>20</v>
      </c>
      <c r="D1573" s="16" t="s">
        <v>533</v>
      </c>
      <c r="E1573" s="19"/>
      <c r="F1573" s="17" t="s">
        <v>534</v>
      </c>
      <c r="G1573" s="18">
        <f>G1574</f>
        <v>5965.3</v>
      </c>
      <c r="H1573" s="18">
        <f>H1574</f>
        <v>0</v>
      </c>
      <c r="I1573" s="18">
        <f>I1574</f>
        <v>0</v>
      </c>
      <c r="J1573" s="18">
        <f>J1574</f>
        <v>0</v>
      </c>
    </row>
    <row r="1574" spans="1:10" ht="31.5" x14ac:dyDescent="0.25">
      <c r="A1574" s="16" t="s">
        <v>528</v>
      </c>
      <c r="B1574" s="16" t="s">
        <v>18</v>
      </c>
      <c r="C1574" s="16" t="s">
        <v>20</v>
      </c>
      <c r="D1574" s="16" t="s">
        <v>533</v>
      </c>
      <c r="E1574" s="16" t="s">
        <v>63</v>
      </c>
      <c r="F1574" s="17" t="s">
        <v>64</v>
      </c>
      <c r="G1574" s="18">
        <f>5844.6+120.7</f>
        <v>5965.3</v>
      </c>
      <c r="H1574" s="18">
        <v>0</v>
      </c>
      <c r="I1574" s="18">
        <v>0</v>
      </c>
      <c r="J1574" s="18"/>
    </row>
    <row r="1575" spans="1:10" ht="63" x14ac:dyDescent="0.25">
      <c r="A1575" s="16" t="s">
        <v>528</v>
      </c>
      <c r="B1575" s="16" t="s">
        <v>18</v>
      </c>
      <c r="C1575" s="16" t="s">
        <v>20</v>
      </c>
      <c r="D1575" s="16" t="s">
        <v>535</v>
      </c>
      <c r="E1575" s="19"/>
      <c r="F1575" s="17" t="s">
        <v>536</v>
      </c>
      <c r="G1575" s="18">
        <f>G1576</f>
        <v>17596.900000000001</v>
      </c>
      <c r="H1575" s="18">
        <f>H1576</f>
        <v>0</v>
      </c>
      <c r="I1575" s="18">
        <f>I1576</f>
        <v>0</v>
      </c>
      <c r="J1575" s="18">
        <f>J1576</f>
        <v>0</v>
      </c>
    </row>
    <row r="1576" spans="1:10" ht="31.5" x14ac:dyDescent="0.25">
      <c r="A1576" s="16" t="s">
        <v>528</v>
      </c>
      <c r="B1576" s="16" t="s">
        <v>18</v>
      </c>
      <c r="C1576" s="16" t="s">
        <v>20</v>
      </c>
      <c r="D1576" s="16" t="s">
        <v>535</v>
      </c>
      <c r="E1576" s="16" t="s">
        <v>63</v>
      </c>
      <c r="F1576" s="17" t="s">
        <v>64</v>
      </c>
      <c r="G1576" s="18">
        <f>17964-367.1</f>
        <v>17596.900000000001</v>
      </c>
      <c r="H1576" s="18">
        <v>0</v>
      </c>
      <c r="I1576" s="18">
        <v>0</v>
      </c>
      <c r="J1576" s="18"/>
    </row>
    <row r="1577" spans="1:10" ht="47.25" x14ac:dyDescent="0.25">
      <c r="A1577" s="16" t="s">
        <v>528</v>
      </c>
      <c r="B1577" s="16" t="s">
        <v>18</v>
      </c>
      <c r="C1577" s="16" t="s">
        <v>20</v>
      </c>
      <c r="D1577" s="16" t="s">
        <v>537</v>
      </c>
      <c r="E1577" s="19"/>
      <c r="F1577" s="17" t="s">
        <v>538</v>
      </c>
      <c r="G1577" s="18">
        <f>G1578</f>
        <v>9975.2999999999993</v>
      </c>
      <c r="H1577" s="18">
        <f>H1578</f>
        <v>0</v>
      </c>
      <c r="I1577" s="18">
        <f>I1578</f>
        <v>0</v>
      </c>
      <c r="J1577" s="18">
        <f>J1578</f>
        <v>0</v>
      </c>
    </row>
    <row r="1578" spans="1:10" ht="31.5" x14ac:dyDescent="0.25">
      <c r="A1578" s="16" t="s">
        <v>528</v>
      </c>
      <c r="B1578" s="16" t="s">
        <v>18</v>
      </c>
      <c r="C1578" s="16" t="s">
        <v>20</v>
      </c>
      <c r="D1578" s="16" t="s">
        <v>537</v>
      </c>
      <c r="E1578" s="16" t="s">
        <v>63</v>
      </c>
      <c r="F1578" s="17" t="s">
        <v>64</v>
      </c>
      <c r="G1578" s="18">
        <v>9975.2999999999993</v>
      </c>
      <c r="H1578" s="18">
        <v>0</v>
      </c>
      <c r="I1578" s="18">
        <v>0</v>
      </c>
      <c r="J1578" s="18"/>
    </row>
    <row r="1579" spans="1:10" ht="63" x14ac:dyDescent="0.25">
      <c r="A1579" s="16" t="s">
        <v>528</v>
      </c>
      <c r="B1579" s="16" t="s">
        <v>18</v>
      </c>
      <c r="C1579" s="16" t="s">
        <v>20</v>
      </c>
      <c r="D1579" s="16" t="s">
        <v>539</v>
      </c>
      <c r="E1579" s="19"/>
      <c r="F1579" s="17" t="s">
        <v>540</v>
      </c>
      <c r="G1579" s="18">
        <f>G1580</f>
        <v>31210.5</v>
      </c>
      <c r="H1579" s="18">
        <f>H1580</f>
        <v>0</v>
      </c>
      <c r="I1579" s="18">
        <f>I1580</f>
        <v>0</v>
      </c>
      <c r="J1579" s="18">
        <f>J1580</f>
        <v>0</v>
      </c>
    </row>
    <row r="1580" spans="1:10" ht="31.5" x14ac:dyDescent="0.25">
      <c r="A1580" s="16" t="s">
        <v>528</v>
      </c>
      <c r="B1580" s="16" t="s">
        <v>18</v>
      </c>
      <c r="C1580" s="16" t="s">
        <v>20</v>
      </c>
      <c r="D1580" s="16" t="s">
        <v>539</v>
      </c>
      <c r="E1580" s="16" t="s">
        <v>63</v>
      </c>
      <c r="F1580" s="17" t="s">
        <v>64</v>
      </c>
      <c r="G1580" s="18">
        <v>31210.5</v>
      </c>
      <c r="H1580" s="18">
        <v>0</v>
      </c>
      <c r="I1580" s="18">
        <v>0</v>
      </c>
      <c r="J1580" s="18"/>
    </row>
    <row r="1581" spans="1:10" ht="63" x14ac:dyDescent="0.25">
      <c r="A1581" s="16" t="s">
        <v>528</v>
      </c>
      <c r="B1581" s="16" t="s">
        <v>18</v>
      </c>
      <c r="C1581" s="16" t="s">
        <v>20</v>
      </c>
      <c r="D1581" s="16" t="s">
        <v>541</v>
      </c>
      <c r="E1581" s="19"/>
      <c r="F1581" s="17" t="s">
        <v>542</v>
      </c>
      <c r="G1581" s="18">
        <f>G1582</f>
        <v>0</v>
      </c>
      <c r="H1581" s="18">
        <f>H1582</f>
        <v>32708.6</v>
      </c>
      <c r="I1581" s="18">
        <f>I1582</f>
        <v>0</v>
      </c>
      <c r="J1581" s="18">
        <f>J1582</f>
        <v>0</v>
      </c>
    </row>
    <row r="1582" spans="1:10" ht="31.5" x14ac:dyDescent="0.25">
      <c r="A1582" s="16" t="s">
        <v>528</v>
      </c>
      <c r="B1582" s="16" t="s">
        <v>18</v>
      </c>
      <c r="C1582" s="16" t="s">
        <v>20</v>
      </c>
      <c r="D1582" s="16" t="s">
        <v>541</v>
      </c>
      <c r="E1582" s="16" t="s">
        <v>63</v>
      </c>
      <c r="F1582" s="17" t="s">
        <v>64</v>
      </c>
      <c r="G1582" s="18">
        <v>0</v>
      </c>
      <c r="H1582" s="18">
        <v>32708.6</v>
      </c>
      <c r="I1582" s="18">
        <v>0</v>
      </c>
      <c r="J1582" s="18"/>
    </row>
    <row r="1583" spans="1:10" ht="31.5" x14ac:dyDescent="0.25">
      <c r="A1583" s="16" t="s">
        <v>528</v>
      </c>
      <c r="B1583" s="16" t="s">
        <v>18</v>
      </c>
      <c r="C1583" s="16" t="s">
        <v>20</v>
      </c>
      <c r="D1583" s="16" t="s">
        <v>46</v>
      </c>
      <c r="E1583" s="19"/>
      <c r="F1583" s="17" t="s">
        <v>47</v>
      </c>
      <c r="G1583" s="18">
        <f>G1584</f>
        <v>200799.9</v>
      </c>
      <c r="H1583" s="18">
        <f t="shared" ref="H1583" si="476">H1584</f>
        <v>150</v>
      </c>
      <c r="I1583" s="18">
        <f>I1584</f>
        <v>150</v>
      </c>
      <c r="J1583" s="18">
        <f>J1584</f>
        <v>0</v>
      </c>
    </row>
    <row r="1584" spans="1:10" x14ac:dyDescent="0.25">
      <c r="A1584" s="16" t="s">
        <v>528</v>
      </c>
      <c r="B1584" s="16" t="s">
        <v>18</v>
      </c>
      <c r="C1584" s="16" t="s">
        <v>20</v>
      </c>
      <c r="D1584" s="16" t="s">
        <v>48</v>
      </c>
      <c r="E1584" s="19"/>
      <c r="F1584" s="17" t="s">
        <v>49</v>
      </c>
      <c r="G1584" s="18">
        <f>G1585+G1587</f>
        <v>200799.9</v>
      </c>
      <c r="H1584" s="18">
        <f>H1585+H1587</f>
        <v>150</v>
      </c>
      <c r="I1584" s="18">
        <f>I1585+I1587</f>
        <v>150</v>
      </c>
      <c r="J1584" s="18">
        <f>J1585+J1587</f>
        <v>0</v>
      </c>
    </row>
    <row r="1585" spans="1:10" ht="31.5" x14ac:dyDescent="0.25">
      <c r="A1585" s="16" t="s">
        <v>528</v>
      </c>
      <c r="B1585" s="16" t="s">
        <v>18</v>
      </c>
      <c r="C1585" s="16" t="s">
        <v>20</v>
      </c>
      <c r="D1585" s="16" t="s">
        <v>85</v>
      </c>
      <c r="E1585" s="19"/>
      <c r="F1585" s="17" t="s">
        <v>86</v>
      </c>
      <c r="G1585" s="18">
        <f>G1586</f>
        <v>150</v>
      </c>
      <c r="H1585" s="18">
        <f>H1586</f>
        <v>150</v>
      </c>
      <c r="I1585" s="18">
        <f>I1586</f>
        <v>150</v>
      </c>
      <c r="J1585" s="18">
        <f>J1586</f>
        <v>0</v>
      </c>
    </row>
    <row r="1586" spans="1:10" ht="31.5" x14ac:dyDescent="0.25">
      <c r="A1586" s="16" t="s">
        <v>528</v>
      </c>
      <c r="B1586" s="16" t="s">
        <v>18</v>
      </c>
      <c r="C1586" s="16" t="s">
        <v>20</v>
      </c>
      <c r="D1586" s="16" t="s">
        <v>85</v>
      </c>
      <c r="E1586" s="16" t="s">
        <v>30</v>
      </c>
      <c r="F1586" s="17" t="s">
        <v>31</v>
      </c>
      <c r="G1586" s="18">
        <v>150</v>
      </c>
      <c r="H1586" s="18">
        <v>150</v>
      </c>
      <c r="I1586" s="18">
        <v>150</v>
      </c>
      <c r="J1586" s="18"/>
    </row>
    <row r="1587" spans="1:10" ht="47.25" x14ac:dyDescent="0.25">
      <c r="A1587" s="16" t="s">
        <v>528</v>
      </c>
      <c r="B1587" s="16" t="s">
        <v>18</v>
      </c>
      <c r="C1587" s="16" t="s">
        <v>20</v>
      </c>
      <c r="D1587" s="16" t="s">
        <v>543</v>
      </c>
      <c r="E1587" s="19"/>
      <c r="F1587" s="17" t="s">
        <v>544</v>
      </c>
      <c r="G1587" s="18">
        <f>G1588</f>
        <v>200649.9</v>
      </c>
      <c r="H1587" s="18">
        <f>H1588</f>
        <v>0</v>
      </c>
      <c r="I1587" s="18">
        <f>I1588</f>
        <v>0</v>
      </c>
      <c r="J1587" s="18">
        <f>J1588</f>
        <v>0</v>
      </c>
    </row>
    <row r="1588" spans="1:10" ht="31.5" x14ac:dyDescent="0.25">
      <c r="A1588" s="16" t="s">
        <v>528</v>
      </c>
      <c r="B1588" s="16" t="s">
        <v>18</v>
      </c>
      <c r="C1588" s="16" t="s">
        <v>20</v>
      </c>
      <c r="D1588" s="16" t="s">
        <v>543</v>
      </c>
      <c r="E1588" s="16" t="s">
        <v>30</v>
      </c>
      <c r="F1588" s="17" t="s">
        <v>31</v>
      </c>
      <c r="G1588" s="18">
        <v>200649.9</v>
      </c>
      <c r="H1588" s="18">
        <v>0</v>
      </c>
      <c r="I1588" s="18">
        <v>0</v>
      </c>
      <c r="J1588" s="18"/>
    </row>
    <row r="1589" spans="1:10" ht="31.5" x14ac:dyDescent="0.25">
      <c r="A1589" s="16" t="s">
        <v>528</v>
      </c>
      <c r="B1589" s="16" t="s">
        <v>18</v>
      </c>
      <c r="C1589" s="16" t="s">
        <v>20</v>
      </c>
      <c r="D1589" s="16" t="s">
        <v>69</v>
      </c>
      <c r="E1589" s="19"/>
      <c r="F1589" s="17" t="s">
        <v>70</v>
      </c>
      <c r="G1589" s="18">
        <f t="shared" ref="G1589:G1590" si="477">G1590</f>
        <v>21526.9</v>
      </c>
      <c r="H1589" s="18">
        <f t="shared" ref="H1589:H1590" si="478">H1590</f>
        <v>22150.699999999997</v>
      </c>
      <c r="I1589" s="18">
        <f t="shared" ref="I1589:I1590" si="479">I1590</f>
        <v>22150.699999999997</v>
      </c>
      <c r="J1589" s="18">
        <f t="shared" ref="J1589:J1590" si="480">J1590</f>
        <v>0</v>
      </c>
    </row>
    <row r="1590" spans="1:10" ht="31.5" x14ac:dyDescent="0.25">
      <c r="A1590" s="16" t="s">
        <v>528</v>
      </c>
      <c r="B1590" s="16" t="s">
        <v>18</v>
      </c>
      <c r="C1590" s="16" t="s">
        <v>20</v>
      </c>
      <c r="D1590" s="16" t="s">
        <v>71</v>
      </c>
      <c r="E1590" s="19"/>
      <c r="F1590" s="17" t="s">
        <v>72</v>
      </c>
      <c r="G1590" s="18">
        <f t="shared" si="477"/>
        <v>21526.9</v>
      </c>
      <c r="H1590" s="18">
        <f t="shared" si="478"/>
        <v>22150.699999999997</v>
      </c>
      <c r="I1590" s="18">
        <f t="shared" si="479"/>
        <v>22150.699999999997</v>
      </c>
      <c r="J1590" s="18">
        <f t="shared" si="480"/>
        <v>0</v>
      </c>
    </row>
    <row r="1591" spans="1:10" x14ac:dyDescent="0.25">
      <c r="A1591" s="16" t="s">
        <v>528</v>
      </c>
      <c r="B1591" s="16" t="s">
        <v>18</v>
      </c>
      <c r="C1591" s="16" t="s">
        <v>20</v>
      </c>
      <c r="D1591" s="16" t="s">
        <v>73</v>
      </c>
      <c r="E1591" s="19"/>
      <c r="F1591" s="17" t="s">
        <v>41</v>
      </c>
      <c r="G1591" s="18">
        <f>G1592+G1593</f>
        <v>21526.9</v>
      </c>
      <c r="H1591" s="18">
        <f>H1592+H1593</f>
        <v>22150.699999999997</v>
      </c>
      <c r="I1591" s="18">
        <f>I1592+I1593</f>
        <v>22150.699999999997</v>
      </c>
      <c r="J1591" s="18">
        <f>J1592+J1593</f>
        <v>0</v>
      </c>
    </row>
    <row r="1592" spans="1:10" ht="78.75" x14ac:dyDescent="0.25">
      <c r="A1592" s="16" t="s">
        <v>528</v>
      </c>
      <c r="B1592" s="16" t="s">
        <v>18</v>
      </c>
      <c r="C1592" s="16" t="s">
        <v>20</v>
      </c>
      <c r="D1592" s="16" t="s">
        <v>73</v>
      </c>
      <c r="E1592" s="16" t="s">
        <v>42</v>
      </c>
      <c r="F1592" s="17" t="s">
        <v>43</v>
      </c>
      <c r="G1592" s="28">
        <v>20280.900000000001</v>
      </c>
      <c r="H1592" s="18">
        <v>20904.699999999997</v>
      </c>
      <c r="I1592" s="18">
        <v>20904.699999999997</v>
      </c>
      <c r="J1592" s="18"/>
    </row>
    <row r="1593" spans="1:10" ht="31.5" x14ac:dyDescent="0.25">
      <c r="A1593" s="16" t="s">
        <v>528</v>
      </c>
      <c r="B1593" s="16" t="s">
        <v>18</v>
      </c>
      <c r="C1593" s="16" t="s">
        <v>20</v>
      </c>
      <c r="D1593" s="16" t="s">
        <v>73</v>
      </c>
      <c r="E1593" s="16" t="s">
        <v>30</v>
      </c>
      <c r="F1593" s="17" t="s">
        <v>31</v>
      </c>
      <c r="G1593" s="28">
        <v>1246</v>
      </c>
      <c r="H1593" s="18">
        <v>1246</v>
      </c>
      <c r="I1593" s="18">
        <v>1246</v>
      </c>
      <c r="J1593" s="18"/>
    </row>
    <row r="1594" spans="1:10" ht="47.25" x14ac:dyDescent="0.25">
      <c r="A1594" s="16" t="s">
        <v>528</v>
      </c>
      <c r="B1594" s="16" t="s">
        <v>18</v>
      </c>
      <c r="C1594" s="16" t="s">
        <v>20</v>
      </c>
      <c r="D1594" s="16" t="s">
        <v>545</v>
      </c>
      <c r="E1594" s="19"/>
      <c r="F1594" s="17" t="s">
        <v>546</v>
      </c>
      <c r="G1594" s="18">
        <f t="shared" ref="G1594:G1595" si="481">G1595</f>
        <v>73174.800000000017</v>
      </c>
      <c r="H1594" s="18">
        <f t="shared" ref="H1594:H1595" si="482">H1595</f>
        <v>75162</v>
      </c>
      <c r="I1594" s="18">
        <f t="shared" ref="I1594:I1595" si="483">I1595</f>
        <v>75162</v>
      </c>
      <c r="J1594" s="18">
        <f t="shared" ref="J1594:J1595" si="484">J1595</f>
        <v>0</v>
      </c>
    </row>
    <row r="1595" spans="1:10" ht="47.25" x14ac:dyDescent="0.25">
      <c r="A1595" s="16" t="s">
        <v>528</v>
      </c>
      <c r="B1595" s="16" t="s">
        <v>18</v>
      </c>
      <c r="C1595" s="16" t="s">
        <v>20</v>
      </c>
      <c r="D1595" s="16" t="s">
        <v>547</v>
      </c>
      <c r="E1595" s="19"/>
      <c r="F1595" s="17" t="s">
        <v>548</v>
      </c>
      <c r="G1595" s="18">
        <f t="shared" si="481"/>
        <v>73174.800000000017</v>
      </c>
      <c r="H1595" s="18">
        <f t="shared" si="482"/>
        <v>75162</v>
      </c>
      <c r="I1595" s="18">
        <f t="shared" si="483"/>
        <v>75162</v>
      </c>
      <c r="J1595" s="18">
        <f t="shared" si="484"/>
        <v>0</v>
      </c>
    </row>
    <row r="1596" spans="1:10" ht="47.25" x14ac:dyDescent="0.25">
      <c r="A1596" s="16" t="s">
        <v>528</v>
      </c>
      <c r="B1596" s="16" t="s">
        <v>18</v>
      </c>
      <c r="C1596" s="16" t="s">
        <v>20</v>
      </c>
      <c r="D1596" s="16" t="s">
        <v>549</v>
      </c>
      <c r="E1596" s="19"/>
      <c r="F1596" s="17" t="s">
        <v>45</v>
      </c>
      <c r="G1596" s="18">
        <f>G1597+G1598+G1599</f>
        <v>73174.800000000017</v>
      </c>
      <c r="H1596" s="18">
        <f>H1597+H1598+H1599</f>
        <v>75162</v>
      </c>
      <c r="I1596" s="18">
        <f>I1597+I1598+I1599</f>
        <v>75162</v>
      </c>
      <c r="J1596" s="18">
        <f>J1597+J1598+J1599</f>
        <v>0</v>
      </c>
    </row>
    <row r="1597" spans="1:10" ht="78.75" x14ac:dyDescent="0.25">
      <c r="A1597" s="16" t="s">
        <v>528</v>
      </c>
      <c r="B1597" s="16" t="s">
        <v>18</v>
      </c>
      <c r="C1597" s="16" t="s">
        <v>20</v>
      </c>
      <c r="D1597" s="16" t="s">
        <v>549</v>
      </c>
      <c r="E1597" s="16" t="s">
        <v>42</v>
      </c>
      <c r="F1597" s="17" t="s">
        <v>43</v>
      </c>
      <c r="G1597" s="18">
        <v>64630.100000000006</v>
      </c>
      <c r="H1597" s="18">
        <v>66617.3</v>
      </c>
      <c r="I1597" s="18">
        <v>66617.3</v>
      </c>
      <c r="J1597" s="18"/>
    </row>
    <row r="1598" spans="1:10" ht="31.5" x14ac:dyDescent="0.25">
      <c r="A1598" s="16" t="s">
        <v>528</v>
      </c>
      <c r="B1598" s="16" t="s">
        <v>18</v>
      </c>
      <c r="C1598" s="16" t="s">
        <v>20</v>
      </c>
      <c r="D1598" s="16" t="s">
        <v>549</v>
      </c>
      <c r="E1598" s="16" t="s">
        <v>30</v>
      </c>
      <c r="F1598" s="17" t="s">
        <v>31</v>
      </c>
      <c r="G1598" s="18">
        <v>8311.6</v>
      </c>
      <c r="H1598" s="18">
        <v>8312.5</v>
      </c>
      <c r="I1598" s="18">
        <v>8312.5</v>
      </c>
      <c r="J1598" s="18"/>
    </row>
    <row r="1599" spans="1:10" x14ac:dyDescent="0.25">
      <c r="A1599" s="16" t="s">
        <v>528</v>
      </c>
      <c r="B1599" s="16" t="s">
        <v>18</v>
      </c>
      <c r="C1599" s="16" t="s">
        <v>20</v>
      </c>
      <c r="D1599" s="16" t="s">
        <v>549</v>
      </c>
      <c r="E1599" s="16" t="s">
        <v>32</v>
      </c>
      <c r="F1599" s="17" t="s">
        <v>33</v>
      </c>
      <c r="G1599" s="18">
        <v>233.1</v>
      </c>
      <c r="H1599" s="18">
        <v>232.2</v>
      </c>
      <c r="I1599" s="18">
        <v>232.2</v>
      </c>
      <c r="J1599" s="18"/>
    </row>
    <row r="1600" spans="1:10" s="8" customFormat="1" ht="31.5" x14ac:dyDescent="0.25">
      <c r="A1600" s="9" t="s">
        <v>528</v>
      </c>
      <c r="B1600" s="9" t="s">
        <v>122</v>
      </c>
      <c r="C1600" s="9"/>
      <c r="D1600" s="9"/>
      <c r="E1600" s="9"/>
      <c r="F1600" s="10" t="s">
        <v>123</v>
      </c>
      <c r="G1600" s="11">
        <f t="shared" ref="G1600:G1602" si="485">G1601</f>
        <v>56273.3</v>
      </c>
      <c r="H1600" s="11">
        <f t="shared" ref="H1600:H1602" si="486">H1601</f>
        <v>25127.499999999993</v>
      </c>
      <c r="I1600" s="11">
        <f t="shared" ref="I1600:I1602" si="487">I1601</f>
        <v>57799.700000000004</v>
      </c>
      <c r="J1600" s="11">
        <f t="shared" ref="J1600:J1602" si="488">J1601</f>
        <v>0</v>
      </c>
    </row>
    <row r="1601" spans="1:10" s="12" customFormat="1" ht="47.25" x14ac:dyDescent="0.25">
      <c r="A1601" s="13" t="s">
        <v>528</v>
      </c>
      <c r="B1601" s="13" t="s">
        <v>122</v>
      </c>
      <c r="C1601" s="13" t="s">
        <v>268</v>
      </c>
      <c r="D1601" s="13"/>
      <c r="E1601" s="13"/>
      <c r="F1601" s="14" t="s">
        <v>397</v>
      </c>
      <c r="G1601" s="15">
        <f t="shared" si="485"/>
        <v>56273.3</v>
      </c>
      <c r="H1601" s="15">
        <f t="shared" si="486"/>
        <v>25127.499999999993</v>
      </c>
      <c r="I1601" s="15">
        <f t="shared" si="487"/>
        <v>57799.700000000004</v>
      </c>
      <c r="J1601" s="15">
        <f t="shared" si="488"/>
        <v>0</v>
      </c>
    </row>
    <row r="1602" spans="1:10" x14ac:dyDescent="0.25">
      <c r="A1602" s="16" t="s">
        <v>528</v>
      </c>
      <c r="B1602" s="16" t="s">
        <v>122</v>
      </c>
      <c r="C1602" s="16" t="s">
        <v>268</v>
      </c>
      <c r="D1602" s="16" t="s">
        <v>214</v>
      </c>
      <c r="E1602" s="19"/>
      <c r="F1602" s="17" t="s">
        <v>215</v>
      </c>
      <c r="G1602" s="18">
        <f t="shared" si="485"/>
        <v>56273.3</v>
      </c>
      <c r="H1602" s="18">
        <f t="shared" si="486"/>
        <v>25127.499999999993</v>
      </c>
      <c r="I1602" s="18">
        <f t="shared" si="487"/>
        <v>57799.700000000004</v>
      </c>
      <c r="J1602" s="18">
        <f t="shared" si="488"/>
        <v>0</v>
      </c>
    </row>
    <row r="1603" spans="1:10" x14ac:dyDescent="0.25">
      <c r="A1603" s="16" t="s">
        <v>528</v>
      </c>
      <c r="B1603" s="16" t="s">
        <v>122</v>
      </c>
      <c r="C1603" s="16" t="s">
        <v>268</v>
      </c>
      <c r="D1603" s="16" t="s">
        <v>550</v>
      </c>
      <c r="E1603" s="19"/>
      <c r="F1603" s="17" t="s">
        <v>58</v>
      </c>
      <c r="G1603" s="18">
        <f>G1604+G1631</f>
        <v>56273.3</v>
      </c>
      <c r="H1603" s="18">
        <f>H1604+H1631</f>
        <v>25127.499999999993</v>
      </c>
      <c r="I1603" s="18">
        <f>I1604+I1631</f>
        <v>57799.700000000004</v>
      </c>
      <c r="J1603" s="18">
        <f>J1604+J1631</f>
        <v>0</v>
      </c>
    </row>
    <row r="1604" spans="1:10" ht="31.5" x14ac:dyDescent="0.25">
      <c r="A1604" s="16" t="s">
        <v>528</v>
      </c>
      <c r="B1604" s="16" t="s">
        <v>122</v>
      </c>
      <c r="C1604" s="16" t="s">
        <v>268</v>
      </c>
      <c r="D1604" s="16" t="s">
        <v>551</v>
      </c>
      <c r="E1604" s="19"/>
      <c r="F1604" s="17" t="s">
        <v>552</v>
      </c>
      <c r="G1604" s="18">
        <f>G1605+G1607+G1609+G1611+G1613+G1615+G1617+G1619+G1621+G1623+G1625+G1627+G1629</f>
        <v>20724.3</v>
      </c>
      <c r="H1604" s="18">
        <f>H1605+H1607+H1609+H1611+H1613+H1615+H1617+H1619+H1621+H1623+H1625+H1627+H1629</f>
        <v>25127.499999999993</v>
      </c>
      <c r="I1604" s="18">
        <f>I1605+I1607+I1609+I1611+I1613+I1615+I1617+I1619+I1621+I1623+I1625+I1627+I1629</f>
        <v>57799.700000000004</v>
      </c>
      <c r="J1604" s="18">
        <f>J1605+J1607+J1609+J1611+J1613+J1615+J1617+J1619+J1621+J1623+J1625+J1627+J1629</f>
        <v>0</v>
      </c>
    </row>
    <row r="1605" spans="1:10" ht="47.25" x14ac:dyDescent="0.25">
      <c r="A1605" s="16" t="s">
        <v>528</v>
      </c>
      <c r="B1605" s="16" t="s">
        <v>122</v>
      </c>
      <c r="C1605" s="16" t="s">
        <v>268</v>
      </c>
      <c r="D1605" s="16" t="s">
        <v>553</v>
      </c>
      <c r="E1605" s="19"/>
      <c r="F1605" s="17" t="s">
        <v>554</v>
      </c>
      <c r="G1605" s="18">
        <f>G1606</f>
        <v>832.9</v>
      </c>
      <c r="H1605" s="18">
        <f>H1606</f>
        <v>10371</v>
      </c>
      <c r="I1605" s="18">
        <f>I1606</f>
        <v>0</v>
      </c>
      <c r="J1605" s="18">
        <f>J1606</f>
        <v>0</v>
      </c>
    </row>
    <row r="1606" spans="1:10" ht="31.5" x14ac:dyDescent="0.25">
      <c r="A1606" s="16" t="s">
        <v>528</v>
      </c>
      <c r="B1606" s="16" t="s">
        <v>122</v>
      </c>
      <c r="C1606" s="16" t="s">
        <v>268</v>
      </c>
      <c r="D1606" s="16" t="s">
        <v>553</v>
      </c>
      <c r="E1606" s="16" t="s">
        <v>63</v>
      </c>
      <c r="F1606" s="17" t="s">
        <v>64</v>
      </c>
      <c r="G1606" s="18">
        <v>832.9</v>
      </c>
      <c r="H1606" s="18">
        <v>10371</v>
      </c>
      <c r="I1606" s="18">
        <v>0</v>
      </c>
      <c r="J1606" s="18"/>
    </row>
    <row r="1607" spans="1:10" ht="31.5" x14ac:dyDescent="0.25">
      <c r="A1607" s="16" t="s">
        <v>528</v>
      </c>
      <c r="B1607" s="16" t="s">
        <v>122</v>
      </c>
      <c r="C1607" s="16" t="s">
        <v>268</v>
      </c>
      <c r="D1607" s="16" t="s">
        <v>555</v>
      </c>
      <c r="E1607" s="19"/>
      <c r="F1607" s="17" t="s">
        <v>556</v>
      </c>
      <c r="G1607" s="18">
        <f>G1608</f>
        <v>832.9</v>
      </c>
      <c r="H1607" s="18">
        <f>H1608</f>
        <v>10371</v>
      </c>
      <c r="I1607" s="18">
        <f>I1608</f>
        <v>0</v>
      </c>
      <c r="J1607" s="18">
        <f>J1608</f>
        <v>0</v>
      </c>
    </row>
    <row r="1608" spans="1:10" ht="31.5" x14ac:dyDescent="0.25">
      <c r="A1608" s="16" t="s">
        <v>528</v>
      </c>
      <c r="B1608" s="16" t="s">
        <v>122</v>
      </c>
      <c r="C1608" s="16" t="s">
        <v>268</v>
      </c>
      <c r="D1608" s="16" t="s">
        <v>555</v>
      </c>
      <c r="E1608" s="16" t="s">
        <v>63</v>
      </c>
      <c r="F1608" s="17" t="s">
        <v>64</v>
      </c>
      <c r="G1608" s="18">
        <v>832.9</v>
      </c>
      <c r="H1608" s="18">
        <v>10371</v>
      </c>
      <c r="I1608" s="18">
        <v>0</v>
      </c>
      <c r="J1608" s="18"/>
    </row>
    <row r="1609" spans="1:10" ht="47.25" x14ac:dyDescent="0.25">
      <c r="A1609" s="16" t="s">
        <v>528</v>
      </c>
      <c r="B1609" s="16" t="s">
        <v>122</v>
      </c>
      <c r="C1609" s="16" t="s">
        <v>268</v>
      </c>
      <c r="D1609" s="16" t="s">
        <v>557</v>
      </c>
      <c r="E1609" s="19"/>
      <c r="F1609" s="17" t="s">
        <v>558</v>
      </c>
      <c r="G1609" s="18">
        <f>G1610</f>
        <v>0</v>
      </c>
      <c r="H1609" s="18">
        <f>H1610</f>
        <v>877.1</v>
      </c>
      <c r="I1609" s="18">
        <f>I1610</f>
        <v>10827.4</v>
      </c>
      <c r="J1609" s="18">
        <f>J1610</f>
        <v>0</v>
      </c>
    </row>
    <row r="1610" spans="1:10" ht="31.5" x14ac:dyDescent="0.25">
      <c r="A1610" s="16" t="s">
        <v>528</v>
      </c>
      <c r="B1610" s="16" t="s">
        <v>122</v>
      </c>
      <c r="C1610" s="16" t="s">
        <v>268</v>
      </c>
      <c r="D1610" s="16" t="s">
        <v>557</v>
      </c>
      <c r="E1610" s="16" t="s">
        <v>63</v>
      </c>
      <c r="F1610" s="17" t="s">
        <v>64</v>
      </c>
      <c r="G1610" s="18">
        <v>0</v>
      </c>
      <c r="H1610" s="18">
        <v>877.1</v>
      </c>
      <c r="I1610" s="18">
        <v>10827.4</v>
      </c>
      <c r="J1610" s="18"/>
    </row>
    <row r="1611" spans="1:10" ht="47.25" x14ac:dyDescent="0.25">
      <c r="A1611" s="16" t="s">
        <v>528</v>
      </c>
      <c r="B1611" s="16" t="s">
        <v>122</v>
      </c>
      <c r="C1611" s="16" t="s">
        <v>268</v>
      </c>
      <c r="D1611" s="16" t="s">
        <v>559</v>
      </c>
      <c r="E1611" s="19"/>
      <c r="F1611" s="17" t="s">
        <v>560</v>
      </c>
      <c r="G1611" s="18">
        <f>G1612</f>
        <v>0</v>
      </c>
      <c r="H1611" s="18">
        <f>H1612</f>
        <v>877.1</v>
      </c>
      <c r="I1611" s="18">
        <f>I1612</f>
        <v>10827.4</v>
      </c>
      <c r="J1611" s="18">
        <f>J1612</f>
        <v>0</v>
      </c>
    </row>
    <row r="1612" spans="1:10" ht="31.5" x14ac:dyDescent="0.25">
      <c r="A1612" s="16" t="s">
        <v>528</v>
      </c>
      <c r="B1612" s="16" t="s">
        <v>122</v>
      </c>
      <c r="C1612" s="16" t="s">
        <v>268</v>
      </c>
      <c r="D1612" s="16" t="s">
        <v>559</v>
      </c>
      <c r="E1612" s="16" t="s">
        <v>63</v>
      </c>
      <c r="F1612" s="17" t="s">
        <v>64</v>
      </c>
      <c r="G1612" s="18">
        <v>0</v>
      </c>
      <c r="H1612" s="18">
        <v>877.1</v>
      </c>
      <c r="I1612" s="18">
        <v>10827.4</v>
      </c>
      <c r="J1612" s="18"/>
    </row>
    <row r="1613" spans="1:10" ht="47.25" x14ac:dyDescent="0.25">
      <c r="A1613" s="16" t="s">
        <v>528</v>
      </c>
      <c r="B1613" s="16" t="s">
        <v>122</v>
      </c>
      <c r="C1613" s="16" t="s">
        <v>268</v>
      </c>
      <c r="D1613" s="16" t="s">
        <v>561</v>
      </c>
      <c r="E1613" s="19"/>
      <c r="F1613" s="17" t="s">
        <v>562</v>
      </c>
      <c r="G1613" s="18">
        <f>G1614</f>
        <v>0</v>
      </c>
      <c r="H1613" s="18">
        <f>H1614</f>
        <v>0</v>
      </c>
      <c r="I1613" s="18">
        <f>I1614</f>
        <v>915.7</v>
      </c>
      <c r="J1613" s="18">
        <f>J1614</f>
        <v>0</v>
      </c>
    </row>
    <row r="1614" spans="1:10" ht="31.5" x14ac:dyDescent="0.25">
      <c r="A1614" s="16" t="s">
        <v>528</v>
      </c>
      <c r="B1614" s="16" t="s">
        <v>122</v>
      </c>
      <c r="C1614" s="16" t="s">
        <v>268</v>
      </c>
      <c r="D1614" s="16" t="s">
        <v>561</v>
      </c>
      <c r="E1614" s="16" t="s">
        <v>63</v>
      </c>
      <c r="F1614" s="17" t="s">
        <v>64</v>
      </c>
      <c r="G1614" s="18">
        <v>0</v>
      </c>
      <c r="H1614" s="18">
        <v>0</v>
      </c>
      <c r="I1614" s="18">
        <v>915.7</v>
      </c>
      <c r="J1614" s="18"/>
    </row>
    <row r="1615" spans="1:10" ht="47.25" x14ac:dyDescent="0.25">
      <c r="A1615" s="16" t="s">
        <v>528</v>
      </c>
      <c r="B1615" s="16" t="s">
        <v>122</v>
      </c>
      <c r="C1615" s="16" t="s">
        <v>268</v>
      </c>
      <c r="D1615" s="16" t="s">
        <v>563</v>
      </c>
      <c r="E1615" s="19"/>
      <c r="F1615" s="17" t="s">
        <v>564</v>
      </c>
      <c r="G1615" s="18">
        <f>G1616</f>
        <v>0</v>
      </c>
      <c r="H1615" s="18">
        <f>H1616</f>
        <v>0</v>
      </c>
      <c r="I1615" s="18">
        <f>I1616</f>
        <v>915.7</v>
      </c>
      <c r="J1615" s="18">
        <f>J1616</f>
        <v>0</v>
      </c>
    </row>
    <row r="1616" spans="1:10" ht="31.5" x14ac:dyDescent="0.25">
      <c r="A1616" s="16" t="s">
        <v>528</v>
      </c>
      <c r="B1616" s="16" t="s">
        <v>122</v>
      </c>
      <c r="C1616" s="16" t="s">
        <v>268</v>
      </c>
      <c r="D1616" s="16" t="s">
        <v>563</v>
      </c>
      <c r="E1616" s="16" t="s">
        <v>63</v>
      </c>
      <c r="F1616" s="17" t="s">
        <v>64</v>
      </c>
      <c r="G1616" s="18">
        <v>0</v>
      </c>
      <c r="H1616" s="18">
        <v>0</v>
      </c>
      <c r="I1616" s="18">
        <v>915.7</v>
      </c>
      <c r="J1616" s="18"/>
    </row>
    <row r="1617" spans="1:10" ht="47.25" x14ac:dyDescent="0.25">
      <c r="A1617" s="16" t="s">
        <v>528</v>
      </c>
      <c r="B1617" s="16" t="s">
        <v>122</v>
      </c>
      <c r="C1617" s="16" t="s">
        <v>268</v>
      </c>
      <c r="D1617" s="16" t="s">
        <v>565</v>
      </c>
      <c r="E1617" s="19"/>
      <c r="F1617" s="17" t="s">
        <v>566</v>
      </c>
      <c r="G1617" s="18">
        <f>G1618</f>
        <v>0</v>
      </c>
      <c r="H1617" s="18">
        <f>H1618</f>
        <v>0</v>
      </c>
      <c r="I1617" s="18">
        <f>I1618</f>
        <v>915.6</v>
      </c>
      <c r="J1617" s="18">
        <f>J1618</f>
        <v>0</v>
      </c>
    </row>
    <row r="1618" spans="1:10" ht="31.5" x14ac:dyDescent="0.25">
      <c r="A1618" s="16" t="s">
        <v>528</v>
      </c>
      <c r="B1618" s="16" t="s">
        <v>122</v>
      </c>
      <c r="C1618" s="16" t="s">
        <v>268</v>
      </c>
      <c r="D1618" s="16" t="s">
        <v>565</v>
      </c>
      <c r="E1618" s="16" t="s">
        <v>63</v>
      </c>
      <c r="F1618" s="17" t="s">
        <v>64</v>
      </c>
      <c r="G1618" s="18">
        <v>0</v>
      </c>
      <c r="H1618" s="18">
        <v>0</v>
      </c>
      <c r="I1618" s="18">
        <v>915.6</v>
      </c>
      <c r="J1618" s="18"/>
    </row>
    <row r="1619" spans="1:10" ht="47.25" x14ac:dyDescent="0.25">
      <c r="A1619" s="16" t="s">
        <v>528</v>
      </c>
      <c r="B1619" s="16" t="s">
        <v>122</v>
      </c>
      <c r="C1619" s="16" t="s">
        <v>268</v>
      </c>
      <c r="D1619" s="16" t="s">
        <v>567</v>
      </c>
      <c r="E1619" s="19"/>
      <c r="F1619" s="17" t="s">
        <v>568</v>
      </c>
      <c r="G1619" s="18">
        <f>G1620</f>
        <v>0</v>
      </c>
      <c r="H1619" s="18">
        <f>H1620</f>
        <v>0</v>
      </c>
      <c r="I1619" s="18">
        <f>I1620</f>
        <v>915.7</v>
      </c>
      <c r="J1619" s="18">
        <f>J1620</f>
        <v>0</v>
      </c>
    </row>
    <row r="1620" spans="1:10" ht="31.5" x14ac:dyDescent="0.25">
      <c r="A1620" s="16" t="s">
        <v>528</v>
      </c>
      <c r="B1620" s="16" t="s">
        <v>122</v>
      </c>
      <c r="C1620" s="16" t="s">
        <v>268</v>
      </c>
      <c r="D1620" s="16" t="s">
        <v>567</v>
      </c>
      <c r="E1620" s="16" t="s">
        <v>63</v>
      </c>
      <c r="F1620" s="17" t="s">
        <v>64</v>
      </c>
      <c r="G1620" s="18">
        <v>0</v>
      </c>
      <c r="H1620" s="18">
        <v>0</v>
      </c>
      <c r="I1620" s="18">
        <v>915.7</v>
      </c>
      <c r="J1620" s="18"/>
    </row>
    <row r="1621" spans="1:10" ht="63" x14ac:dyDescent="0.25">
      <c r="A1621" s="16" t="s">
        <v>528</v>
      </c>
      <c r="B1621" s="16" t="s">
        <v>122</v>
      </c>
      <c r="C1621" s="16" t="s">
        <v>268</v>
      </c>
      <c r="D1621" s="16" t="s">
        <v>569</v>
      </c>
      <c r="E1621" s="19"/>
      <c r="F1621" s="17" t="s">
        <v>570</v>
      </c>
      <c r="G1621" s="18">
        <f>G1622</f>
        <v>9209.2999999999993</v>
      </c>
      <c r="H1621" s="18">
        <f>H1622</f>
        <v>0</v>
      </c>
      <c r="I1621" s="18">
        <f>I1622</f>
        <v>0</v>
      </c>
      <c r="J1621" s="18">
        <f>J1622</f>
        <v>0</v>
      </c>
    </row>
    <row r="1622" spans="1:10" ht="31.5" x14ac:dyDescent="0.25">
      <c r="A1622" s="16" t="s">
        <v>528</v>
      </c>
      <c r="B1622" s="16" t="s">
        <v>122</v>
      </c>
      <c r="C1622" s="16" t="s">
        <v>268</v>
      </c>
      <c r="D1622" s="16" t="s">
        <v>569</v>
      </c>
      <c r="E1622" s="16" t="s">
        <v>63</v>
      </c>
      <c r="F1622" s="17" t="s">
        <v>64</v>
      </c>
      <c r="G1622" s="18">
        <v>9209.2999999999993</v>
      </c>
      <c r="H1622" s="18">
        <v>0</v>
      </c>
      <c r="I1622" s="18">
        <v>0</v>
      </c>
      <c r="J1622" s="18"/>
    </row>
    <row r="1623" spans="1:10" ht="31.5" x14ac:dyDescent="0.25">
      <c r="A1623" s="16" t="s">
        <v>528</v>
      </c>
      <c r="B1623" s="16" t="s">
        <v>122</v>
      </c>
      <c r="C1623" s="16" t="s">
        <v>268</v>
      </c>
      <c r="D1623" s="16" t="s">
        <v>571</v>
      </c>
      <c r="E1623" s="19"/>
      <c r="F1623" s="17" t="s">
        <v>572</v>
      </c>
      <c r="G1623" s="18">
        <f>G1624</f>
        <v>9849.2000000000007</v>
      </c>
      <c r="H1623" s="18">
        <f>H1624</f>
        <v>0</v>
      </c>
      <c r="I1623" s="18">
        <f>I1624</f>
        <v>0</v>
      </c>
      <c r="J1623" s="18">
        <f>J1624</f>
        <v>0</v>
      </c>
    </row>
    <row r="1624" spans="1:10" ht="31.5" x14ac:dyDescent="0.25">
      <c r="A1624" s="16" t="s">
        <v>528</v>
      </c>
      <c r="B1624" s="16" t="s">
        <v>122</v>
      </c>
      <c r="C1624" s="16" t="s">
        <v>268</v>
      </c>
      <c r="D1624" s="16" t="s">
        <v>571</v>
      </c>
      <c r="E1624" s="16" t="s">
        <v>63</v>
      </c>
      <c r="F1624" s="17" t="s">
        <v>64</v>
      </c>
      <c r="G1624" s="18">
        <v>9849.2000000000007</v>
      </c>
      <c r="H1624" s="18">
        <v>0</v>
      </c>
      <c r="I1624" s="18">
        <v>0</v>
      </c>
      <c r="J1624" s="18"/>
    </row>
    <row r="1625" spans="1:10" ht="47.25" x14ac:dyDescent="0.25">
      <c r="A1625" s="16" t="s">
        <v>528</v>
      </c>
      <c r="B1625" s="16" t="s">
        <v>122</v>
      </c>
      <c r="C1625" s="16" t="s">
        <v>268</v>
      </c>
      <c r="D1625" s="16" t="s">
        <v>573</v>
      </c>
      <c r="E1625" s="19"/>
      <c r="F1625" s="17" t="s">
        <v>574</v>
      </c>
      <c r="G1625" s="18">
        <f>G1626</f>
        <v>0</v>
      </c>
      <c r="H1625" s="18">
        <f>H1626</f>
        <v>877.1</v>
      </c>
      <c r="I1625" s="18">
        <f>I1626</f>
        <v>10827.4</v>
      </c>
      <c r="J1625" s="18">
        <f>J1626</f>
        <v>0</v>
      </c>
    </row>
    <row r="1626" spans="1:10" ht="31.5" x14ac:dyDescent="0.25">
      <c r="A1626" s="16" t="s">
        <v>528</v>
      </c>
      <c r="B1626" s="16" t="s">
        <v>122</v>
      </c>
      <c r="C1626" s="16" t="s">
        <v>268</v>
      </c>
      <c r="D1626" s="16" t="s">
        <v>573</v>
      </c>
      <c r="E1626" s="16" t="s">
        <v>63</v>
      </c>
      <c r="F1626" s="17" t="s">
        <v>64</v>
      </c>
      <c r="G1626" s="18">
        <v>0</v>
      </c>
      <c r="H1626" s="18">
        <v>877.1</v>
      </c>
      <c r="I1626" s="18">
        <v>10827.4</v>
      </c>
      <c r="J1626" s="18"/>
    </row>
    <row r="1627" spans="1:10" ht="47.25" x14ac:dyDescent="0.25">
      <c r="A1627" s="16" t="s">
        <v>528</v>
      </c>
      <c r="B1627" s="16" t="s">
        <v>122</v>
      </c>
      <c r="C1627" s="16" t="s">
        <v>268</v>
      </c>
      <c r="D1627" s="16" t="s">
        <v>575</v>
      </c>
      <c r="E1627" s="19"/>
      <c r="F1627" s="17" t="s">
        <v>576</v>
      </c>
      <c r="G1627" s="18">
        <f>G1628</f>
        <v>0</v>
      </c>
      <c r="H1627" s="18">
        <f>H1628</f>
        <v>877.1</v>
      </c>
      <c r="I1627" s="18">
        <f>I1628</f>
        <v>10827.4</v>
      </c>
      <c r="J1627" s="18">
        <f>J1628</f>
        <v>0</v>
      </c>
    </row>
    <row r="1628" spans="1:10" ht="31.5" x14ac:dyDescent="0.25">
      <c r="A1628" s="16" t="s">
        <v>528</v>
      </c>
      <c r="B1628" s="16" t="s">
        <v>122</v>
      </c>
      <c r="C1628" s="16" t="s">
        <v>268</v>
      </c>
      <c r="D1628" s="16" t="s">
        <v>575</v>
      </c>
      <c r="E1628" s="16" t="s">
        <v>63</v>
      </c>
      <c r="F1628" s="17" t="s">
        <v>64</v>
      </c>
      <c r="G1628" s="18">
        <v>0</v>
      </c>
      <c r="H1628" s="18">
        <v>877.1</v>
      </c>
      <c r="I1628" s="18">
        <v>10827.4</v>
      </c>
      <c r="J1628" s="18"/>
    </row>
    <row r="1629" spans="1:10" ht="31.5" x14ac:dyDescent="0.25">
      <c r="A1629" s="16" t="s">
        <v>528</v>
      </c>
      <c r="B1629" s="16" t="s">
        <v>122</v>
      </c>
      <c r="C1629" s="16" t="s">
        <v>268</v>
      </c>
      <c r="D1629" s="16" t="s">
        <v>577</v>
      </c>
      <c r="E1629" s="19"/>
      <c r="F1629" s="17" t="s">
        <v>578</v>
      </c>
      <c r="G1629" s="18">
        <f>G1630</f>
        <v>0</v>
      </c>
      <c r="H1629" s="18">
        <f>H1630</f>
        <v>877.1</v>
      </c>
      <c r="I1629" s="18">
        <f>I1630</f>
        <v>10827.4</v>
      </c>
      <c r="J1629" s="18">
        <f>J1630</f>
        <v>0</v>
      </c>
    </row>
    <row r="1630" spans="1:10" ht="31.5" x14ac:dyDescent="0.25">
      <c r="A1630" s="16" t="s">
        <v>528</v>
      </c>
      <c r="B1630" s="16" t="s">
        <v>122</v>
      </c>
      <c r="C1630" s="16" t="s">
        <v>268</v>
      </c>
      <c r="D1630" s="16" t="s">
        <v>577</v>
      </c>
      <c r="E1630" s="16" t="s">
        <v>63</v>
      </c>
      <c r="F1630" s="17" t="s">
        <v>64</v>
      </c>
      <c r="G1630" s="18">
        <v>0</v>
      </c>
      <c r="H1630" s="18">
        <v>877.1</v>
      </c>
      <c r="I1630" s="18">
        <v>10827.4</v>
      </c>
      <c r="J1630" s="18"/>
    </row>
    <row r="1631" spans="1:10" ht="47.25" x14ac:dyDescent="0.25">
      <c r="A1631" s="16" t="s">
        <v>528</v>
      </c>
      <c r="B1631" s="16" t="s">
        <v>122</v>
      </c>
      <c r="C1631" s="16" t="s">
        <v>268</v>
      </c>
      <c r="D1631" s="16" t="s">
        <v>579</v>
      </c>
      <c r="E1631" s="19"/>
      <c r="F1631" s="17" t="s">
        <v>580</v>
      </c>
      <c r="G1631" s="18">
        <f t="shared" ref="G1631:G1643" si="489">G1632</f>
        <v>35549</v>
      </c>
      <c r="H1631" s="18">
        <f t="shared" ref="H1631:H1643" si="490">H1632</f>
        <v>0</v>
      </c>
      <c r="I1631" s="18">
        <f t="shared" ref="I1631:I1632" si="491">I1632</f>
        <v>0</v>
      </c>
      <c r="J1631" s="18">
        <f t="shared" ref="J1631:J1632" si="492">J1632</f>
        <v>0</v>
      </c>
    </row>
    <row r="1632" spans="1:10" ht="47.25" x14ac:dyDescent="0.25">
      <c r="A1632" s="16" t="s">
        <v>528</v>
      </c>
      <c r="B1632" s="16" t="s">
        <v>122</v>
      </c>
      <c r="C1632" s="16" t="s">
        <v>268</v>
      </c>
      <c r="D1632" s="16" t="s">
        <v>581</v>
      </c>
      <c r="E1632" s="19"/>
      <c r="F1632" s="17" t="s">
        <v>582</v>
      </c>
      <c r="G1632" s="18">
        <f t="shared" si="489"/>
        <v>35549</v>
      </c>
      <c r="H1632" s="18">
        <f t="shared" si="490"/>
        <v>0</v>
      </c>
      <c r="I1632" s="18">
        <f t="shared" si="491"/>
        <v>0</v>
      </c>
      <c r="J1632" s="18">
        <f t="shared" si="492"/>
        <v>0</v>
      </c>
    </row>
    <row r="1633" spans="1:10" ht="31.5" x14ac:dyDescent="0.25">
      <c r="A1633" s="16" t="s">
        <v>528</v>
      </c>
      <c r="B1633" s="16" t="s">
        <v>122</v>
      </c>
      <c r="C1633" s="16" t="s">
        <v>268</v>
      </c>
      <c r="D1633" s="16" t="s">
        <v>581</v>
      </c>
      <c r="E1633" s="16" t="s">
        <v>63</v>
      </c>
      <c r="F1633" s="17" t="s">
        <v>64</v>
      </c>
      <c r="G1633" s="18">
        <v>35549</v>
      </c>
      <c r="H1633" s="18">
        <v>0</v>
      </c>
      <c r="I1633" s="18">
        <v>0</v>
      </c>
      <c r="J1633" s="18"/>
    </row>
    <row r="1634" spans="1:10" s="8" customFormat="1" x14ac:dyDescent="0.25">
      <c r="A1634" s="9" t="s">
        <v>528</v>
      </c>
      <c r="B1634" s="9" t="s">
        <v>128</v>
      </c>
      <c r="C1634" s="9"/>
      <c r="D1634" s="9"/>
      <c r="E1634" s="9"/>
      <c r="F1634" s="10" t="s">
        <v>145</v>
      </c>
      <c r="G1634" s="11">
        <f>G1635+G1641+G1661</f>
        <v>583707.5</v>
      </c>
      <c r="H1634" s="11">
        <f>H1635+H1641+H1661</f>
        <v>523402.8</v>
      </c>
      <c r="I1634" s="11">
        <f>I1635+I1641+I1661</f>
        <v>118578.5</v>
      </c>
      <c r="J1634" s="11">
        <f>J1635+J1641+J1661</f>
        <v>0</v>
      </c>
    </row>
    <row r="1635" spans="1:10" s="12" customFormat="1" x14ac:dyDescent="0.25">
      <c r="A1635" s="13" t="s">
        <v>528</v>
      </c>
      <c r="B1635" s="13" t="s">
        <v>128</v>
      </c>
      <c r="C1635" s="13" t="s">
        <v>18</v>
      </c>
      <c r="D1635" s="13"/>
      <c r="E1635" s="13"/>
      <c r="F1635" s="14" t="s">
        <v>480</v>
      </c>
      <c r="G1635" s="15">
        <f t="shared" si="489"/>
        <v>152958.39999999999</v>
      </c>
      <c r="H1635" s="15">
        <f t="shared" si="490"/>
        <v>0</v>
      </c>
      <c r="I1635" s="15">
        <f t="shared" ref="I1635:I1643" si="493">I1636</f>
        <v>0</v>
      </c>
      <c r="J1635" s="15">
        <f t="shared" ref="J1635:J1643" si="494">J1636</f>
        <v>0</v>
      </c>
    </row>
    <row r="1636" spans="1:10" ht="31.5" x14ac:dyDescent="0.25">
      <c r="A1636" s="16" t="s">
        <v>528</v>
      </c>
      <c r="B1636" s="16" t="s">
        <v>128</v>
      </c>
      <c r="C1636" s="16" t="s">
        <v>18</v>
      </c>
      <c r="D1636" s="16" t="s">
        <v>521</v>
      </c>
      <c r="E1636" s="19"/>
      <c r="F1636" s="17" t="s">
        <v>522</v>
      </c>
      <c r="G1636" s="18">
        <f t="shared" si="489"/>
        <v>152958.39999999999</v>
      </c>
      <c r="H1636" s="18">
        <f t="shared" si="490"/>
        <v>0</v>
      </c>
      <c r="I1636" s="18">
        <f t="shared" si="493"/>
        <v>0</v>
      </c>
      <c r="J1636" s="18">
        <f t="shared" si="494"/>
        <v>0</v>
      </c>
    </row>
    <row r="1637" spans="1:10" ht="31.5" x14ac:dyDescent="0.25">
      <c r="A1637" s="16" t="s">
        <v>528</v>
      </c>
      <c r="B1637" s="16" t="s">
        <v>128</v>
      </c>
      <c r="C1637" s="16" t="s">
        <v>18</v>
      </c>
      <c r="D1637" s="16" t="s">
        <v>583</v>
      </c>
      <c r="E1637" s="19"/>
      <c r="F1637" s="17" t="s">
        <v>299</v>
      </c>
      <c r="G1637" s="18">
        <f t="shared" si="489"/>
        <v>152958.39999999999</v>
      </c>
      <c r="H1637" s="18">
        <f t="shared" si="490"/>
        <v>0</v>
      </c>
      <c r="I1637" s="18">
        <f t="shared" si="493"/>
        <v>0</v>
      </c>
      <c r="J1637" s="18">
        <f t="shared" si="494"/>
        <v>0</v>
      </c>
    </row>
    <row r="1638" spans="1:10" ht="47.25" x14ac:dyDescent="0.25">
      <c r="A1638" s="16" t="s">
        <v>528</v>
      </c>
      <c r="B1638" s="16" t="s">
        <v>128</v>
      </c>
      <c r="C1638" s="16" t="s">
        <v>18</v>
      </c>
      <c r="D1638" s="16" t="s">
        <v>584</v>
      </c>
      <c r="E1638" s="19"/>
      <c r="F1638" s="17" t="s">
        <v>585</v>
      </c>
      <c r="G1638" s="18">
        <f t="shared" si="489"/>
        <v>152958.39999999999</v>
      </c>
      <c r="H1638" s="18">
        <f t="shared" si="490"/>
        <v>0</v>
      </c>
      <c r="I1638" s="18">
        <f t="shared" si="493"/>
        <v>0</v>
      </c>
      <c r="J1638" s="18">
        <f t="shared" si="494"/>
        <v>0</v>
      </c>
    </row>
    <row r="1639" spans="1:10" ht="47.25" x14ac:dyDescent="0.25">
      <c r="A1639" s="16" t="s">
        <v>528</v>
      </c>
      <c r="B1639" s="16" t="s">
        <v>128</v>
      </c>
      <c r="C1639" s="16" t="s">
        <v>18</v>
      </c>
      <c r="D1639" s="16" t="s">
        <v>586</v>
      </c>
      <c r="E1639" s="19"/>
      <c r="F1639" s="17" t="s">
        <v>587</v>
      </c>
      <c r="G1639" s="18">
        <f t="shared" si="489"/>
        <v>152958.39999999999</v>
      </c>
      <c r="H1639" s="18">
        <f t="shared" si="490"/>
        <v>0</v>
      </c>
      <c r="I1639" s="18">
        <f t="shared" si="493"/>
        <v>0</v>
      </c>
      <c r="J1639" s="18">
        <f t="shared" si="494"/>
        <v>0</v>
      </c>
    </row>
    <row r="1640" spans="1:10" ht="31.5" x14ac:dyDescent="0.25">
      <c r="A1640" s="16" t="s">
        <v>528</v>
      </c>
      <c r="B1640" s="16" t="s">
        <v>128</v>
      </c>
      <c r="C1640" s="16" t="s">
        <v>18</v>
      </c>
      <c r="D1640" s="16" t="s">
        <v>586</v>
      </c>
      <c r="E1640" s="16" t="s">
        <v>63</v>
      </c>
      <c r="F1640" s="17" t="s">
        <v>64</v>
      </c>
      <c r="G1640" s="18">
        <v>152958.39999999999</v>
      </c>
      <c r="H1640" s="18">
        <v>0</v>
      </c>
      <c r="I1640" s="18">
        <v>0</v>
      </c>
      <c r="J1640" s="18"/>
    </row>
    <row r="1641" spans="1:10" s="12" customFormat="1" x14ac:dyDescent="0.25">
      <c r="A1641" s="13" t="s">
        <v>528</v>
      </c>
      <c r="B1641" s="13" t="s">
        <v>128</v>
      </c>
      <c r="C1641" s="13" t="s">
        <v>296</v>
      </c>
      <c r="D1641" s="13"/>
      <c r="E1641" s="21"/>
      <c r="F1641" s="14" t="s">
        <v>500</v>
      </c>
      <c r="G1641" s="15">
        <f t="shared" si="489"/>
        <v>286092.5</v>
      </c>
      <c r="H1641" s="15">
        <f t="shared" si="490"/>
        <v>523402.8</v>
      </c>
      <c r="I1641" s="15">
        <f t="shared" si="493"/>
        <v>118578.5</v>
      </c>
      <c r="J1641" s="15">
        <f t="shared" si="494"/>
        <v>0</v>
      </c>
    </row>
    <row r="1642" spans="1:10" ht="31.5" x14ac:dyDescent="0.25">
      <c r="A1642" s="16" t="s">
        <v>528</v>
      </c>
      <c r="B1642" s="16" t="s">
        <v>128</v>
      </c>
      <c r="C1642" s="16" t="s">
        <v>296</v>
      </c>
      <c r="D1642" s="16" t="s">
        <v>414</v>
      </c>
      <c r="E1642" s="19"/>
      <c r="F1642" s="17" t="s">
        <v>415</v>
      </c>
      <c r="G1642" s="18">
        <f t="shared" si="489"/>
        <v>286092.5</v>
      </c>
      <c r="H1642" s="18">
        <f t="shared" si="490"/>
        <v>523402.8</v>
      </c>
      <c r="I1642" s="18">
        <f t="shared" si="493"/>
        <v>118578.5</v>
      </c>
      <c r="J1642" s="18">
        <f t="shared" si="494"/>
        <v>0</v>
      </c>
    </row>
    <row r="1643" spans="1:10" x14ac:dyDescent="0.25">
      <c r="A1643" s="16" t="s">
        <v>528</v>
      </c>
      <c r="B1643" s="16" t="s">
        <v>128</v>
      </c>
      <c r="C1643" s="16" t="s">
        <v>296</v>
      </c>
      <c r="D1643" s="16" t="s">
        <v>416</v>
      </c>
      <c r="E1643" s="19"/>
      <c r="F1643" s="17" t="s">
        <v>58</v>
      </c>
      <c r="G1643" s="18">
        <f t="shared" si="489"/>
        <v>286092.5</v>
      </c>
      <c r="H1643" s="18">
        <f t="shared" si="490"/>
        <v>523402.8</v>
      </c>
      <c r="I1643" s="18">
        <f t="shared" si="493"/>
        <v>118578.5</v>
      </c>
      <c r="J1643" s="18">
        <f t="shared" si="494"/>
        <v>0</v>
      </c>
    </row>
    <row r="1644" spans="1:10" ht="47.25" x14ac:dyDescent="0.25">
      <c r="A1644" s="16" t="s">
        <v>528</v>
      </c>
      <c r="B1644" s="16" t="s">
        <v>128</v>
      </c>
      <c r="C1644" s="16" t="s">
        <v>296</v>
      </c>
      <c r="D1644" s="16" t="s">
        <v>501</v>
      </c>
      <c r="E1644" s="19"/>
      <c r="F1644" s="17" t="s">
        <v>502</v>
      </c>
      <c r="G1644" s="18">
        <f>G1647+G1659+G1657+G1645+G1649+G1651+G1653+G1655</f>
        <v>286092.5</v>
      </c>
      <c r="H1644" s="18">
        <f>H1647+H1659+H1657+H1645+H1649+H1651+H1653+H1655</f>
        <v>523402.8</v>
      </c>
      <c r="I1644" s="18">
        <f>I1647+I1659+I1657+I1645+I1649+I1651+I1653+I1655</f>
        <v>118578.5</v>
      </c>
      <c r="J1644" s="18">
        <f>J1647+J1659+J1657+J1645+J1649+J1651+J1653+J1655</f>
        <v>0</v>
      </c>
    </row>
    <row r="1645" spans="1:10" ht="47.25" x14ac:dyDescent="0.25">
      <c r="A1645" s="16" t="s">
        <v>528</v>
      </c>
      <c r="B1645" s="16" t="s">
        <v>128</v>
      </c>
      <c r="C1645" s="16" t="s">
        <v>296</v>
      </c>
      <c r="D1645" s="16" t="s">
        <v>588</v>
      </c>
      <c r="E1645" s="19"/>
      <c r="F1645" s="17" t="s">
        <v>589</v>
      </c>
      <c r="G1645" s="18">
        <f>G1646</f>
        <v>96899.3</v>
      </c>
      <c r="H1645" s="18">
        <f>H1646</f>
        <v>301615.5</v>
      </c>
      <c r="I1645" s="18">
        <f>I1646</f>
        <v>0</v>
      </c>
      <c r="J1645" s="18">
        <f>J1646</f>
        <v>0</v>
      </c>
    </row>
    <row r="1646" spans="1:10" ht="31.5" x14ac:dyDescent="0.25">
      <c r="A1646" s="16" t="s">
        <v>528</v>
      </c>
      <c r="B1646" s="16" t="s">
        <v>128</v>
      </c>
      <c r="C1646" s="16" t="s">
        <v>296</v>
      </c>
      <c r="D1646" s="16" t="s">
        <v>588</v>
      </c>
      <c r="E1646" s="16" t="s">
        <v>63</v>
      </c>
      <c r="F1646" s="17" t="s">
        <v>64</v>
      </c>
      <c r="G1646" s="18">
        <v>96899.3</v>
      </c>
      <c r="H1646" s="18">
        <v>301615.5</v>
      </c>
      <c r="I1646" s="18">
        <v>0</v>
      </c>
      <c r="J1646" s="18"/>
    </row>
    <row r="1647" spans="1:10" ht="31.5" x14ac:dyDescent="0.25">
      <c r="A1647" s="16" t="s">
        <v>528</v>
      </c>
      <c r="B1647" s="16" t="s">
        <v>128</v>
      </c>
      <c r="C1647" s="16" t="s">
        <v>296</v>
      </c>
      <c r="D1647" s="16" t="s">
        <v>590</v>
      </c>
      <c r="E1647" s="19"/>
      <c r="F1647" s="17" t="s">
        <v>591</v>
      </c>
      <c r="G1647" s="18">
        <f>G1648</f>
        <v>23507.200000000001</v>
      </c>
      <c r="H1647" s="18">
        <f>H1648</f>
        <v>50000</v>
      </c>
      <c r="I1647" s="18">
        <f>I1648</f>
        <v>0</v>
      </c>
      <c r="J1647" s="18">
        <f>J1648</f>
        <v>0</v>
      </c>
    </row>
    <row r="1648" spans="1:10" ht="31.5" x14ac:dyDescent="0.25">
      <c r="A1648" s="16" t="s">
        <v>528</v>
      </c>
      <c r="B1648" s="16" t="s">
        <v>128</v>
      </c>
      <c r="C1648" s="16" t="s">
        <v>296</v>
      </c>
      <c r="D1648" s="16" t="s">
        <v>590</v>
      </c>
      <c r="E1648" s="16" t="s">
        <v>63</v>
      </c>
      <c r="F1648" s="17" t="s">
        <v>64</v>
      </c>
      <c r="G1648" s="18">
        <v>23507.200000000001</v>
      </c>
      <c r="H1648" s="18">
        <v>50000</v>
      </c>
      <c r="I1648" s="18">
        <v>0</v>
      </c>
      <c r="J1648" s="18"/>
    </row>
    <row r="1649" spans="1:10" ht="31.5" x14ac:dyDescent="0.25">
      <c r="A1649" s="16" t="s">
        <v>528</v>
      </c>
      <c r="B1649" s="16" t="s">
        <v>128</v>
      </c>
      <c r="C1649" s="16" t="s">
        <v>296</v>
      </c>
      <c r="D1649" s="16" t="s">
        <v>592</v>
      </c>
      <c r="E1649" s="19"/>
      <c r="F1649" s="17" t="s">
        <v>593</v>
      </c>
      <c r="G1649" s="18">
        <f>G1650</f>
        <v>4784.3</v>
      </c>
      <c r="H1649" s="18">
        <f>H1650</f>
        <v>0</v>
      </c>
      <c r="I1649" s="18">
        <f>I1650</f>
        <v>0</v>
      </c>
      <c r="J1649" s="18">
        <f>J1650</f>
        <v>0</v>
      </c>
    </row>
    <row r="1650" spans="1:10" ht="31.5" x14ac:dyDescent="0.25">
      <c r="A1650" s="16" t="s">
        <v>528</v>
      </c>
      <c r="B1650" s="16" t="s">
        <v>128</v>
      </c>
      <c r="C1650" s="16" t="s">
        <v>296</v>
      </c>
      <c r="D1650" s="16" t="s">
        <v>592</v>
      </c>
      <c r="E1650" s="16" t="s">
        <v>63</v>
      </c>
      <c r="F1650" s="17" t="s">
        <v>64</v>
      </c>
      <c r="G1650" s="18">
        <v>4784.3</v>
      </c>
      <c r="H1650" s="18">
        <v>0</v>
      </c>
      <c r="I1650" s="18">
        <v>0</v>
      </c>
      <c r="J1650" s="18"/>
    </row>
    <row r="1651" spans="1:10" ht="31.5" x14ac:dyDescent="0.25">
      <c r="A1651" s="16" t="s">
        <v>528</v>
      </c>
      <c r="B1651" s="16" t="s">
        <v>128</v>
      </c>
      <c r="C1651" s="16" t="s">
        <v>296</v>
      </c>
      <c r="D1651" s="16" t="s">
        <v>594</v>
      </c>
      <c r="E1651" s="19"/>
      <c r="F1651" s="17" t="s">
        <v>595</v>
      </c>
      <c r="G1651" s="18">
        <f>G1652</f>
        <v>26891</v>
      </c>
      <c r="H1651" s="18">
        <f>H1652</f>
        <v>0</v>
      </c>
      <c r="I1651" s="18">
        <f>I1652</f>
        <v>0</v>
      </c>
      <c r="J1651" s="18">
        <f>J1652</f>
        <v>0</v>
      </c>
    </row>
    <row r="1652" spans="1:10" ht="31.5" x14ac:dyDescent="0.25">
      <c r="A1652" s="16" t="s">
        <v>528</v>
      </c>
      <c r="B1652" s="16" t="s">
        <v>128</v>
      </c>
      <c r="C1652" s="16" t="s">
        <v>296</v>
      </c>
      <c r="D1652" s="16" t="s">
        <v>594</v>
      </c>
      <c r="E1652" s="16" t="s">
        <v>63</v>
      </c>
      <c r="F1652" s="17" t="s">
        <v>64</v>
      </c>
      <c r="G1652" s="18">
        <v>26891</v>
      </c>
      <c r="H1652" s="18">
        <v>0</v>
      </c>
      <c r="I1652" s="18">
        <v>0</v>
      </c>
      <c r="J1652" s="18"/>
    </row>
    <row r="1653" spans="1:10" ht="31.5" x14ac:dyDescent="0.25">
      <c r="A1653" s="16" t="s">
        <v>528</v>
      </c>
      <c r="B1653" s="16" t="s">
        <v>128</v>
      </c>
      <c r="C1653" s="16" t="s">
        <v>296</v>
      </c>
      <c r="D1653" s="16" t="s">
        <v>596</v>
      </c>
      <c r="E1653" s="19"/>
      <c r="F1653" s="17" t="s">
        <v>597</v>
      </c>
      <c r="G1653" s="18">
        <f>G1654</f>
        <v>4000</v>
      </c>
      <c r="H1653" s="18">
        <f>H1654</f>
        <v>34485.800000000003</v>
      </c>
      <c r="I1653" s="18">
        <f>I1654</f>
        <v>0</v>
      </c>
      <c r="J1653" s="18">
        <f>J1654</f>
        <v>0</v>
      </c>
    </row>
    <row r="1654" spans="1:10" ht="31.5" x14ac:dyDescent="0.25">
      <c r="A1654" s="16" t="s">
        <v>528</v>
      </c>
      <c r="B1654" s="16" t="s">
        <v>128</v>
      </c>
      <c r="C1654" s="16" t="s">
        <v>296</v>
      </c>
      <c r="D1654" s="16" t="s">
        <v>596</v>
      </c>
      <c r="E1654" s="16" t="s">
        <v>63</v>
      </c>
      <c r="F1654" s="17" t="s">
        <v>64</v>
      </c>
      <c r="G1654" s="18">
        <v>4000</v>
      </c>
      <c r="H1654" s="18">
        <v>34485.800000000003</v>
      </c>
      <c r="I1654" s="18">
        <v>0</v>
      </c>
      <c r="J1654" s="18"/>
    </row>
    <row r="1655" spans="1:10" ht="31.5" x14ac:dyDescent="0.25">
      <c r="A1655" s="16" t="s">
        <v>528</v>
      </c>
      <c r="B1655" s="16" t="s">
        <v>128</v>
      </c>
      <c r="C1655" s="16" t="s">
        <v>296</v>
      </c>
      <c r="D1655" s="16" t="s">
        <v>598</v>
      </c>
      <c r="E1655" s="19"/>
      <c r="F1655" s="17" t="s">
        <v>599</v>
      </c>
      <c r="G1655" s="18">
        <f>G1656</f>
        <v>6246.4</v>
      </c>
      <c r="H1655" s="18">
        <f>H1656</f>
        <v>36771.4</v>
      </c>
      <c r="I1655" s="18">
        <f>I1656</f>
        <v>0</v>
      </c>
      <c r="J1655" s="18">
        <f>J1656</f>
        <v>0</v>
      </c>
    </row>
    <row r="1656" spans="1:10" ht="31.5" x14ac:dyDescent="0.25">
      <c r="A1656" s="16" t="s">
        <v>528</v>
      </c>
      <c r="B1656" s="16" t="s">
        <v>128</v>
      </c>
      <c r="C1656" s="16" t="s">
        <v>296</v>
      </c>
      <c r="D1656" s="16" t="s">
        <v>598</v>
      </c>
      <c r="E1656" s="16" t="s">
        <v>63</v>
      </c>
      <c r="F1656" s="17" t="s">
        <v>64</v>
      </c>
      <c r="G1656" s="18">
        <f>6000+246.4</f>
        <v>6246.4</v>
      </c>
      <c r="H1656" s="18">
        <v>36771.4</v>
      </c>
      <c r="I1656" s="18">
        <v>0</v>
      </c>
      <c r="J1656" s="18"/>
    </row>
    <row r="1657" spans="1:10" ht="31.5" x14ac:dyDescent="0.25">
      <c r="A1657" s="16" t="s">
        <v>528</v>
      </c>
      <c r="B1657" s="16" t="s">
        <v>128</v>
      </c>
      <c r="C1657" s="16" t="s">
        <v>296</v>
      </c>
      <c r="D1657" s="16" t="s">
        <v>600</v>
      </c>
      <c r="E1657" s="19"/>
      <c r="F1657" s="17" t="s">
        <v>601</v>
      </c>
      <c r="G1657" s="18">
        <f>G1658</f>
        <v>43764.3</v>
      </c>
      <c r="H1657" s="18">
        <f>H1658</f>
        <v>0</v>
      </c>
      <c r="I1657" s="18">
        <f>I1658</f>
        <v>0</v>
      </c>
      <c r="J1657" s="18">
        <f>J1658</f>
        <v>0</v>
      </c>
    </row>
    <row r="1658" spans="1:10" ht="31.5" x14ac:dyDescent="0.25">
      <c r="A1658" s="16" t="s">
        <v>528</v>
      </c>
      <c r="B1658" s="16" t="s">
        <v>128</v>
      </c>
      <c r="C1658" s="16" t="s">
        <v>296</v>
      </c>
      <c r="D1658" s="16" t="s">
        <v>600</v>
      </c>
      <c r="E1658" s="16" t="s">
        <v>63</v>
      </c>
      <c r="F1658" s="17" t="s">
        <v>64</v>
      </c>
      <c r="G1658" s="18">
        <v>43764.3</v>
      </c>
      <c r="H1658" s="18">
        <v>0</v>
      </c>
      <c r="I1658" s="18">
        <v>0</v>
      </c>
      <c r="J1658" s="18"/>
    </row>
    <row r="1659" spans="1:10" ht="31.5" x14ac:dyDescent="0.25">
      <c r="A1659" s="16" t="s">
        <v>528</v>
      </c>
      <c r="B1659" s="16" t="s">
        <v>128</v>
      </c>
      <c r="C1659" s="16" t="s">
        <v>296</v>
      </c>
      <c r="D1659" s="16" t="s">
        <v>602</v>
      </c>
      <c r="E1659" s="19"/>
      <c r="F1659" s="17" t="s">
        <v>603</v>
      </c>
      <c r="G1659" s="18">
        <f>G1660</f>
        <v>80000</v>
      </c>
      <c r="H1659" s="18">
        <f>H1660</f>
        <v>100530.1</v>
      </c>
      <c r="I1659" s="18">
        <f>I1660</f>
        <v>118578.5</v>
      </c>
      <c r="J1659" s="18">
        <f>J1660</f>
        <v>0</v>
      </c>
    </row>
    <row r="1660" spans="1:10" ht="31.5" x14ac:dyDescent="0.25">
      <c r="A1660" s="16" t="s">
        <v>528</v>
      </c>
      <c r="B1660" s="16" t="s">
        <v>128</v>
      </c>
      <c r="C1660" s="16" t="s">
        <v>296</v>
      </c>
      <c r="D1660" s="16" t="s">
        <v>602</v>
      </c>
      <c r="E1660" s="16" t="s">
        <v>63</v>
      </c>
      <c r="F1660" s="17" t="s">
        <v>64</v>
      </c>
      <c r="G1660" s="18">
        <v>80000</v>
      </c>
      <c r="H1660" s="18">
        <v>100530.1</v>
      </c>
      <c r="I1660" s="18">
        <v>118578.5</v>
      </c>
      <c r="J1660" s="18"/>
    </row>
    <row r="1661" spans="1:10" s="12" customFormat="1" x14ac:dyDescent="0.25">
      <c r="A1661" s="13" t="s">
        <v>528</v>
      </c>
      <c r="B1661" s="13" t="s">
        <v>128</v>
      </c>
      <c r="C1661" s="13" t="s">
        <v>122</v>
      </c>
      <c r="D1661" s="13"/>
      <c r="E1661" s="21"/>
      <c r="F1661" s="14" t="s">
        <v>146</v>
      </c>
      <c r="G1661" s="15">
        <f t="shared" ref="G1661:G1691" si="495">G1662</f>
        <v>144656.6</v>
      </c>
      <c r="H1661" s="15">
        <f t="shared" ref="H1661:H1691" si="496">H1662</f>
        <v>0</v>
      </c>
      <c r="I1661" s="15">
        <f t="shared" ref="I1661:I1669" si="497">I1662</f>
        <v>0</v>
      </c>
      <c r="J1661" s="15">
        <f t="shared" ref="J1661:J1669" si="498">J1662</f>
        <v>0</v>
      </c>
    </row>
    <row r="1662" spans="1:10" ht="31.5" x14ac:dyDescent="0.25">
      <c r="A1662" s="16" t="s">
        <v>528</v>
      </c>
      <c r="B1662" s="16" t="s">
        <v>128</v>
      </c>
      <c r="C1662" s="16" t="s">
        <v>122</v>
      </c>
      <c r="D1662" s="16" t="s">
        <v>130</v>
      </c>
      <c r="E1662" s="19"/>
      <c r="F1662" s="17" t="s">
        <v>131</v>
      </c>
      <c r="G1662" s="18">
        <f t="shared" si="495"/>
        <v>144656.6</v>
      </c>
      <c r="H1662" s="18">
        <f t="shared" si="496"/>
        <v>0</v>
      </c>
      <c r="I1662" s="18">
        <f t="shared" si="497"/>
        <v>0</v>
      </c>
      <c r="J1662" s="18">
        <f t="shared" si="498"/>
        <v>0</v>
      </c>
    </row>
    <row r="1663" spans="1:10" x14ac:dyDescent="0.25">
      <c r="A1663" s="16" t="s">
        <v>528</v>
      </c>
      <c r="B1663" s="16" t="s">
        <v>128</v>
      </c>
      <c r="C1663" s="16" t="s">
        <v>122</v>
      </c>
      <c r="D1663" s="16" t="s">
        <v>604</v>
      </c>
      <c r="E1663" s="19"/>
      <c r="F1663" s="17" t="s">
        <v>58</v>
      </c>
      <c r="G1663" s="18">
        <f t="shared" si="495"/>
        <v>144656.6</v>
      </c>
      <c r="H1663" s="18">
        <f t="shared" si="496"/>
        <v>0</v>
      </c>
      <c r="I1663" s="18">
        <f t="shared" si="497"/>
        <v>0</v>
      </c>
      <c r="J1663" s="18">
        <f t="shared" si="498"/>
        <v>0</v>
      </c>
    </row>
    <row r="1664" spans="1:10" ht="31.5" x14ac:dyDescent="0.25">
      <c r="A1664" s="16" t="s">
        <v>528</v>
      </c>
      <c r="B1664" s="16" t="s">
        <v>128</v>
      </c>
      <c r="C1664" s="16" t="s">
        <v>122</v>
      </c>
      <c r="D1664" s="16" t="s">
        <v>605</v>
      </c>
      <c r="E1664" s="19"/>
      <c r="F1664" s="17" t="s">
        <v>606</v>
      </c>
      <c r="G1664" s="18">
        <f t="shared" si="495"/>
        <v>144656.6</v>
      </c>
      <c r="H1664" s="18">
        <f t="shared" si="496"/>
        <v>0</v>
      </c>
      <c r="I1664" s="18">
        <f t="shared" si="497"/>
        <v>0</v>
      </c>
      <c r="J1664" s="18">
        <f t="shared" si="498"/>
        <v>0</v>
      </c>
    </row>
    <row r="1665" spans="1:10" ht="47.25" x14ac:dyDescent="0.25">
      <c r="A1665" s="16" t="s">
        <v>528</v>
      </c>
      <c r="B1665" s="16" t="s">
        <v>128</v>
      </c>
      <c r="C1665" s="16" t="s">
        <v>122</v>
      </c>
      <c r="D1665" s="16" t="s">
        <v>607</v>
      </c>
      <c r="E1665" s="19"/>
      <c r="F1665" s="17" t="s">
        <v>608</v>
      </c>
      <c r="G1665" s="18">
        <f t="shared" si="495"/>
        <v>144656.6</v>
      </c>
      <c r="H1665" s="18">
        <f t="shared" si="496"/>
        <v>0</v>
      </c>
      <c r="I1665" s="18">
        <f t="shared" si="497"/>
        <v>0</v>
      </c>
      <c r="J1665" s="18">
        <f t="shared" si="498"/>
        <v>0</v>
      </c>
    </row>
    <row r="1666" spans="1:10" ht="31.5" x14ac:dyDescent="0.25">
      <c r="A1666" s="16" t="s">
        <v>528</v>
      </c>
      <c r="B1666" s="16" t="s">
        <v>128</v>
      </c>
      <c r="C1666" s="16" t="s">
        <v>122</v>
      </c>
      <c r="D1666" s="16" t="s">
        <v>607</v>
      </c>
      <c r="E1666" s="16" t="s">
        <v>63</v>
      </c>
      <c r="F1666" s="17" t="s">
        <v>64</v>
      </c>
      <c r="G1666" s="18">
        <v>144656.6</v>
      </c>
      <c r="H1666" s="18">
        <v>0</v>
      </c>
      <c r="I1666" s="18">
        <v>0</v>
      </c>
      <c r="J1666" s="18"/>
    </row>
    <row r="1667" spans="1:10" s="8" customFormat="1" x14ac:dyDescent="0.25">
      <c r="A1667" s="9" t="s">
        <v>528</v>
      </c>
      <c r="B1667" s="9" t="s">
        <v>138</v>
      </c>
      <c r="C1667" s="9"/>
      <c r="D1667" s="9"/>
      <c r="E1667" s="20"/>
      <c r="F1667" s="10" t="s">
        <v>179</v>
      </c>
      <c r="G1667" s="11">
        <f t="shared" si="495"/>
        <v>1501466.5999999999</v>
      </c>
      <c r="H1667" s="11">
        <f t="shared" si="496"/>
        <v>1935276.2999999998</v>
      </c>
      <c r="I1667" s="11">
        <f t="shared" si="497"/>
        <v>1477335.5</v>
      </c>
      <c r="J1667" s="11">
        <f t="shared" si="498"/>
        <v>0</v>
      </c>
    </row>
    <row r="1668" spans="1:10" s="12" customFormat="1" x14ac:dyDescent="0.25">
      <c r="A1668" s="13" t="s">
        <v>528</v>
      </c>
      <c r="B1668" s="13" t="s">
        <v>138</v>
      </c>
      <c r="C1668" s="13" t="s">
        <v>296</v>
      </c>
      <c r="D1668" s="13"/>
      <c r="E1668" s="21"/>
      <c r="F1668" s="14" t="s">
        <v>297</v>
      </c>
      <c r="G1668" s="15">
        <f t="shared" si="495"/>
        <v>1501466.5999999999</v>
      </c>
      <c r="H1668" s="15">
        <f t="shared" si="496"/>
        <v>1935276.2999999998</v>
      </c>
      <c r="I1668" s="15">
        <f t="shared" si="497"/>
        <v>1477335.5</v>
      </c>
      <c r="J1668" s="15">
        <f t="shared" si="498"/>
        <v>0</v>
      </c>
    </row>
    <row r="1669" spans="1:10" ht="31.5" x14ac:dyDescent="0.25">
      <c r="A1669" s="16" t="s">
        <v>528</v>
      </c>
      <c r="B1669" s="16" t="s">
        <v>138</v>
      </c>
      <c r="C1669" s="16" t="s">
        <v>296</v>
      </c>
      <c r="D1669" s="16" t="s">
        <v>274</v>
      </c>
      <c r="E1669" s="19"/>
      <c r="F1669" s="17" t="s">
        <v>275</v>
      </c>
      <c r="G1669" s="18">
        <f t="shared" si="495"/>
        <v>1501466.5999999999</v>
      </c>
      <c r="H1669" s="18">
        <f t="shared" si="496"/>
        <v>1935276.2999999998</v>
      </c>
      <c r="I1669" s="18">
        <f t="shared" si="497"/>
        <v>1477335.5</v>
      </c>
      <c r="J1669" s="18">
        <f t="shared" si="498"/>
        <v>0</v>
      </c>
    </row>
    <row r="1670" spans="1:10" ht="31.5" x14ac:dyDescent="0.25">
      <c r="A1670" s="16" t="s">
        <v>528</v>
      </c>
      <c r="B1670" s="16" t="s">
        <v>138</v>
      </c>
      <c r="C1670" s="16" t="s">
        <v>296</v>
      </c>
      <c r="D1670" s="16" t="s">
        <v>304</v>
      </c>
      <c r="E1670" s="19"/>
      <c r="F1670" s="17" t="s">
        <v>148</v>
      </c>
      <c r="G1670" s="18">
        <f>G1671+G1682</f>
        <v>1501466.5999999999</v>
      </c>
      <c r="H1670" s="18">
        <f>H1671+H1682</f>
        <v>1935276.2999999998</v>
      </c>
      <c r="I1670" s="18">
        <f>I1671+I1682</f>
        <v>1477335.5</v>
      </c>
      <c r="J1670" s="18">
        <f>J1671+J1682</f>
        <v>0</v>
      </c>
    </row>
    <row r="1671" spans="1:10" ht="31.5" x14ac:dyDescent="0.25">
      <c r="A1671" s="16" t="s">
        <v>528</v>
      </c>
      <c r="B1671" s="16" t="s">
        <v>138</v>
      </c>
      <c r="C1671" s="16" t="s">
        <v>296</v>
      </c>
      <c r="D1671" s="16" t="s">
        <v>305</v>
      </c>
      <c r="E1671" s="19"/>
      <c r="F1671" s="17" t="s">
        <v>306</v>
      </c>
      <c r="G1671" s="18">
        <f>G1672+G1674+G1676+G1678+G1680</f>
        <v>1298224.3999999999</v>
      </c>
      <c r="H1671" s="18">
        <f>H1672+H1674+H1676+H1678+H1680</f>
        <v>1935276.2999999998</v>
      </c>
      <c r="I1671" s="18">
        <f>I1672+I1674+I1676+I1678+I1680</f>
        <v>1477335.5</v>
      </c>
      <c r="J1671" s="18">
        <f>J1672+J1674+J1676+J1678+J1680</f>
        <v>0</v>
      </c>
    </row>
    <row r="1672" spans="1:10" ht="31.5" x14ac:dyDescent="0.25">
      <c r="A1672" s="16" t="s">
        <v>528</v>
      </c>
      <c r="B1672" s="16" t="s">
        <v>138</v>
      </c>
      <c r="C1672" s="16" t="s">
        <v>296</v>
      </c>
      <c r="D1672" s="16" t="s">
        <v>609</v>
      </c>
      <c r="E1672" s="19"/>
      <c r="F1672" s="17" t="s">
        <v>610</v>
      </c>
      <c r="G1672" s="18">
        <f>G1673</f>
        <v>453</v>
      </c>
      <c r="H1672" s="18">
        <f>H1673</f>
        <v>651.5</v>
      </c>
      <c r="I1672" s="18">
        <f>I1673</f>
        <v>200</v>
      </c>
      <c r="J1672" s="18">
        <f>J1673</f>
        <v>0</v>
      </c>
    </row>
    <row r="1673" spans="1:10" ht="31.5" x14ac:dyDescent="0.25">
      <c r="A1673" s="16" t="s">
        <v>528</v>
      </c>
      <c r="B1673" s="16" t="s">
        <v>138</v>
      </c>
      <c r="C1673" s="16" t="s">
        <v>296</v>
      </c>
      <c r="D1673" s="16" t="s">
        <v>609</v>
      </c>
      <c r="E1673" s="16" t="s">
        <v>63</v>
      </c>
      <c r="F1673" s="17" t="s">
        <v>64</v>
      </c>
      <c r="G1673" s="18">
        <v>453</v>
      </c>
      <c r="H1673" s="18">
        <v>651.5</v>
      </c>
      <c r="I1673" s="18">
        <v>200</v>
      </c>
      <c r="J1673" s="18"/>
    </row>
    <row r="1674" spans="1:10" ht="31.5" x14ac:dyDescent="0.25">
      <c r="A1674" s="16" t="s">
        <v>528</v>
      </c>
      <c r="B1674" s="16" t="s">
        <v>138</v>
      </c>
      <c r="C1674" s="16" t="s">
        <v>296</v>
      </c>
      <c r="D1674" s="16" t="s">
        <v>611</v>
      </c>
      <c r="E1674" s="19"/>
      <c r="F1674" s="17" t="s">
        <v>612</v>
      </c>
      <c r="G1674" s="18">
        <f>G1675</f>
        <v>35</v>
      </c>
      <c r="H1674" s="18">
        <f>H1675</f>
        <v>540</v>
      </c>
      <c r="I1674" s="18">
        <f>I1675</f>
        <v>1077.3</v>
      </c>
      <c r="J1674" s="18">
        <f>J1675</f>
        <v>0</v>
      </c>
    </row>
    <row r="1675" spans="1:10" ht="31.5" x14ac:dyDescent="0.25">
      <c r="A1675" s="16" t="s">
        <v>528</v>
      </c>
      <c r="B1675" s="16" t="s">
        <v>138</v>
      </c>
      <c r="C1675" s="16" t="s">
        <v>296</v>
      </c>
      <c r="D1675" s="16" t="s">
        <v>611</v>
      </c>
      <c r="E1675" s="16" t="s">
        <v>63</v>
      </c>
      <c r="F1675" s="17" t="s">
        <v>64</v>
      </c>
      <c r="G1675" s="18">
        <v>35</v>
      </c>
      <c r="H1675" s="18">
        <v>540</v>
      </c>
      <c r="I1675" s="18">
        <v>1077.3</v>
      </c>
      <c r="J1675" s="18"/>
    </row>
    <row r="1676" spans="1:10" ht="31.5" x14ac:dyDescent="0.25">
      <c r="A1676" s="16" t="s">
        <v>528</v>
      </c>
      <c r="B1676" s="16" t="s">
        <v>138</v>
      </c>
      <c r="C1676" s="16" t="s">
        <v>296</v>
      </c>
      <c r="D1676" s="16" t="s">
        <v>613</v>
      </c>
      <c r="E1676" s="19"/>
      <c r="F1676" s="17" t="s">
        <v>614</v>
      </c>
      <c r="G1676" s="18">
        <f>G1677</f>
        <v>558.4</v>
      </c>
      <c r="H1676" s="18">
        <f>H1677</f>
        <v>798.4</v>
      </c>
      <c r="I1676" s="18">
        <f>I1677</f>
        <v>200</v>
      </c>
      <c r="J1676" s="18">
        <f>J1677</f>
        <v>0</v>
      </c>
    </row>
    <row r="1677" spans="1:10" ht="31.5" x14ac:dyDescent="0.25">
      <c r="A1677" s="16" t="s">
        <v>528</v>
      </c>
      <c r="B1677" s="16" t="s">
        <v>138</v>
      </c>
      <c r="C1677" s="16" t="s">
        <v>296</v>
      </c>
      <c r="D1677" s="16" t="s">
        <v>613</v>
      </c>
      <c r="E1677" s="16" t="s">
        <v>63</v>
      </c>
      <c r="F1677" s="17" t="s">
        <v>64</v>
      </c>
      <c r="G1677" s="18">
        <v>558.4</v>
      </c>
      <c r="H1677" s="18">
        <v>798.4</v>
      </c>
      <c r="I1677" s="18">
        <v>200</v>
      </c>
      <c r="J1677" s="18"/>
    </row>
    <row r="1678" spans="1:10" ht="47.25" x14ac:dyDescent="0.25">
      <c r="A1678" s="16" t="s">
        <v>528</v>
      </c>
      <c r="B1678" s="16" t="s">
        <v>138</v>
      </c>
      <c r="C1678" s="16" t="s">
        <v>296</v>
      </c>
      <c r="D1678" s="16" t="s">
        <v>615</v>
      </c>
      <c r="E1678" s="19"/>
      <c r="F1678" s="17" t="s">
        <v>616</v>
      </c>
      <c r="G1678" s="18">
        <f>G1679</f>
        <v>318.10000000000002</v>
      </c>
      <c r="H1678" s="18">
        <f>H1679</f>
        <v>0</v>
      </c>
      <c r="I1678" s="18">
        <f>I1679</f>
        <v>0</v>
      </c>
      <c r="J1678" s="18">
        <f>J1679</f>
        <v>0</v>
      </c>
    </row>
    <row r="1679" spans="1:10" ht="31.5" x14ac:dyDescent="0.25">
      <c r="A1679" s="16" t="s">
        <v>528</v>
      </c>
      <c r="B1679" s="16" t="s">
        <v>138</v>
      </c>
      <c r="C1679" s="16" t="s">
        <v>296</v>
      </c>
      <c r="D1679" s="16" t="s">
        <v>615</v>
      </c>
      <c r="E1679" s="16" t="s">
        <v>63</v>
      </c>
      <c r="F1679" s="17" t="s">
        <v>64</v>
      </c>
      <c r="G1679" s="18">
        <v>318.10000000000002</v>
      </c>
      <c r="H1679" s="18">
        <v>0</v>
      </c>
      <c r="I1679" s="18">
        <v>0</v>
      </c>
      <c r="J1679" s="18"/>
    </row>
    <row r="1680" spans="1:10" ht="110.25" x14ac:dyDescent="0.25">
      <c r="A1680" s="16" t="s">
        <v>528</v>
      </c>
      <c r="B1680" s="16" t="s">
        <v>138</v>
      </c>
      <c r="C1680" s="16" t="s">
        <v>296</v>
      </c>
      <c r="D1680" s="16" t="s">
        <v>307</v>
      </c>
      <c r="E1680" s="19"/>
      <c r="F1680" s="17" t="s">
        <v>308</v>
      </c>
      <c r="G1680" s="18">
        <f>G1681</f>
        <v>1296859.8999999999</v>
      </c>
      <c r="H1680" s="18">
        <f>H1681</f>
        <v>1933286.3999999999</v>
      </c>
      <c r="I1680" s="18">
        <f>I1681</f>
        <v>1475858.2</v>
      </c>
      <c r="J1680" s="18">
        <f>J1681</f>
        <v>0</v>
      </c>
    </row>
    <row r="1681" spans="1:10" ht="31.5" x14ac:dyDescent="0.25">
      <c r="A1681" s="16" t="s">
        <v>528</v>
      </c>
      <c r="B1681" s="16" t="s">
        <v>138</v>
      </c>
      <c r="C1681" s="16" t="s">
        <v>296</v>
      </c>
      <c r="D1681" s="16" t="s">
        <v>307</v>
      </c>
      <c r="E1681" s="16" t="s">
        <v>63</v>
      </c>
      <c r="F1681" s="17" t="s">
        <v>64</v>
      </c>
      <c r="G1681" s="18">
        <v>1296859.8999999999</v>
      </c>
      <c r="H1681" s="18">
        <v>1933286.3999999999</v>
      </c>
      <c r="I1681" s="18">
        <v>1475858.2</v>
      </c>
      <c r="J1681" s="18"/>
    </row>
    <row r="1682" spans="1:10" x14ac:dyDescent="0.25">
      <c r="A1682" s="16" t="s">
        <v>528</v>
      </c>
      <c r="B1682" s="16" t="s">
        <v>138</v>
      </c>
      <c r="C1682" s="16" t="s">
        <v>296</v>
      </c>
      <c r="D1682" s="16" t="s">
        <v>309</v>
      </c>
      <c r="E1682" s="19"/>
      <c r="F1682" s="17" t="s">
        <v>58</v>
      </c>
      <c r="G1682" s="18">
        <f>G1683</f>
        <v>203242.2</v>
      </c>
      <c r="H1682" s="18">
        <f>H1683</f>
        <v>0</v>
      </c>
      <c r="I1682" s="18">
        <f>I1683</f>
        <v>0</v>
      </c>
      <c r="J1682" s="18">
        <f>J1683</f>
        <v>0</v>
      </c>
    </row>
    <row r="1683" spans="1:10" ht="47.25" x14ac:dyDescent="0.25">
      <c r="A1683" s="16" t="s">
        <v>528</v>
      </c>
      <c r="B1683" s="16" t="s">
        <v>138</v>
      </c>
      <c r="C1683" s="16" t="s">
        <v>296</v>
      </c>
      <c r="D1683" s="16" t="s">
        <v>310</v>
      </c>
      <c r="E1683" s="19"/>
      <c r="F1683" s="17" t="s">
        <v>311</v>
      </c>
      <c r="G1683" s="18">
        <f>G1684+G1686</f>
        <v>203242.2</v>
      </c>
      <c r="H1683" s="18">
        <f>H1684+H1686</f>
        <v>0</v>
      </c>
      <c r="I1683" s="18">
        <f>I1684+I1686</f>
        <v>0</v>
      </c>
      <c r="J1683" s="18">
        <f>J1684+J1686</f>
        <v>0</v>
      </c>
    </row>
    <row r="1684" spans="1:10" ht="31.5" x14ac:dyDescent="0.25">
      <c r="A1684" s="16" t="s">
        <v>528</v>
      </c>
      <c r="B1684" s="16" t="s">
        <v>138</v>
      </c>
      <c r="C1684" s="16" t="s">
        <v>296</v>
      </c>
      <c r="D1684" s="16" t="s">
        <v>312</v>
      </c>
      <c r="E1684" s="19"/>
      <c r="F1684" s="17" t="s">
        <v>313</v>
      </c>
      <c r="G1684" s="18">
        <f>G1685</f>
        <v>101822.3</v>
      </c>
      <c r="H1684" s="18">
        <f>H1685</f>
        <v>0</v>
      </c>
      <c r="I1684" s="18">
        <f>I1685</f>
        <v>0</v>
      </c>
      <c r="J1684" s="18">
        <f>J1685</f>
        <v>0</v>
      </c>
    </row>
    <row r="1685" spans="1:10" ht="31.5" x14ac:dyDescent="0.25">
      <c r="A1685" s="16" t="s">
        <v>528</v>
      </c>
      <c r="B1685" s="16" t="s">
        <v>138</v>
      </c>
      <c r="C1685" s="16" t="s">
        <v>296</v>
      </c>
      <c r="D1685" s="16" t="s">
        <v>312</v>
      </c>
      <c r="E1685" s="16" t="s">
        <v>63</v>
      </c>
      <c r="F1685" s="17" t="s">
        <v>64</v>
      </c>
      <c r="G1685" s="18">
        <v>101822.3</v>
      </c>
      <c r="H1685" s="18">
        <v>0</v>
      </c>
      <c r="I1685" s="18">
        <v>0</v>
      </c>
      <c r="J1685" s="18"/>
    </row>
    <row r="1686" spans="1:10" ht="31.5" x14ac:dyDescent="0.25">
      <c r="A1686" s="16" t="s">
        <v>528</v>
      </c>
      <c r="B1686" s="16" t="s">
        <v>138</v>
      </c>
      <c r="C1686" s="16" t="s">
        <v>296</v>
      </c>
      <c r="D1686" s="16" t="s">
        <v>617</v>
      </c>
      <c r="E1686" s="19"/>
      <c r="F1686" s="17" t="s">
        <v>618</v>
      </c>
      <c r="G1686" s="18">
        <f>G1687</f>
        <v>101419.9</v>
      </c>
      <c r="H1686" s="18">
        <f>H1687</f>
        <v>0</v>
      </c>
      <c r="I1686" s="18">
        <f>I1687</f>
        <v>0</v>
      </c>
      <c r="J1686" s="18">
        <f>J1687</f>
        <v>0</v>
      </c>
    </row>
    <row r="1687" spans="1:10" ht="31.5" x14ac:dyDescent="0.25">
      <c r="A1687" s="16" t="s">
        <v>528</v>
      </c>
      <c r="B1687" s="16" t="s">
        <v>138</v>
      </c>
      <c r="C1687" s="16" t="s">
        <v>296</v>
      </c>
      <c r="D1687" s="16" t="s">
        <v>617</v>
      </c>
      <c r="E1687" s="16" t="s">
        <v>63</v>
      </c>
      <c r="F1687" s="17" t="s">
        <v>64</v>
      </c>
      <c r="G1687" s="18">
        <v>101419.9</v>
      </c>
      <c r="H1687" s="18">
        <v>0</v>
      </c>
      <c r="I1687" s="18">
        <v>0</v>
      </c>
      <c r="J1687" s="18"/>
    </row>
    <row r="1688" spans="1:10" s="8" customFormat="1" x14ac:dyDescent="0.25">
      <c r="A1688" s="9" t="s">
        <v>528</v>
      </c>
      <c r="B1688" s="9" t="s">
        <v>74</v>
      </c>
      <c r="C1688" s="9"/>
      <c r="D1688" s="9"/>
      <c r="E1688" s="20"/>
      <c r="F1688" s="10" t="s">
        <v>369</v>
      </c>
      <c r="G1688" s="11">
        <f t="shared" si="495"/>
        <v>345489.1</v>
      </c>
      <c r="H1688" s="11">
        <f t="shared" si="496"/>
        <v>313169.8</v>
      </c>
      <c r="I1688" s="11">
        <f t="shared" ref="I1688:I1691" si="499">I1689</f>
        <v>0</v>
      </c>
      <c r="J1688" s="11">
        <f t="shared" ref="J1688:J1691" si="500">J1689</f>
        <v>0</v>
      </c>
    </row>
    <row r="1689" spans="1:10" s="12" customFormat="1" x14ac:dyDescent="0.25">
      <c r="A1689" s="13" t="s">
        <v>528</v>
      </c>
      <c r="B1689" s="13" t="s">
        <v>74</v>
      </c>
      <c r="C1689" s="13" t="s">
        <v>122</v>
      </c>
      <c r="D1689" s="13"/>
      <c r="E1689" s="21"/>
      <c r="F1689" s="14" t="s">
        <v>370</v>
      </c>
      <c r="G1689" s="15">
        <f t="shared" si="495"/>
        <v>345489.1</v>
      </c>
      <c r="H1689" s="15">
        <f t="shared" si="496"/>
        <v>313169.8</v>
      </c>
      <c r="I1689" s="15">
        <f t="shared" si="499"/>
        <v>0</v>
      </c>
      <c r="J1689" s="15">
        <f t="shared" si="500"/>
        <v>0</v>
      </c>
    </row>
    <row r="1690" spans="1:10" ht="31.5" x14ac:dyDescent="0.25">
      <c r="A1690" s="16" t="s">
        <v>528</v>
      </c>
      <c r="B1690" s="16" t="s">
        <v>74</v>
      </c>
      <c r="C1690" s="16" t="s">
        <v>122</v>
      </c>
      <c r="D1690" s="16" t="s">
        <v>371</v>
      </c>
      <c r="E1690" s="19"/>
      <c r="F1690" s="17" t="s">
        <v>372</v>
      </c>
      <c r="G1690" s="18">
        <f t="shared" si="495"/>
        <v>345489.1</v>
      </c>
      <c r="H1690" s="18">
        <f t="shared" si="496"/>
        <v>313169.8</v>
      </c>
      <c r="I1690" s="18">
        <f t="shared" si="499"/>
        <v>0</v>
      </c>
      <c r="J1690" s="18">
        <f t="shared" si="500"/>
        <v>0</v>
      </c>
    </row>
    <row r="1691" spans="1:10" x14ac:dyDescent="0.25">
      <c r="A1691" s="16" t="s">
        <v>528</v>
      </c>
      <c r="B1691" s="16" t="s">
        <v>74</v>
      </c>
      <c r="C1691" s="16" t="s">
        <v>122</v>
      </c>
      <c r="D1691" s="16" t="s">
        <v>619</v>
      </c>
      <c r="E1691" s="19"/>
      <c r="F1691" s="17" t="s">
        <v>58</v>
      </c>
      <c r="G1691" s="18">
        <f t="shared" si="495"/>
        <v>345489.1</v>
      </c>
      <c r="H1691" s="18">
        <f t="shared" si="496"/>
        <v>313169.8</v>
      </c>
      <c r="I1691" s="18">
        <f t="shared" si="499"/>
        <v>0</v>
      </c>
      <c r="J1691" s="18">
        <f t="shared" si="500"/>
        <v>0</v>
      </c>
    </row>
    <row r="1692" spans="1:10" ht="63" x14ac:dyDescent="0.25">
      <c r="A1692" s="16" t="s">
        <v>528</v>
      </c>
      <c r="B1692" s="16" t="s">
        <v>74</v>
      </c>
      <c r="C1692" s="16" t="s">
        <v>122</v>
      </c>
      <c r="D1692" s="16" t="s">
        <v>620</v>
      </c>
      <c r="E1692" s="19"/>
      <c r="F1692" s="17" t="s">
        <v>621</v>
      </c>
      <c r="G1692" s="18">
        <f>G1695+G1693</f>
        <v>345489.1</v>
      </c>
      <c r="H1692" s="18">
        <f>H1695+H1693</f>
        <v>313169.8</v>
      </c>
      <c r="I1692" s="18">
        <f>I1695+I1693</f>
        <v>0</v>
      </c>
      <c r="J1692" s="18">
        <f>J1695+J1693</f>
        <v>0</v>
      </c>
    </row>
    <row r="1693" spans="1:10" ht="31.5" x14ac:dyDescent="0.25">
      <c r="A1693" s="16" t="s">
        <v>528</v>
      </c>
      <c r="B1693" s="16" t="s">
        <v>74</v>
      </c>
      <c r="C1693" s="16" t="s">
        <v>122</v>
      </c>
      <c r="D1693" s="16" t="s">
        <v>622</v>
      </c>
      <c r="E1693" s="19"/>
      <c r="F1693" s="17" t="s">
        <v>623</v>
      </c>
      <c r="G1693" s="18">
        <f>G1694</f>
        <v>190073.7</v>
      </c>
      <c r="H1693" s="18">
        <f>H1694</f>
        <v>313169.8</v>
      </c>
      <c r="I1693" s="18">
        <f>I1694</f>
        <v>0</v>
      </c>
      <c r="J1693" s="18">
        <f>J1694</f>
        <v>0</v>
      </c>
    </row>
    <row r="1694" spans="1:10" ht="31.5" x14ac:dyDescent="0.25">
      <c r="A1694" s="16" t="s">
        <v>528</v>
      </c>
      <c r="B1694" s="16" t="s">
        <v>74</v>
      </c>
      <c r="C1694" s="16" t="s">
        <v>122</v>
      </c>
      <c r="D1694" s="16" t="s">
        <v>622</v>
      </c>
      <c r="E1694" s="16" t="s">
        <v>63</v>
      </c>
      <c r="F1694" s="17" t="s">
        <v>64</v>
      </c>
      <c r="G1694" s="18">
        <v>190073.7</v>
      </c>
      <c r="H1694" s="18">
        <v>313169.8</v>
      </c>
      <c r="I1694" s="18">
        <v>0</v>
      </c>
      <c r="J1694" s="18"/>
    </row>
    <row r="1695" spans="1:10" ht="31.5" x14ac:dyDescent="0.25">
      <c r="A1695" s="16" t="s">
        <v>528</v>
      </c>
      <c r="B1695" s="16" t="s">
        <v>74</v>
      </c>
      <c r="C1695" s="16" t="s">
        <v>122</v>
      </c>
      <c r="D1695" s="16" t="s">
        <v>624</v>
      </c>
      <c r="E1695" s="19"/>
      <c r="F1695" s="17" t="s">
        <v>625</v>
      </c>
      <c r="G1695" s="18">
        <f>G1696</f>
        <v>155415.4</v>
      </c>
      <c r="H1695" s="18">
        <f>H1696</f>
        <v>0</v>
      </c>
      <c r="I1695" s="18">
        <f>I1696</f>
        <v>0</v>
      </c>
      <c r="J1695" s="18">
        <f>J1696</f>
        <v>0</v>
      </c>
    </row>
    <row r="1696" spans="1:10" ht="31.5" x14ac:dyDescent="0.25">
      <c r="A1696" s="16" t="s">
        <v>528</v>
      </c>
      <c r="B1696" s="16" t="s">
        <v>74</v>
      </c>
      <c r="C1696" s="16" t="s">
        <v>122</v>
      </c>
      <c r="D1696" s="16" t="s">
        <v>624</v>
      </c>
      <c r="E1696" s="16" t="s">
        <v>63</v>
      </c>
      <c r="F1696" s="17" t="s">
        <v>64</v>
      </c>
      <c r="G1696" s="18">
        <v>155415.4</v>
      </c>
      <c r="H1696" s="18">
        <v>0</v>
      </c>
      <c r="I1696" s="18">
        <v>0</v>
      </c>
      <c r="J1696" s="18"/>
    </row>
    <row r="1697" spans="1:10" s="8" customFormat="1" ht="31.5" x14ac:dyDescent="0.25">
      <c r="A1697" s="9" t="s">
        <v>626</v>
      </c>
      <c r="B1697" s="9"/>
      <c r="C1697" s="9"/>
      <c r="D1697" s="9"/>
      <c r="E1697" s="9"/>
      <c r="F1697" s="10" t="s">
        <v>627</v>
      </c>
      <c r="G1697" s="11">
        <f>G1707+G1780+G1698+G1844</f>
        <v>10046787.199999999</v>
      </c>
      <c r="H1697" s="11">
        <f>H1707+H1780+H1698+H1844</f>
        <v>8773127.7000000011</v>
      </c>
      <c r="I1697" s="11">
        <f>I1707+I1780+I1698+I1844</f>
        <v>8694683.0999999996</v>
      </c>
      <c r="J1697" s="11">
        <f>J1707+J1780+J1698+J1844</f>
        <v>0</v>
      </c>
    </row>
    <row r="1698" spans="1:10" s="8" customFormat="1" ht="31.5" x14ac:dyDescent="0.25">
      <c r="A1698" s="9" t="s">
        <v>626</v>
      </c>
      <c r="B1698" s="9" t="s">
        <v>122</v>
      </c>
      <c r="C1698" s="9"/>
      <c r="D1698" s="9"/>
      <c r="E1698" s="9"/>
      <c r="F1698" s="10" t="s">
        <v>123</v>
      </c>
      <c r="G1698" s="11">
        <f t="shared" ref="G1698:G1700" si="501">G1699</f>
        <v>9769</v>
      </c>
      <c r="H1698" s="11">
        <f t="shared" ref="H1698:H1700" si="502">H1699</f>
        <v>9769</v>
      </c>
      <c r="I1698" s="11">
        <f t="shared" ref="I1698:I1700" si="503">I1699</f>
        <v>9769</v>
      </c>
      <c r="J1698" s="11">
        <f t="shared" ref="J1698:J1700" si="504">J1699</f>
        <v>0</v>
      </c>
    </row>
    <row r="1699" spans="1:10" s="12" customFormat="1" ht="31.5" x14ac:dyDescent="0.25">
      <c r="A1699" s="13" t="s">
        <v>626</v>
      </c>
      <c r="B1699" s="13" t="s">
        <v>122</v>
      </c>
      <c r="C1699" s="13" t="s">
        <v>124</v>
      </c>
      <c r="D1699" s="13"/>
      <c r="E1699" s="21"/>
      <c r="F1699" s="14" t="s">
        <v>125</v>
      </c>
      <c r="G1699" s="15">
        <f t="shared" si="501"/>
        <v>9769</v>
      </c>
      <c r="H1699" s="15">
        <f t="shared" si="502"/>
        <v>9769</v>
      </c>
      <c r="I1699" s="15">
        <f t="shared" si="503"/>
        <v>9769</v>
      </c>
      <c r="J1699" s="15">
        <f t="shared" si="504"/>
        <v>0</v>
      </c>
    </row>
    <row r="1700" spans="1:10" s="8" customFormat="1" ht="31.5" x14ac:dyDescent="0.25">
      <c r="A1700" s="16" t="s">
        <v>626</v>
      </c>
      <c r="B1700" s="16" t="s">
        <v>122</v>
      </c>
      <c r="C1700" s="16" t="s">
        <v>124</v>
      </c>
      <c r="D1700" s="16" t="s">
        <v>46</v>
      </c>
      <c r="E1700" s="19"/>
      <c r="F1700" s="17" t="s">
        <v>47</v>
      </c>
      <c r="G1700" s="18">
        <f t="shared" si="501"/>
        <v>9769</v>
      </c>
      <c r="H1700" s="18">
        <f t="shared" si="502"/>
        <v>9769</v>
      </c>
      <c r="I1700" s="18">
        <f t="shared" si="503"/>
        <v>9769</v>
      </c>
      <c r="J1700" s="18">
        <f t="shared" si="504"/>
        <v>0</v>
      </c>
    </row>
    <row r="1701" spans="1:10" s="8" customFormat="1" x14ac:dyDescent="0.25">
      <c r="A1701" s="16" t="s">
        <v>626</v>
      </c>
      <c r="B1701" s="16" t="s">
        <v>122</v>
      </c>
      <c r="C1701" s="16" t="s">
        <v>124</v>
      </c>
      <c r="D1701" s="16" t="s">
        <v>48</v>
      </c>
      <c r="E1701" s="19"/>
      <c r="F1701" s="17" t="s">
        <v>49</v>
      </c>
      <c r="G1701" s="18">
        <f>G1702+G1704</f>
        <v>9769</v>
      </c>
      <c r="H1701" s="18">
        <f>H1702+H1704</f>
        <v>9769</v>
      </c>
      <c r="I1701" s="18">
        <f>I1702+I1704</f>
        <v>9769</v>
      </c>
      <c r="J1701" s="18">
        <f>J1702+J1704</f>
        <v>0</v>
      </c>
    </row>
    <row r="1702" spans="1:10" s="8" customFormat="1" ht="31.5" x14ac:dyDescent="0.25">
      <c r="A1702" s="16" t="s">
        <v>626</v>
      </c>
      <c r="B1702" s="16" t="s">
        <v>122</v>
      </c>
      <c r="C1702" s="16" t="s">
        <v>124</v>
      </c>
      <c r="D1702" s="19" t="s">
        <v>126</v>
      </c>
      <c r="E1702" s="7"/>
      <c r="F1702" s="17" t="s">
        <v>127</v>
      </c>
      <c r="G1702" s="18">
        <f>G1703</f>
        <v>269</v>
      </c>
      <c r="H1702" s="18">
        <f>H1703</f>
        <v>269</v>
      </c>
      <c r="I1702" s="18">
        <f>I1703</f>
        <v>269</v>
      </c>
      <c r="J1702" s="18">
        <f>J1703</f>
        <v>0</v>
      </c>
    </row>
    <row r="1703" spans="1:10" s="8" customFormat="1" ht="31.5" x14ac:dyDescent="0.25">
      <c r="A1703" s="16" t="s">
        <v>626</v>
      </c>
      <c r="B1703" s="16" t="s">
        <v>122</v>
      </c>
      <c r="C1703" s="16" t="s">
        <v>124</v>
      </c>
      <c r="D1703" s="19" t="s">
        <v>126</v>
      </c>
      <c r="E1703" s="6" t="s">
        <v>30</v>
      </c>
      <c r="F1703" s="17" t="s">
        <v>31</v>
      </c>
      <c r="G1703" s="18">
        <v>269</v>
      </c>
      <c r="H1703" s="18">
        <v>269</v>
      </c>
      <c r="I1703" s="18">
        <v>269</v>
      </c>
      <c r="J1703" s="18"/>
    </row>
    <row r="1704" spans="1:10" s="8" customFormat="1" ht="47.25" x14ac:dyDescent="0.25">
      <c r="A1704" s="16" t="s">
        <v>626</v>
      </c>
      <c r="B1704" s="16" t="s">
        <v>122</v>
      </c>
      <c r="C1704" s="16" t="s">
        <v>124</v>
      </c>
      <c r="D1704" s="19" t="s">
        <v>404</v>
      </c>
      <c r="E1704" s="7"/>
      <c r="F1704" s="17" t="s">
        <v>405</v>
      </c>
      <c r="G1704" s="18">
        <f>G1705+G1706</f>
        <v>9500</v>
      </c>
      <c r="H1704" s="18">
        <f>H1705+H1706</f>
        <v>9500</v>
      </c>
      <c r="I1704" s="18">
        <f>I1705+I1706</f>
        <v>9500</v>
      </c>
      <c r="J1704" s="18">
        <f>J1705+J1706</f>
        <v>0</v>
      </c>
    </row>
    <row r="1705" spans="1:10" s="8" customFormat="1" ht="78.75" x14ac:dyDescent="0.25">
      <c r="A1705" s="16" t="s">
        <v>626</v>
      </c>
      <c r="B1705" s="16" t="s">
        <v>122</v>
      </c>
      <c r="C1705" s="16" t="s">
        <v>124</v>
      </c>
      <c r="D1705" s="19" t="s">
        <v>404</v>
      </c>
      <c r="E1705" s="6" t="s">
        <v>42</v>
      </c>
      <c r="F1705" s="17" t="s">
        <v>43</v>
      </c>
      <c r="G1705" s="18">
        <v>1126.9000000000001</v>
      </c>
      <c r="H1705" s="18">
        <v>1161.5</v>
      </c>
      <c r="I1705" s="18">
        <v>1161.5</v>
      </c>
      <c r="J1705" s="18"/>
    </row>
    <row r="1706" spans="1:10" s="8" customFormat="1" ht="31.5" x14ac:dyDescent="0.25">
      <c r="A1706" s="16" t="s">
        <v>626</v>
      </c>
      <c r="B1706" s="16" t="s">
        <v>122</v>
      </c>
      <c r="C1706" s="16" t="s">
        <v>124</v>
      </c>
      <c r="D1706" s="19" t="s">
        <v>404</v>
      </c>
      <c r="E1706" s="6" t="s">
        <v>30</v>
      </c>
      <c r="F1706" s="17" t="s">
        <v>31</v>
      </c>
      <c r="G1706" s="18">
        <v>8373.1</v>
      </c>
      <c r="H1706" s="18">
        <v>8338.5</v>
      </c>
      <c r="I1706" s="18">
        <v>8338.5</v>
      </c>
      <c r="J1706" s="18"/>
    </row>
    <row r="1707" spans="1:10" s="8" customFormat="1" x14ac:dyDescent="0.25">
      <c r="A1707" s="9" t="s">
        <v>626</v>
      </c>
      <c r="B1707" s="9" t="s">
        <v>98</v>
      </c>
      <c r="C1707" s="20"/>
      <c r="D1707" s="25"/>
      <c r="E1707" s="20"/>
      <c r="F1707" s="10" t="s">
        <v>99</v>
      </c>
      <c r="G1707" s="11">
        <f>G1714+G1708</f>
        <v>6305003.3999999994</v>
      </c>
      <c r="H1707" s="11">
        <f>H1714+H1708</f>
        <v>6028506.7000000002</v>
      </c>
      <c r="I1707" s="11">
        <f>I1714+I1708</f>
        <v>6822476.6999999993</v>
      </c>
      <c r="J1707" s="11">
        <f>J1714+J1708</f>
        <v>0</v>
      </c>
    </row>
    <row r="1708" spans="1:10" s="12" customFormat="1" x14ac:dyDescent="0.25">
      <c r="A1708" s="13" t="s">
        <v>626</v>
      </c>
      <c r="B1708" s="13" t="s">
        <v>98</v>
      </c>
      <c r="C1708" s="13" t="s">
        <v>67</v>
      </c>
      <c r="D1708" s="13"/>
      <c r="E1708" s="13"/>
      <c r="F1708" s="14" t="s">
        <v>628</v>
      </c>
      <c r="G1708" s="15">
        <f t="shared" ref="G1708:G1712" si="505">G1709</f>
        <v>11784.6</v>
      </c>
      <c r="H1708" s="15">
        <f t="shared" ref="H1708:H1712" si="506">H1709</f>
        <v>11928</v>
      </c>
      <c r="I1708" s="15">
        <f t="shared" ref="I1708:I1712" si="507">I1709</f>
        <v>12405.1</v>
      </c>
      <c r="J1708" s="15">
        <f t="shared" ref="J1708:J1712" si="508">J1709</f>
        <v>0</v>
      </c>
    </row>
    <row r="1709" spans="1:10" ht="31.5" x14ac:dyDescent="0.25">
      <c r="A1709" s="16" t="s">
        <v>626</v>
      </c>
      <c r="B1709" s="16" t="s">
        <v>98</v>
      </c>
      <c r="C1709" s="16" t="s">
        <v>67</v>
      </c>
      <c r="D1709" s="16" t="s">
        <v>407</v>
      </c>
      <c r="E1709" s="19"/>
      <c r="F1709" s="17" t="s">
        <v>408</v>
      </c>
      <c r="G1709" s="18">
        <f t="shared" si="505"/>
        <v>11784.6</v>
      </c>
      <c r="H1709" s="18">
        <f t="shared" si="506"/>
        <v>11928</v>
      </c>
      <c r="I1709" s="18">
        <f t="shared" si="507"/>
        <v>12405.1</v>
      </c>
      <c r="J1709" s="18">
        <f t="shared" si="508"/>
        <v>0</v>
      </c>
    </row>
    <row r="1710" spans="1:10" x14ac:dyDescent="0.25">
      <c r="A1710" s="16" t="s">
        <v>626</v>
      </c>
      <c r="B1710" s="16" t="s">
        <v>98</v>
      </c>
      <c r="C1710" s="16" t="s">
        <v>67</v>
      </c>
      <c r="D1710" s="16" t="s">
        <v>409</v>
      </c>
      <c r="E1710" s="19"/>
      <c r="F1710" s="17" t="s">
        <v>25</v>
      </c>
      <c r="G1710" s="18">
        <f t="shared" si="505"/>
        <v>11784.6</v>
      </c>
      <c r="H1710" s="18">
        <f t="shared" si="506"/>
        <v>11928</v>
      </c>
      <c r="I1710" s="18">
        <f t="shared" si="507"/>
        <v>12405.1</v>
      </c>
      <c r="J1710" s="18">
        <f t="shared" si="508"/>
        <v>0</v>
      </c>
    </row>
    <row r="1711" spans="1:10" ht="31.5" x14ac:dyDescent="0.25">
      <c r="A1711" s="16" t="s">
        <v>626</v>
      </c>
      <c r="B1711" s="16" t="s">
        <v>98</v>
      </c>
      <c r="C1711" s="16" t="s">
        <v>67</v>
      </c>
      <c r="D1711" s="16" t="s">
        <v>423</v>
      </c>
      <c r="E1711" s="19"/>
      <c r="F1711" s="17" t="s">
        <v>424</v>
      </c>
      <c r="G1711" s="18">
        <f t="shared" si="505"/>
        <v>11784.6</v>
      </c>
      <c r="H1711" s="18">
        <f t="shared" si="506"/>
        <v>11928</v>
      </c>
      <c r="I1711" s="18">
        <f t="shared" si="507"/>
        <v>12405.1</v>
      </c>
      <c r="J1711" s="18">
        <f t="shared" si="508"/>
        <v>0</v>
      </c>
    </row>
    <row r="1712" spans="1:10" x14ac:dyDescent="0.25">
      <c r="A1712" s="16" t="s">
        <v>626</v>
      </c>
      <c r="B1712" s="16" t="s">
        <v>98</v>
      </c>
      <c r="C1712" s="16" t="s">
        <v>67</v>
      </c>
      <c r="D1712" s="16" t="s">
        <v>629</v>
      </c>
      <c r="E1712" s="19"/>
      <c r="F1712" s="17" t="s">
        <v>630</v>
      </c>
      <c r="G1712" s="18">
        <f t="shared" si="505"/>
        <v>11784.6</v>
      </c>
      <c r="H1712" s="18">
        <f t="shared" si="506"/>
        <v>11928</v>
      </c>
      <c r="I1712" s="18">
        <f t="shared" si="507"/>
        <v>12405.1</v>
      </c>
      <c r="J1712" s="18">
        <f t="shared" si="508"/>
        <v>0</v>
      </c>
    </row>
    <row r="1713" spans="1:10" ht="31.5" x14ac:dyDescent="0.25">
      <c r="A1713" s="16" t="s">
        <v>626</v>
      </c>
      <c r="B1713" s="16" t="s">
        <v>98</v>
      </c>
      <c r="C1713" s="16" t="s">
        <v>67</v>
      </c>
      <c r="D1713" s="16">
        <v>1040323410</v>
      </c>
      <c r="E1713" s="16" t="s">
        <v>30</v>
      </c>
      <c r="F1713" s="17" t="s">
        <v>31</v>
      </c>
      <c r="G1713" s="18">
        <v>11784.6</v>
      </c>
      <c r="H1713" s="18">
        <v>11928</v>
      </c>
      <c r="I1713" s="18">
        <v>12405.1</v>
      </c>
      <c r="J1713" s="18"/>
    </row>
    <row r="1714" spans="1:10" s="12" customFormat="1" x14ac:dyDescent="0.25">
      <c r="A1714" s="13" t="s">
        <v>626</v>
      </c>
      <c r="B1714" s="13" t="s">
        <v>98</v>
      </c>
      <c r="C1714" s="13" t="s">
        <v>235</v>
      </c>
      <c r="D1714" s="13"/>
      <c r="E1714" s="13"/>
      <c r="F1714" s="14" t="s">
        <v>406</v>
      </c>
      <c r="G1714" s="15">
        <f>G1775+G1715</f>
        <v>6293218.7999999998</v>
      </c>
      <c r="H1714" s="15">
        <f>H1775+H1715</f>
        <v>6016578.7000000002</v>
      </c>
      <c r="I1714" s="15">
        <f>I1775+I1715</f>
        <v>6810071.5999999996</v>
      </c>
      <c r="J1714" s="15">
        <f>J1775+J1715</f>
        <v>0</v>
      </c>
    </row>
    <row r="1715" spans="1:10" s="12" customFormat="1" ht="31.5" x14ac:dyDescent="0.25">
      <c r="A1715" s="16" t="s">
        <v>626</v>
      </c>
      <c r="B1715" s="16" t="s">
        <v>98</v>
      </c>
      <c r="C1715" s="16" t="s">
        <v>235</v>
      </c>
      <c r="D1715" s="16" t="s">
        <v>407</v>
      </c>
      <c r="E1715" s="19"/>
      <c r="F1715" s="17" t="s">
        <v>408</v>
      </c>
      <c r="G1715" s="18">
        <f>G1716+G1722+G1727+G1744</f>
        <v>6287250.0999999996</v>
      </c>
      <c r="H1715" s="18">
        <f>H1716+H1722+H1727+H1744</f>
        <v>6009457.9000000004</v>
      </c>
      <c r="I1715" s="18">
        <f>I1716+I1722+I1727+I1744</f>
        <v>6803832.6999999993</v>
      </c>
      <c r="J1715" s="18">
        <f>J1716+J1722+J1727+J1744</f>
        <v>0</v>
      </c>
    </row>
    <row r="1716" spans="1:10" s="12" customFormat="1" ht="31.5" x14ac:dyDescent="0.25">
      <c r="A1716" s="16" t="s">
        <v>626</v>
      </c>
      <c r="B1716" s="16" t="s">
        <v>98</v>
      </c>
      <c r="C1716" s="16" t="s">
        <v>235</v>
      </c>
      <c r="D1716" s="16" t="s">
        <v>631</v>
      </c>
      <c r="E1716" s="19"/>
      <c r="F1716" s="17" t="s">
        <v>299</v>
      </c>
      <c r="G1716" s="18">
        <f>G1717</f>
        <v>832504</v>
      </c>
      <c r="H1716" s="18">
        <f>H1717</f>
        <v>831831</v>
      </c>
      <c r="I1716" s="18">
        <f>I1717</f>
        <v>831831</v>
      </c>
      <c r="J1716" s="18">
        <f>J1717</f>
        <v>0</v>
      </c>
    </row>
    <row r="1717" spans="1:10" s="12" customFormat="1" ht="31.5" x14ac:dyDescent="0.25">
      <c r="A1717" s="16" t="s">
        <v>626</v>
      </c>
      <c r="B1717" s="16" t="s">
        <v>98</v>
      </c>
      <c r="C1717" s="16" t="s">
        <v>235</v>
      </c>
      <c r="D1717" s="16" t="s">
        <v>632</v>
      </c>
      <c r="E1717" s="19"/>
      <c r="F1717" s="17" t="s">
        <v>633</v>
      </c>
      <c r="G1717" s="18">
        <f>G1718+G1720</f>
        <v>832504</v>
      </c>
      <c r="H1717" s="18">
        <f>H1718+H1720</f>
        <v>831831</v>
      </c>
      <c r="I1717" s="18">
        <f>I1718+I1720</f>
        <v>831831</v>
      </c>
      <c r="J1717" s="18">
        <f>J1718+J1720</f>
        <v>0</v>
      </c>
    </row>
    <row r="1718" spans="1:10" s="12" customFormat="1" ht="63" x14ac:dyDescent="0.25">
      <c r="A1718" s="16" t="s">
        <v>626</v>
      </c>
      <c r="B1718" s="16" t="s">
        <v>98</v>
      </c>
      <c r="C1718" s="16" t="s">
        <v>235</v>
      </c>
      <c r="D1718" s="16" t="s">
        <v>634</v>
      </c>
      <c r="E1718" s="19"/>
      <c r="F1718" s="17" t="s">
        <v>635</v>
      </c>
      <c r="G1718" s="18">
        <f>G1719</f>
        <v>673</v>
      </c>
      <c r="H1718" s="18">
        <f>H1719</f>
        <v>0</v>
      </c>
      <c r="I1718" s="18">
        <f>I1719</f>
        <v>0</v>
      </c>
      <c r="J1718" s="18">
        <f>J1719</f>
        <v>0</v>
      </c>
    </row>
    <row r="1719" spans="1:10" s="12" customFormat="1" ht="31.5" x14ac:dyDescent="0.25">
      <c r="A1719" s="16" t="s">
        <v>626</v>
      </c>
      <c r="B1719" s="16" t="s">
        <v>98</v>
      </c>
      <c r="C1719" s="16" t="s">
        <v>235</v>
      </c>
      <c r="D1719" s="16" t="s">
        <v>634</v>
      </c>
      <c r="E1719" s="16" t="s">
        <v>30</v>
      </c>
      <c r="F1719" s="17" t="s">
        <v>31</v>
      </c>
      <c r="G1719" s="18">
        <v>673</v>
      </c>
      <c r="H1719" s="18">
        <v>0</v>
      </c>
      <c r="I1719" s="18">
        <v>0</v>
      </c>
      <c r="J1719" s="18"/>
    </row>
    <row r="1720" spans="1:10" s="12" customFormat="1" ht="94.5" x14ac:dyDescent="0.25">
      <c r="A1720" s="16" t="s">
        <v>626</v>
      </c>
      <c r="B1720" s="16" t="s">
        <v>98</v>
      </c>
      <c r="C1720" s="16" t="s">
        <v>235</v>
      </c>
      <c r="D1720" s="16" t="s">
        <v>636</v>
      </c>
      <c r="E1720" s="19"/>
      <c r="F1720" s="17" t="s">
        <v>637</v>
      </c>
      <c r="G1720" s="18">
        <f>G1721</f>
        <v>831831</v>
      </c>
      <c r="H1720" s="18">
        <f>H1721</f>
        <v>831831</v>
      </c>
      <c r="I1720" s="18">
        <f>I1721</f>
        <v>831831</v>
      </c>
      <c r="J1720" s="18">
        <f>J1721</f>
        <v>0</v>
      </c>
    </row>
    <row r="1721" spans="1:10" s="12" customFormat="1" ht="31.5" x14ac:dyDescent="0.25">
      <c r="A1721" s="16" t="s">
        <v>626</v>
      </c>
      <c r="B1721" s="16" t="s">
        <v>98</v>
      </c>
      <c r="C1721" s="16" t="s">
        <v>235</v>
      </c>
      <c r="D1721" s="16" t="s">
        <v>636</v>
      </c>
      <c r="E1721" s="16" t="s">
        <v>30</v>
      </c>
      <c r="F1721" s="17" t="s">
        <v>31</v>
      </c>
      <c r="G1721" s="18">
        <v>831831</v>
      </c>
      <c r="H1721" s="18">
        <v>831831</v>
      </c>
      <c r="I1721" s="18">
        <v>831831</v>
      </c>
      <c r="J1721" s="18"/>
    </row>
    <row r="1722" spans="1:10" s="12" customFormat="1" ht="31.5" x14ac:dyDescent="0.25">
      <c r="A1722" s="16" t="s">
        <v>626</v>
      </c>
      <c r="B1722" s="16" t="s">
        <v>98</v>
      </c>
      <c r="C1722" s="16" t="s">
        <v>235</v>
      </c>
      <c r="D1722" s="16" t="s">
        <v>638</v>
      </c>
      <c r="E1722" s="19"/>
      <c r="F1722" s="17" t="s">
        <v>148</v>
      </c>
      <c r="G1722" s="18">
        <f t="shared" ref="G1722:G1723" si="509">G1723</f>
        <v>218600.3</v>
      </c>
      <c r="H1722" s="18">
        <f t="shared" ref="H1722:H1723" si="510">H1723</f>
        <v>445103.1</v>
      </c>
      <c r="I1722" s="18">
        <f t="shared" ref="I1722:I1723" si="511">I1723</f>
        <v>145103.1</v>
      </c>
      <c r="J1722" s="18">
        <f t="shared" ref="J1722:J1723" si="512">J1723</f>
        <v>0</v>
      </c>
    </row>
    <row r="1723" spans="1:10" s="12" customFormat="1" x14ac:dyDescent="0.25">
      <c r="A1723" s="16" t="s">
        <v>626</v>
      </c>
      <c r="B1723" s="16" t="s">
        <v>98</v>
      </c>
      <c r="C1723" s="16" t="s">
        <v>235</v>
      </c>
      <c r="D1723" s="16" t="s">
        <v>639</v>
      </c>
      <c r="E1723" s="19"/>
      <c r="F1723" s="17" t="s">
        <v>640</v>
      </c>
      <c r="G1723" s="18">
        <f t="shared" si="509"/>
        <v>218600.3</v>
      </c>
      <c r="H1723" s="18">
        <f t="shared" si="510"/>
        <v>445103.1</v>
      </c>
      <c r="I1723" s="18">
        <f t="shared" si="511"/>
        <v>145103.1</v>
      </c>
      <c r="J1723" s="18">
        <f t="shared" si="512"/>
        <v>0</v>
      </c>
    </row>
    <row r="1724" spans="1:10" s="12" customFormat="1" ht="63" x14ac:dyDescent="0.25">
      <c r="A1724" s="16" t="s">
        <v>626</v>
      </c>
      <c r="B1724" s="16" t="s">
        <v>98</v>
      </c>
      <c r="C1724" s="16" t="s">
        <v>235</v>
      </c>
      <c r="D1724" s="16" t="s">
        <v>641</v>
      </c>
      <c r="E1724" s="19"/>
      <c r="F1724" s="17" t="s">
        <v>642</v>
      </c>
      <c r="G1724" s="18">
        <f>G1725+G1726</f>
        <v>218600.3</v>
      </c>
      <c r="H1724" s="18">
        <f>H1725+H1726</f>
        <v>445103.1</v>
      </c>
      <c r="I1724" s="18">
        <f>I1725+I1726</f>
        <v>145103.1</v>
      </c>
      <c r="J1724" s="18">
        <f>J1725+J1726</f>
        <v>0</v>
      </c>
    </row>
    <row r="1725" spans="1:10" s="12" customFormat="1" ht="31.5" x14ac:dyDescent="0.25">
      <c r="A1725" s="16" t="s">
        <v>626</v>
      </c>
      <c r="B1725" s="16" t="s">
        <v>98</v>
      </c>
      <c r="C1725" s="16" t="s">
        <v>235</v>
      </c>
      <c r="D1725" s="16" t="s">
        <v>641</v>
      </c>
      <c r="E1725" s="16" t="s">
        <v>30</v>
      </c>
      <c r="F1725" s="17" t="s">
        <v>31</v>
      </c>
      <c r="G1725" s="18">
        <v>59830.899999999994</v>
      </c>
      <c r="H1725" s="18">
        <v>404887.5</v>
      </c>
      <c r="I1725" s="18">
        <v>145103.1</v>
      </c>
      <c r="J1725" s="18"/>
    </row>
    <row r="1726" spans="1:10" s="12" customFormat="1" ht="31.5" x14ac:dyDescent="0.25">
      <c r="A1726" s="16" t="s">
        <v>626</v>
      </c>
      <c r="B1726" s="16" t="s">
        <v>98</v>
      </c>
      <c r="C1726" s="16" t="s">
        <v>235</v>
      </c>
      <c r="D1726" s="16" t="s">
        <v>641</v>
      </c>
      <c r="E1726" s="16" t="s">
        <v>63</v>
      </c>
      <c r="F1726" s="17" t="s">
        <v>64</v>
      </c>
      <c r="G1726" s="18">
        <v>158769.4</v>
      </c>
      <c r="H1726" s="18">
        <v>40215.599999999999</v>
      </c>
      <c r="I1726" s="18">
        <v>0</v>
      </c>
      <c r="J1726" s="18"/>
    </row>
    <row r="1727" spans="1:10" s="12" customFormat="1" x14ac:dyDescent="0.25">
      <c r="A1727" s="16" t="s">
        <v>626</v>
      </c>
      <c r="B1727" s="16" t="s">
        <v>98</v>
      </c>
      <c r="C1727" s="16" t="s">
        <v>235</v>
      </c>
      <c r="D1727" s="16" t="s">
        <v>643</v>
      </c>
      <c r="E1727" s="19"/>
      <c r="F1727" s="17" t="s">
        <v>58</v>
      </c>
      <c r="G1727" s="18">
        <f>G1728+G1741</f>
        <v>887035.60000000009</v>
      </c>
      <c r="H1727" s="18">
        <f>H1728+H1741</f>
        <v>661372.6</v>
      </c>
      <c r="I1727" s="18">
        <f>I1728+I1741</f>
        <v>587176.69999999995</v>
      </c>
      <c r="J1727" s="18">
        <f>J1728+J1741</f>
        <v>0</v>
      </c>
    </row>
    <row r="1728" spans="1:10" s="12" customFormat="1" ht="31.5" x14ac:dyDescent="0.25">
      <c r="A1728" s="16" t="s">
        <v>626</v>
      </c>
      <c r="B1728" s="16" t="s">
        <v>98</v>
      </c>
      <c r="C1728" s="16" t="s">
        <v>235</v>
      </c>
      <c r="D1728" s="16" t="s">
        <v>644</v>
      </c>
      <c r="E1728" s="19"/>
      <c r="F1728" s="17" t="s">
        <v>645</v>
      </c>
      <c r="G1728" s="18">
        <f>G1729+G1731+G1733+G1735+G1737+G1739</f>
        <v>707753.9</v>
      </c>
      <c r="H1728" s="18">
        <f>H1729+H1731+H1733+H1735+H1737+H1739</f>
        <v>481760.3</v>
      </c>
      <c r="I1728" s="18">
        <f>I1729+I1731+I1733+I1735+I1737+I1739</f>
        <v>401690.6</v>
      </c>
      <c r="J1728" s="18">
        <f>J1729+J1731+J1733+J1735+J1737+J1739</f>
        <v>0</v>
      </c>
    </row>
    <row r="1729" spans="1:10" s="12" customFormat="1" ht="31.5" x14ac:dyDescent="0.25">
      <c r="A1729" s="16" t="s">
        <v>626</v>
      </c>
      <c r="B1729" s="16" t="s">
        <v>98</v>
      </c>
      <c r="C1729" s="16" t="s">
        <v>235</v>
      </c>
      <c r="D1729" s="16" t="s">
        <v>646</v>
      </c>
      <c r="E1729" s="19"/>
      <c r="F1729" s="17" t="s">
        <v>647</v>
      </c>
      <c r="G1729" s="18">
        <f>G1730</f>
        <v>0</v>
      </c>
      <c r="H1729" s="18">
        <f>H1730</f>
        <v>401690.6</v>
      </c>
      <c r="I1729" s="18">
        <f>I1730</f>
        <v>401690.6</v>
      </c>
      <c r="J1729" s="18">
        <f>J1730</f>
        <v>0</v>
      </c>
    </row>
    <row r="1730" spans="1:10" s="12" customFormat="1" ht="31.5" x14ac:dyDescent="0.25">
      <c r="A1730" s="16" t="s">
        <v>626</v>
      </c>
      <c r="B1730" s="16" t="s">
        <v>98</v>
      </c>
      <c r="C1730" s="16" t="s">
        <v>235</v>
      </c>
      <c r="D1730" s="16" t="s">
        <v>646</v>
      </c>
      <c r="E1730" s="16" t="s">
        <v>63</v>
      </c>
      <c r="F1730" s="17" t="s">
        <v>64</v>
      </c>
      <c r="G1730" s="18">
        <v>0</v>
      </c>
      <c r="H1730" s="18">
        <v>401690.6</v>
      </c>
      <c r="I1730" s="18">
        <v>401690.6</v>
      </c>
      <c r="J1730" s="18"/>
    </row>
    <row r="1731" spans="1:10" s="12" customFormat="1" ht="31.5" x14ac:dyDescent="0.25">
      <c r="A1731" s="16" t="s">
        <v>626</v>
      </c>
      <c r="B1731" s="16" t="s">
        <v>98</v>
      </c>
      <c r="C1731" s="16" t="s">
        <v>235</v>
      </c>
      <c r="D1731" s="16" t="s">
        <v>648</v>
      </c>
      <c r="E1731" s="19"/>
      <c r="F1731" s="17" t="s">
        <v>649</v>
      </c>
      <c r="G1731" s="18">
        <f>G1732</f>
        <v>51663.399999999994</v>
      </c>
      <c r="H1731" s="18">
        <f>H1732</f>
        <v>50834.9</v>
      </c>
      <c r="I1731" s="18">
        <f>I1732</f>
        <v>0</v>
      </c>
      <c r="J1731" s="18">
        <f>J1732</f>
        <v>0</v>
      </c>
    </row>
    <row r="1732" spans="1:10" s="12" customFormat="1" ht="31.5" x14ac:dyDescent="0.25">
      <c r="A1732" s="16" t="s">
        <v>626</v>
      </c>
      <c r="B1732" s="16" t="s">
        <v>98</v>
      </c>
      <c r="C1732" s="16" t="s">
        <v>235</v>
      </c>
      <c r="D1732" s="16" t="s">
        <v>648</v>
      </c>
      <c r="E1732" s="16" t="s">
        <v>63</v>
      </c>
      <c r="F1732" s="17" t="s">
        <v>64</v>
      </c>
      <c r="G1732" s="18">
        <v>51663.399999999994</v>
      </c>
      <c r="H1732" s="18">
        <v>50834.9</v>
      </c>
      <c r="I1732" s="18">
        <v>0</v>
      </c>
      <c r="J1732" s="18"/>
    </row>
    <row r="1733" spans="1:10" s="12" customFormat="1" ht="31.5" x14ac:dyDescent="0.25">
      <c r="A1733" s="16" t="s">
        <v>626</v>
      </c>
      <c r="B1733" s="16" t="s">
        <v>98</v>
      </c>
      <c r="C1733" s="16" t="s">
        <v>235</v>
      </c>
      <c r="D1733" s="16" t="s">
        <v>650</v>
      </c>
      <c r="E1733" s="19"/>
      <c r="F1733" s="17" t="s">
        <v>651</v>
      </c>
      <c r="G1733" s="18">
        <f>G1734</f>
        <v>0</v>
      </c>
      <c r="H1733" s="18">
        <f>H1734</f>
        <v>29234.799999999999</v>
      </c>
      <c r="I1733" s="18">
        <f>I1734</f>
        <v>0</v>
      </c>
      <c r="J1733" s="18">
        <f>J1734</f>
        <v>0</v>
      </c>
    </row>
    <row r="1734" spans="1:10" s="12" customFormat="1" ht="31.5" x14ac:dyDescent="0.25">
      <c r="A1734" s="16" t="s">
        <v>626</v>
      </c>
      <c r="B1734" s="16" t="s">
        <v>98</v>
      </c>
      <c r="C1734" s="16" t="s">
        <v>235</v>
      </c>
      <c r="D1734" s="16" t="s">
        <v>650</v>
      </c>
      <c r="E1734" s="16" t="s">
        <v>63</v>
      </c>
      <c r="F1734" s="17" t="s">
        <v>64</v>
      </c>
      <c r="G1734" s="18">
        <v>0</v>
      </c>
      <c r="H1734" s="18">
        <v>29234.799999999999</v>
      </c>
      <c r="I1734" s="18">
        <v>0</v>
      </c>
      <c r="J1734" s="18"/>
    </row>
    <row r="1735" spans="1:10" s="12" customFormat="1" ht="47.25" x14ac:dyDescent="0.25">
      <c r="A1735" s="16" t="s">
        <v>626</v>
      </c>
      <c r="B1735" s="16" t="s">
        <v>98</v>
      </c>
      <c r="C1735" s="16" t="s">
        <v>235</v>
      </c>
      <c r="D1735" s="16" t="s">
        <v>652</v>
      </c>
      <c r="E1735" s="19"/>
      <c r="F1735" s="17" t="s">
        <v>653</v>
      </c>
      <c r="G1735" s="18">
        <f>G1736</f>
        <v>420626.60000000003</v>
      </c>
      <c r="H1735" s="18">
        <f>H1736</f>
        <v>0</v>
      </c>
      <c r="I1735" s="18">
        <f>I1736</f>
        <v>0</v>
      </c>
      <c r="J1735" s="18">
        <f>J1736</f>
        <v>0</v>
      </c>
    </row>
    <row r="1736" spans="1:10" s="12" customFormat="1" ht="31.5" x14ac:dyDescent="0.25">
      <c r="A1736" s="16" t="s">
        <v>626</v>
      </c>
      <c r="B1736" s="16" t="s">
        <v>98</v>
      </c>
      <c r="C1736" s="16" t="s">
        <v>235</v>
      </c>
      <c r="D1736" s="16" t="s">
        <v>652</v>
      </c>
      <c r="E1736" s="16" t="s">
        <v>63</v>
      </c>
      <c r="F1736" s="17" t="s">
        <v>64</v>
      </c>
      <c r="G1736" s="18">
        <v>420626.60000000003</v>
      </c>
      <c r="H1736" s="18">
        <v>0</v>
      </c>
      <c r="I1736" s="18">
        <v>0</v>
      </c>
      <c r="J1736" s="18"/>
    </row>
    <row r="1737" spans="1:10" s="12" customFormat="1" ht="47.25" x14ac:dyDescent="0.25">
      <c r="A1737" s="16" t="s">
        <v>626</v>
      </c>
      <c r="B1737" s="16" t="s">
        <v>98</v>
      </c>
      <c r="C1737" s="16" t="s">
        <v>235</v>
      </c>
      <c r="D1737" s="16" t="s">
        <v>654</v>
      </c>
      <c r="E1737" s="19"/>
      <c r="F1737" s="17" t="s">
        <v>655</v>
      </c>
      <c r="G1737" s="18">
        <f>G1738</f>
        <v>130463.40000000001</v>
      </c>
      <c r="H1737" s="18">
        <f>H1738</f>
        <v>0</v>
      </c>
      <c r="I1737" s="18">
        <f>I1738</f>
        <v>0</v>
      </c>
      <c r="J1737" s="18">
        <f>J1738</f>
        <v>0</v>
      </c>
    </row>
    <row r="1738" spans="1:10" s="12" customFormat="1" ht="31.5" x14ac:dyDescent="0.25">
      <c r="A1738" s="16" t="s">
        <v>626</v>
      </c>
      <c r="B1738" s="16" t="s">
        <v>98</v>
      </c>
      <c r="C1738" s="16" t="s">
        <v>235</v>
      </c>
      <c r="D1738" s="16" t="s">
        <v>654</v>
      </c>
      <c r="E1738" s="16" t="s">
        <v>63</v>
      </c>
      <c r="F1738" s="17" t="s">
        <v>64</v>
      </c>
      <c r="G1738" s="18">
        <v>130463.40000000001</v>
      </c>
      <c r="H1738" s="18">
        <v>0</v>
      </c>
      <c r="I1738" s="18">
        <v>0</v>
      </c>
      <c r="J1738" s="18"/>
    </row>
    <row r="1739" spans="1:10" s="12" customFormat="1" ht="47.25" x14ac:dyDescent="0.25">
      <c r="A1739" s="16" t="s">
        <v>626</v>
      </c>
      <c r="B1739" s="16" t="s">
        <v>98</v>
      </c>
      <c r="C1739" s="16" t="s">
        <v>235</v>
      </c>
      <c r="D1739" s="16" t="s">
        <v>656</v>
      </c>
      <c r="E1739" s="19"/>
      <c r="F1739" s="17" t="s">
        <v>657</v>
      </c>
      <c r="G1739" s="18">
        <f>G1740</f>
        <v>105000.5</v>
      </c>
      <c r="H1739" s="18">
        <f>H1740</f>
        <v>0</v>
      </c>
      <c r="I1739" s="18">
        <f>I1740</f>
        <v>0</v>
      </c>
      <c r="J1739" s="18">
        <f>J1740</f>
        <v>0</v>
      </c>
    </row>
    <row r="1740" spans="1:10" s="12" customFormat="1" ht="31.5" x14ac:dyDescent="0.25">
      <c r="A1740" s="16" t="s">
        <v>626</v>
      </c>
      <c r="B1740" s="16" t="s">
        <v>98</v>
      </c>
      <c r="C1740" s="16" t="s">
        <v>235</v>
      </c>
      <c r="D1740" s="16" t="s">
        <v>656</v>
      </c>
      <c r="E1740" s="16" t="s">
        <v>63</v>
      </c>
      <c r="F1740" s="17" t="s">
        <v>64</v>
      </c>
      <c r="G1740" s="18">
        <v>105000.5</v>
      </c>
      <c r="H1740" s="18">
        <v>0</v>
      </c>
      <c r="I1740" s="18">
        <v>0</v>
      </c>
      <c r="J1740" s="18"/>
    </row>
    <row r="1741" spans="1:10" s="12" customFormat="1" ht="31.5" x14ac:dyDescent="0.25">
      <c r="A1741" s="16" t="s">
        <v>626</v>
      </c>
      <c r="B1741" s="16" t="s">
        <v>98</v>
      </c>
      <c r="C1741" s="16" t="s">
        <v>235</v>
      </c>
      <c r="D1741" s="16" t="s">
        <v>658</v>
      </c>
      <c r="E1741" s="19"/>
      <c r="F1741" s="17" t="s">
        <v>659</v>
      </c>
      <c r="G1741" s="18">
        <f t="shared" ref="G1741:G1742" si="513">G1742</f>
        <v>179281.7</v>
      </c>
      <c r="H1741" s="18">
        <f t="shared" ref="H1741:H1742" si="514">H1742</f>
        <v>179612.3</v>
      </c>
      <c r="I1741" s="18">
        <f t="shared" ref="I1741:I1742" si="515">I1742</f>
        <v>185486.1</v>
      </c>
      <c r="J1741" s="18">
        <f t="shared" ref="J1741:J1742" si="516">J1742</f>
        <v>0</v>
      </c>
    </row>
    <row r="1742" spans="1:10" s="12" customFormat="1" x14ac:dyDescent="0.25">
      <c r="A1742" s="16" t="s">
        <v>626</v>
      </c>
      <c r="B1742" s="16" t="s">
        <v>98</v>
      </c>
      <c r="C1742" s="16" t="s">
        <v>235</v>
      </c>
      <c r="D1742" s="16" t="s">
        <v>660</v>
      </c>
      <c r="E1742" s="19"/>
      <c r="F1742" s="17" t="s">
        <v>661</v>
      </c>
      <c r="G1742" s="18">
        <f t="shared" si="513"/>
        <v>179281.7</v>
      </c>
      <c r="H1742" s="18">
        <f t="shared" si="514"/>
        <v>179612.3</v>
      </c>
      <c r="I1742" s="18">
        <f t="shared" si="515"/>
        <v>185486.1</v>
      </c>
      <c r="J1742" s="18">
        <f t="shared" si="516"/>
        <v>0</v>
      </c>
    </row>
    <row r="1743" spans="1:10" s="12" customFormat="1" ht="31.5" x14ac:dyDescent="0.25">
      <c r="A1743" s="16" t="s">
        <v>626</v>
      </c>
      <c r="B1743" s="16" t="s">
        <v>98</v>
      </c>
      <c r="C1743" s="16" t="s">
        <v>235</v>
      </c>
      <c r="D1743" s="16" t="s">
        <v>660</v>
      </c>
      <c r="E1743" s="16" t="s">
        <v>30</v>
      </c>
      <c r="F1743" s="17" t="s">
        <v>31</v>
      </c>
      <c r="G1743" s="18">
        <v>179281.7</v>
      </c>
      <c r="H1743" s="18">
        <v>179612.3</v>
      </c>
      <c r="I1743" s="18">
        <v>185486.1</v>
      </c>
      <c r="J1743" s="18"/>
    </row>
    <row r="1744" spans="1:10" s="12" customFormat="1" x14ac:dyDescent="0.25">
      <c r="A1744" s="16" t="s">
        <v>626</v>
      </c>
      <c r="B1744" s="16" t="s">
        <v>98</v>
      </c>
      <c r="C1744" s="16" t="s">
        <v>235</v>
      </c>
      <c r="D1744" s="16" t="s">
        <v>409</v>
      </c>
      <c r="E1744" s="19"/>
      <c r="F1744" s="17" t="s">
        <v>25</v>
      </c>
      <c r="G1744" s="18">
        <f>G1745+G1763+G1772</f>
        <v>4349110.1999999993</v>
      </c>
      <c r="H1744" s="18">
        <f>H1745+H1763+H1772</f>
        <v>4071151.2</v>
      </c>
      <c r="I1744" s="18">
        <f>I1745+I1763+I1772</f>
        <v>5239721.8999999994</v>
      </c>
      <c r="J1744" s="18">
        <f>J1745+J1763+J1772</f>
        <v>0</v>
      </c>
    </row>
    <row r="1745" spans="1:10" s="12" customFormat="1" ht="31.5" x14ac:dyDescent="0.25">
      <c r="A1745" s="16" t="s">
        <v>626</v>
      </c>
      <c r="B1745" s="16" t="s">
        <v>98</v>
      </c>
      <c r="C1745" s="16" t="s">
        <v>235</v>
      </c>
      <c r="D1745" s="16" t="s">
        <v>410</v>
      </c>
      <c r="E1745" s="19"/>
      <c r="F1745" s="17" t="s">
        <v>411</v>
      </c>
      <c r="G1745" s="18">
        <f>G1746+G1748+G1750+G1752+G1755+G1757+G1759</f>
        <v>3798961.3999999994</v>
      </c>
      <c r="H1745" s="18">
        <f>H1746+H1748+H1750+H1752+H1755+H1757+H1759</f>
        <v>3520452.1</v>
      </c>
      <c r="I1745" s="18">
        <f>I1746+I1748+I1750+I1752+I1755+I1757+I1759</f>
        <v>4603842.8999999994</v>
      </c>
      <c r="J1745" s="18">
        <f>J1746+J1748+J1750+J1752+J1755+J1757+J1759</f>
        <v>0</v>
      </c>
    </row>
    <row r="1746" spans="1:10" s="12" customFormat="1" ht="31.5" x14ac:dyDescent="0.25">
      <c r="A1746" s="16" t="s">
        <v>626</v>
      </c>
      <c r="B1746" s="16" t="s">
        <v>98</v>
      </c>
      <c r="C1746" s="16" t="s">
        <v>235</v>
      </c>
      <c r="D1746" s="16" t="s">
        <v>662</v>
      </c>
      <c r="E1746" s="19"/>
      <c r="F1746" s="17" t="s">
        <v>663</v>
      </c>
      <c r="G1746" s="18">
        <f>G1747</f>
        <v>251705.59999999998</v>
      </c>
      <c r="H1746" s="18">
        <f>H1747</f>
        <v>33266.300000000047</v>
      </c>
      <c r="I1746" s="18">
        <f>I1747</f>
        <v>855668.8</v>
      </c>
      <c r="J1746" s="18">
        <f>J1747</f>
        <v>0</v>
      </c>
    </row>
    <row r="1747" spans="1:10" s="12" customFormat="1" ht="31.5" x14ac:dyDescent="0.25">
      <c r="A1747" s="16" t="s">
        <v>626</v>
      </c>
      <c r="B1747" s="16" t="s">
        <v>98</v>
      </c>
      <c r="C1747" s="16" t="s">
        <v>235</v>
      </c>
      <c r="D1747" s="16" t="s">
        <v>662</v>
      </c>
      <c r="E1747" s="16" t="s">
        <v>30</v>
      </c>
      <c r="F1747" s="17" t="s">
        <v>31</v>
      </c>
      <c r="G1747" s="18">
        <v>251705.59999999998</v>
      </c>
      <c r="H1747" s="18">
        <v>33266.300000000047</v>
      </c>
      <c r="I1747" s="18">
        <v>855668.8</v>
      </c>
      <c r="J1747" s="18"/>
    </row>
    <row r="1748" spans="1:10" s="12" customFormat="1" x14ac:dyDescent="0.25">
      <c r="A1748" s="16" t="s">
        <v>626</v>
      </c>
      <c r="B1748" s="16" t="s">
        <v>98</v>
      </c>
      <c r="C1748" s="16" t="s">
        <v>235</v>
      </c>
      <c r="D1748" s="16" t="s">
        <v>412</v>
      </c>
      <c r="E1748" s="19"/>
      <c r="F1748" s="17" t="s">
        <v>413</v>
      </c>
      <c r="G1748" s="18">
        <f>G1749</f>
        <v>3026931.6999999997</v>
      </c>
      <c r="H1748" s="18">
        <f>H1749</f>
        <v>3024196.9</v>
      </c>
      <c r="I1748" s="18">
        <f>I1749</f>
        <v>3249741</v>
      </c>
      <c r="J1748" s="18">
        <f>J1749</f>
        <v>0</v>
      </c>
    </row>
    <row r="1749" spans="1:10" s="12" customFormat="1" ht="31.5" x14ac:dyDescent="0.25">
      <c r="A1749" s="16" t="s">
        <v>626</v>
      </c>
      <c r="B1749" s="16" t="s">
        <v>98</v>
      </c>
      <c r="C1749" s="16" t="s">
        <v>235</v>
      </c>
      <c r="D1749" s="16" t="s">
        <v>412</v>
      </c>
      <c r="E1749" s="16" t="s">
        <v>30</v>
      </c>
      <c r="F1749" s="17" t="s">
        <v>31</v>
      </c>
      <c r="G1749" s="18">
        <v>3026931.6999999997</v>
      </c>
      <c r="H1749" s="18">
        <v>3024196.9</v>
      </c>
      <c r="I1749" s="18">
        <v>3249741</v>
      </c>
      <c r="J1749" s="18"/>
    </row>
    <row r="1750" spans="1:10" s="12" customFormat="1" ht="31.5" x14ac:dyDescent="0.25">
      <c r="A1750" s="16" t="s">
        <v>626</v>
      </c>
      <c r="B1750" s="16" t="s">
        <v>98</v>
      </c>
      <c r="C1750" s="16" t="s">
        <v>235</v>
      </c>
      <c r="D1750" s="16" t="s">
        <v>664</v>
      </c>
      <c r="E1750" s="19"/>
      <c r="F1750" s="17" t="s">
        <v>665</v>
      </c>
      <c r="G1750" s="18">
        <f>G1751</f>
        <v>52215.8</v>
      </c>
      <c r="H1750" s="18">
        <f>H1751</f>
        <v>52215.8</v>
      </c>
      <c r="I1750" s="18">
        <f>I1751</f>
        <v>52215.8</v>
      </c>
      <c r="J1750" s="18">
        <f>J1751</f>
        <v>0</v>
      </c>
    </row>
    <row r="1751" spans="1:10" s="12" customFormat="1" ht="31.5" x14ac:dyDescent="0.25">
      <c r="A1751" s="16" t="s">
        <v>626</v>
      </c>
      <c r="B1751" s="16" t="s">
        <v>98</v>
      </c>
      <c r="C1751" s="16" t="s">
        <v>235</v>
      </c>
      <c r="D1751" s="16" t="s">
        <v>664</v>
      </c>
      <c r="E1751" s="16" t="s">
        <v>30</v>
      </c>
      <c r="F1751" s="17" t="s">
        <v>31</v>
      </c>
      <c r="G1751" s="18">
        <v>52215.8</v>
      </c>
      <c r="H1751" s="18">
        <v>52215.8</v>
      </c>
      <c r="I1751" s="18">
        <v>52215.8</v>
      </c>
      <c r="J1751" s="18"/>
    </row>
    <row r="1752" spans="1:10" s="12" customFormat="1" ht="47.25" x14ac:dyDescent="0.25">
      <c r="A1752" s="16" t="s">
        <v>626</v>
      </c>
      <c r="B1752" s="16" t="s">
        <v>98</v>
      </c>
      <c r="C1752" s="16" t="s">
        <v>235</v>
      </c>
      <c r="D1752" s="16" t="s">
        <v>666</v>
      </c>
      <c r="E1752" s="19"/>
      <c r="F1752" s="17" t="s">
        <v>667</v>
      </c>
      <c r="G1752" s="18">
        <f>G1753+G1754</f>
        <v>96921.5</v>
      </c>
      <c r="H1752" s="18">
        <f>H1753+H1754</f>
        <v>74791.5</v>
      </c>
      <c r="I1752" s="18">
        <f>I1753+I1754</f>
        <v>70779.8</v>
      </c>
      <c r="J1752" s="18">
        <f>J1753+J1754</f>
        <v>0</v>
      </c>
    </row>
    <row r="1753" spans="1:10" s="12" customFormat="1" ht="31.5" x14ac:dyDescent="0.25">
      <c r="A1753" s="16" t="s">
        <v>626</v>
      </c>
      <c r="B1753" s="16" t="s">
        <v>98</v>
      </c>
      <c r="C1753" s="16" t="s">
        <v>235</v>
      </c>
      <c r="D1753" s="16" t="s">
        <v>666</v>
      </c>
      <c r="E1753" s="16" t="s">
        <v>30</v>
      </c>
      <c r="F1753" s="17" t="s">
        <v>31</v>
      </c>
      <c r="G1753" s="18">
        <v>96874.5</v>
      </c>
      <c r="H1753" s="18">
        <v>74744.800000000003</v>
      </c>
      <c r="I1753" s="18">
        <v>70733.5</v>
      </c>
      <c r="J1753" s="18"/>
    </row>
    <row r="1754" spans="1:10" s="12" customFormat="1" x14ac:dyDescent="0.25">
      <c r="A1754" s="16" t="s">
        <v>626</v>
      </c>
      <c r="B1754" s="16" t="s">
        <v>98</v>
      </c>
      <c r="C1754" s="16" t="s">
        <v>235</v>
      </c>
      <c r="D1754" s="16" t="s">
        <v>666</v>
      </c>
      <c r="E1754" s="16" t="s">
        <v>32</v>
      </c>
      <c r="F1754" s="17" t="s">
        <v>33</v>
      </c>
      <c r="G1754" s="18">
        <v>47</v>
      </c>
      <c r="H1754" s="18">
        <v>46.7</v>
      </c>
      <c r="I1754" s="18">
        <v>46.3</v>
      </c>
      <c r="J1754" s="18"/>
    </row>
    <row r="1755" spans="1:10" s="12" customFormat="1" ht="47.25" x14ac:dyDescent="0.25">
      <c r="A1755" s="16" t="s">
        <v>626</v>
      </c>
      <c r="B1755" s="16" t="s">
        <v>98</v>
      </c>
      <c r="C1755" s="16" t="s">
        <v>235</v>
      </c>
      <c r="D1755" s="16" t="s">
        <v>668</v>
      </c>
      <c r="E1755" s="19"/>
      <c r="F1755" s="17" t="s">
        <v>669</v>
      </c>
      <c r="G1755" s="18">
        <f>G1756</f>
        <v>182137.2</v>
      </c>
      <c r="H1755" s="18">
        <f>H1756</f>
        <v>182137.2</v>
      </c>
      <c r="I1755" s="18">
        <f>I1756</f>
        <v>182137.2</v>
      </c>
      <c r="J1755" s="18">
        <f>J1756</f>
        <v>0</v>
      </c>
    </row>
    <row r="1756" spans="1:10" s="12" customFormat="1" ht="31.5" x14ac:dyDescent="0.25">
      <c r="A1756" s="16" t="s">
        <v>626</v>
      </c>
      <c r="B1756" s="16" t="s">
        <v>98</v>
      </c>
      <c r="C1756" s="16" t="s">
        <v>235</v>
      </c>
      <c r="D1756" s="16" t="s">
        <v>668</v>
      </c>
      <c r="E1756" s="16" t="s">
        <v>30</v>
      </c>
      <c r="F1756" s="17" t="s">
        <v>31</v>
      </c>
      <c r="G1756" s="18">
        <v>182137.2</v>
      </c>
      <c r="H1756" s="18">
        <v>182137.2</v>
      </c>
      <c r="I1756" s="18">
        <v>182137.2</v>
      </c>
      <c r="J1756" s="18"/>
    </row>
    <row r="1757" spans="1:10" s="12" customFormat="1" ht="31.5" x14ac:dyDescent="0.25">
      <c r="A1757" s="16" t="s">
        <v>626</v>
      </c>
      <c r="B1757" s="16" t="s">
        <v>98</v>
      </c>
      <c r="C1757" s="16" t="s">
        <v>235</v>
      </c>
      <c r="D1757" s="16" t="s">
        <v>670</v>
      </c>
      <c r="E1757" s="19"/>
      <c r="F1757" s="17" t="s">
        <v>671</v>
      </c>
      <c r="G1757" s="18">
        <f>G1758</f>
        <v>123891.8</v>
      </c>
      <c r="H1757" s="18">
        <f>H1758</f>
        <v>86919.1</v>
      </c>
      <c r="I1757" s="18">
        <f>I1758</f>
        <v>126375</v>
      </c>
      <c r="J1757" s="18">
        <f>J1758</f>
        <v>0</v>
      </c>
    </row>
    <row r="1758" spans="1:10" s="12" customFormat="1" ht="31.5" x14ac:dyDescent="0.25">
      <c r="A1758" s="16" t="s">
        <v>626</v>
      </c>
      <c r="B1758" s="16" t="s">
        <v>98</v>
      </c>
      <c r="C1758" s="16" t="s">
        <v>235</v>
      </c>
      <c r="D1758" s="16" t="s">
        <v>670</v>
      </c>
      <c r="E1758" s="16" t="s">
        <v>30</v>
      </c>
      <c r="F1758" s="17" t="s">
        <v>31</v>
      </c>
      <c r="G1758" s="18">
        <v>123891.8</v>
      </c>
      <c r="H1758" s="18">
        <v>86919.1</v>
      </c>
      <c r="I1758" s="18">
        <v>126375</v>
      </c>
      <c r="J1758" s="18"/>
    </row>
    <row r="1759" spans="1:10" s="12" customFormat="1" ht="47.25" x14ac:dyDescent="0.25">
      <c r="A1759" s="16" t="s">
        <v>626</v>
      </c>
      <c r="B1759" s="16" t="s">
        <v>98</v>
      </c>
      <c r="C1759" s="16" t="s">
        <v>235</v>
      </c>
      <c r="D1759" s="16" t="s">
        <v>672</v>
      </c>
      <c r="E1759" s="19"/>
      <c r="F1759" s="17" t="s">
        <v>45</v>
      </c>
      <c r="G1759" s="18">
        <f>G1760+G1761+G1762</f>
        <v>65157.8</v>
      </c>
      <c r="H1759" s="18">
        <f>H1760+H1761+H1762</f>
        <v>66925.3</v>
      </c>
      <c r="I1759" s="18">
        <f>I1760+I1761+I1762</f>
        <v>66925.3</v>
      </c>
      <c r="J1759" s="18">
        <f>J1760+J1761+J1762</f>
        <v>0</v>
      </c>
    </row>
    <row r="1760" spans="1:10" s="12" customFormat="1" ht="78.75" x14ac:dyDescent="0.25">
      <c r="A1760" s="16" t="s">
        <v>626</v>
      </c>
      <c r="B1760" s="16" t="s">
        <v>98</v>
      </c>
      <c r="C1760" s="16" t="s">
        <v>235</v>
      </c>
      <c r="D1760" s="16" t="s">
        <v>672</v>
      </c>
      <c r="E1760" s="16" t="s">
        <v>42</v>
      </c>
      <c r="F1760" s="17" t="s">
        <v>43</v>
      </c>
      <c r="G1760" s="18">
        <v>57484.4</v>
      </c>
      <c r="H1760" s="18">
        <v>59251.9</v>
      </c>
      <c r="I1760" s="18">
        <v>59251.9</v>
      </c>
      <c r="J1760" s="18"/>
    </row>
    <row r="1761" spans="1:10" s="12" customFormat="1" ht="31.5" x14ac:dyDescent="0.25">
      <c r="A1761" s="16" t="s">
        <v>626</v>
      </c>
      <c r="B1761" s="16" t="s">
        <v>98</v>
      </c>
      <c r="C1761" s="16" t="s">
        <v>235</v>
      </c>
      <c r="D1761" s="16" t="s">
        <v>672</v>
      </c>
      <c r="E1761" s="16" t="s">
        <v>30</v>
      </c>
      <c r="F1761" s="17" t="s">
        <v>31</v>
      </c>
      <c r="G1761" s="18">
        <v>7570.1</v>
      </c>
      <c r="H1761" s="18">
        <v>7570.1</v>
      </c>
      <c r="I1761" s="18">
        <v>7570.1</v>
      </c>
      <c r="J1761" s="18"/>
    </row>
    <row r="1762" spans="1:10" s="12" customFormat="1" x14ac:dyDescent="0.25">
      <c r="A1762" s="16" t="s">
        <v>626</v>
      </c>
      <c r="B1762" s="16" t="s">
        <v>98</v>
      </c>
      <c r="C1762" s="16" t="s">
        <v>235</v>
      </c>
      <c r="D1762" s="16" t="s">
        <v>672</v>
      </c>
      <c r="E1762" s="16" t="s">
        <v>32</v>
      </c>
      <c r="F1762" s="17" t="s">
        <v>33</v>
      </c>
      <c r="G1762" s="18">
        <v>103.3</v>
      </c>
      <c r="H1762" s="18">
        <v>103.3</v>
      </c>
      <c r="I1762" s="18">
        <v>103.3</v>
      </c>
      <c r="J1762" s="18"/>
    </row>
    <row r="1763" spans="1:10" s="12" customFormat="1" ht="47.25" x14ac:dyDescent="0.25">
      <c r="A1763" s="16" t="s">
        <v>626</v>
      </c>
      <c r="B1763" s="16" t="s">
        <v>98</v>
      </c>
      <c r="C1763" s="16" t="s">
        <v>235</v>
      </c>
      <c r="D1763" s="16" t="s">
        <v>673</v>
      </c>
      <c r="E1763" s="19"/>
      <c r="F1763" s="17" t="s">
        <v>674</v>
      </c>
      <c r="G1763" s="18">
        <f>G1764+G1766+G1768+G1770</f>
        <v>450148.8</v>
      </c>
      <c r="H1763" s="18">
        <f>H1764+H1766+H1768+H1770</f>
        <v>450699.1</v>
      </c>
      <c r="I1763" s="18">
        <f>I1764+I1766+I1768+I1770</f>
        <v>435879</v>
      </c>
      <c r="J1763" s="18">
        <f>J1764+J1766+J1768+J1770</f>
        <v>0</v>
      </c>
    </row>
    <row r="1764" spans="1:10" s="12" customFormat="1" x14ac:dyDescent="0.25">
      <c r="A1764" s="16" t="s">
        <v>626</v>
      </c>
      <c r="B1764" s="16" t="s">
        <v>98</v>
      </c>
      <c r="C1764" s="16" t="s">
        <v>235</v>
      </c>
      <c r="D1764" s="16" t="s">
        <v>675</v>
      </c>
      <c r="E1764" s="19"/>
      <c r="F1764" s="17" t="s">
        <v>676</v>
      </c>
      <c r="G1764" s="18">
        <f>G1765</f>
        <v>122658.9</v>
      </c>
      <c r="H1764" s="18">
        <f>H1765</f>
        <v>119840.4</v>
      </c>
      <c r="I1764" s="18">
        <f>I1765</f>
        <v>118139.6</v>
      </c>
      <c r="J1764" s="18">
        <f>J1765</f>
        <v>0</v>
      </c>
    </row>
    <row r="1765" spans="1:10" ht="31.5" x14ac:dyDescent="0.25">
      <c r="A1765" s="16" t="s">
        <v>626</v>
      </c>
      <c r="B1765" s="16" t="s">
        <v>98</v>
      </c>
      <c r="C1765" s="16" t="s">
        <v>235</v>
      </c>
      <c r="D1765" s="16" t="s">
        <v>675</v>
      </c>
      <c r="E1765" s="16" t="s">
        <v>111</v>
      </c>
      <c r="F1765" s="17" t="s">
        <v>112</v>
      </c>
      <c r="G1765" s="18">
        <v>122658.9</v>
      </c>
      <c r="H1765" s="18">
        <v>119840.4</v>
      </c>
      <c r="I1765" s="18">
        <v>118139.6</v>
      </c>
      <c r="J1765" s="18"/>
    </row>
    <row r="1766" spans="1:10" ht="31.5" x14ac:dyDescent="0.25">
      <c r="A1766" s="16" t="s">
        <v>626</v>
      </c>
      <c r="B1766" s="16" t="s">
        <v>98</v>
      </c>
      <c r="C1766" s="16" t="s">
        <v>235</v>
      </c>
      <c r="D1766" s="16" t="s">
        <v>677</v>
      </c>
      <c r="E1766" s="19"/>
      <c r="F1766" s="17" t="s">
        <v>678</v>
      </c>
      <c r="G1766" s="18">
        <f>G1767</f>
        <v>14097.6</v>
      </c>
      <c r="H1766" s="18">
        <f>H1767</f>
        <v>13119.3</v>
      </c>
      <c r="I1766" s="18">
        <f>I1767</f>
        <v>0</v>
      </c>
      <c r="J1766" s="18">
        <f>J1767</f>
        <v>0</v>
      </c>
    </row>
    <row r="1767" spans="1:10" ht="31.5" x14ac:dyDescent="0.25">
      <c r="A1767" s="16" t="s">
        <v>626</v>
      </c>
      <c r="B1767" s="16" t="s">
        <v>98</v>
      </c>
      <c r="C1767" s="16" t="s">
        <v>235</v>
      </c>
      <c r="D1767" s="16" t="s">
        <v>677</v>
      </c>
      <c r="E1767" s="16" t="s">
        <v>30</v>
      </c>
      <c r="F1767" s="17" t="s">
        <v>31</v>
      </c>
      <c r="G1767" s="18">
        <v>14097.6</v>
      </c>
      <c r="H1767" s="18">
        <v>13119.3</v>
      </c>
      <c r="I1767" s="18">
        <v>0</v>
      </c>
      <c r="J1767" s="18"/>
    </row>
    <row r="1768" spans="1:10" x14ac:dyDescent="0.25">
      <c r="A1768" s="16" t="s">
        <v>626</v>
      </c>
      <c r="B1768" s="16" t="s">
        <v>98</v>
      </c>
      <c r="C1768" s="16" t="s">
        <v>235</v>
      </c>
      <c r="D1768" s="16" t="s">
        <v>679</v>
      </c>
      <c r="E1768" s="19"/>
      <c r="F1768" s="17" t="s">
        <v>680</v>
      </c>
      <c r="G1768" s="18">
        <f>G1769</f>
        <v>310423</v>
      </c>
      <c r="H1768" s="18">
        <f>H1769</f>
        <v>317739.40000000002</v>
      </c>
      <c r="I1768" s="18">
        <f>I1769</f>
        <v>317739.40000000002</v>
      </c>
      <c r="J1768" s="18">
        <f>J1769</f>
        <v>0</v>
      </c>
    </row>
    <row r="1769" spans="1:10" ht="31.5" x14ac:dyDescent="0.25">
      <c r="A1769" s="16" t="s">
        <v>626</v>
      </c>
      <c r="B1769" s="16" t="s">
        <v>98</v>
      </c>
      <c r="C1769" s="16" t="s">
        <v>235</v>
      </c>
      <c r="D1769" s="16" t="s">
        <v>679</v>
      </c>
      <c r="E1769" s="16" t="s">
        <v>111</v>
      </c>
      <c r="F1769" s="17" t="s">
        <v>112</v>
      </c>
      <c r="G1769" s="18">
        <f>309972.6+450.4</f>
        <v>310423</v>
      </c>
      <c r="H1769" s="18">
        <v>317739.40000000002</v>
      </c>
      <c r="I1769" s="18">
        <v>317739.40000000002</v>
      </c>
      <c r="J1769" s="18"/>
    </row>
    <row r="1770" spans="1:10" x14ac:dyDescent="0.25">
      <c r="A1770" s="16" t="s">
        <v>626</v>
      </c>
      <c r="B1770" s="16" t="s">
        <v>98</v>
      </c>
      <c r="C1770" s="16" t="s">
        <v>235</v>
      </c>
      <c r="D1770" s="16" t="s">
        <v>681</v>
      </c>
      <c r="E1770" s="19"/>
      <c r="F1770" s="17" t="s">
        <v>194</v>
      </c>
      <c r="G1770" s="18">
        <f>G1771</f>
        <v>2969.2999999999997</v>
      </c>
      <c r="H1770" s="18">
        <f>H1771</f>
        <v>0</v>
      </c>
      <c r="I1770" s="18">
        <f>I1771</f>
        <v>0</v>
      </c>
      <c r="J1770" s="18">
        <f>J1771</f>
        <v>0</v>
      </c>
    </row>
    <row r="1771" spans="1:10" ht="31.5" x14ac:dyDescent="0.25">
      <c r="A1771" s="16" t="s">
        <v>626</v>
      </c>
      <c r="B1771" s="16" t="s">
        <v>98</v>
      </c>
      <c r="C1771" s="16" t="s">
        <v>235</v>
      </c>
      <c r="D1771" s="16" t="s">
        <v>681</v>
      </c>
      <c r="E1771" s="16" t="s">
        <v>111</v>
      </c>
      <c r="F1771" s="17" t="s">
        <v>112</v>
      </c>
      <c r="G1771" s="18">
        <f>3419.7-450.4</f>
        <v>2969.2999999999997</v>
      </c>
      <c r="H1771" s="18">
        <v>0</v>
      </c>
      <c r="I1771" s="18">
        <v>0</v>
      </c>
      <c r="J1771" s="18"/>
    </row>
    <row r="1772" spans="1:10" ht="31.5" x14ac:dyDescent="0.25">
      <c r="A1772" s="16" t="s">
        <v>626</v>
      </c>
      <c r="B1772" s="16" t="s">
        <v>98</v>
      </c>
      <c r="C1772" s="16" t="s">
        <v>235</v>
      </c>
      <c r="D1772" s="16" t="s">
        <v>423</v>
      </c>
      <c r="E1772" s="19"/>
      <c r="F1772" s="17" t="s">
        <v>424</v>
      </c>
      <c r="G1772" s="18">
        <f t="shared" ref="G1772:G1778" si="517">G1773</f>
        <v>100000</v>
      </c>
      <c r="H1772" s="18">
        <f t="shared" ref="H1772:H1778" si="518">H1773</f>
        <v>100000</v>
      </c>
      <c r="I1772" s="18">
        <f t="shared" ref="I1772:I1778" si="519">I1773</f>
        <v>200000</v>
      </c>
      <c r="J1772" s="18">
        <f t="shared" ref="J1772:J1778" si="520">J1773</f>
        <v>0</v>
      </c>
    </row>
    <row r="1773" spans="1:10" ht="31.5" x14ac:dyDescent="0.25">
      <c r="A1773" s="16" t="s">
        <v>626</v>
      </c>
      <c r="B1773" s="16" t="s">
        <v>98</v>
      </c>
      <c r="C1773" s="16" t="s">
        <v>235</v>
      </c>
      <c r="D1773" s="16" t="s">
        <v>682</v>
      </c>
      <c r="E1773" s="19"/>
      <c r="F1773" s="17" t="s">
        <v>683</v>
      </c>
      <c r="G1773" s="18">
        <f t="shared" si="517"/>
        <v>100000</v>
      </c>
      <c r="H1773" s="18">
        <f t="shared" si="518"/>
        <v>100000</v>
      </c>
      <c r="I1773" s="18">
        <f t="shared" si="519"/>
        <v>200000</v>
      </c>
      <c r="J1773" s="18">
        <f t="shared" si="520"/>
        <v>0</v>
      </c>
    </row>
    <row r="1774" spans="1:10" ht="31.5" x14ac:dyDescent="0.25">
      <c r="A1774" s="16" t="s">
        <v>626</v>
      </c>
      <c r="B1774" s="16" t="s">
        <v>98</v>
      </c>
      <c r="C1774" s="16" t="s">
        <v>235</v>
      </c>
      <c r="D1774" s="16" t="s">
        <v>682</v>
      </c>
      <c r="E1774" s="16" t="s">
        <v>30</v>
      </c>
      <c r="F1774" s="17" t="s">
        <v>31</v>
      </c>
      <c r="G1774" s="18">
        <v>100000</v>
      </c>
      <c r="H1774" s="18">
        <v>100000</v>
      </c>
      <c r="I1774" s="18">
        <v>200000</v>
      </c>
      <c r="J1774" s="18"/>
    </row>
    <row r="1775" spans="1:10" ht="47.25" x14ac:dyDescent="0.25">
      <c r="A1775" s="16" t="s">
        <v>626</v>
      </c>
      <c r="B1775" s="16" t="s">
        <v>98</v>
      </c>
      <c r="C1775" s="16" t="s">
        <v>235</v>
      </c>
      <c r="D1775" s="16" t="s">
        <v>684</v>
      </c>
      <c r="E1775" s="19"/>
      <c r="F1775" s="17" t="s">
        <v>685</v>
      </c>
      <c r="G1775" s="18">
        <f t="shared" si="517"/>
        <v>5968.7</v>
      </c>
      <c r="H1775" s="18">
        <f t="shared" si="518"/>
        <v>7120.8</v>
      </c>
      <c r="I1775" s="18">
        <f t="shared" si="519"/>
        <v>6238.9</v>
      </c>
      <c r="J1775" s="18">
        <f t="shared" si="520"/>
        <v>0</v>
      </c>
    </row>
    <row r="1776" spans="1:10" x14ac:dyDescent="0.25">
      <c r="A1776" s="16" t="s">
        <v>626</v>
      </c>
      <c r="B1776" s="16" t="s">
        <v>98</v>
      </c>
      <c r="C1776" s="16" t="s">
        <v>235</v>
      </c>
      <c r="D1776" s="16" t="s">
        <v>686</v>
      </c>
      <c r="E1776" s="19"/>
      <c r="F1776" s="17" t="s">
        <v>25</v>
      </c>
      <c r="G1776" s="18">
        <f t="shared" si="517"/>
        <v>5968.7</v>
      </c>
      <c r="H1776" s="18">
        <f t="shared" si="518"/>
        <v>7120.8</v>
      </c>
      <c r="I1776" s="18">
        <f t="shared" si="519"/>
        <v>6238.9</v>
      </c>
      <c r="J1776" s="18">
        <f t="shared" si="520"/>
        <v>0</v>
      </c>
    </row>
    <row r="1777" spans="1:10" ht="31.5" x14ac:dyDescent="0.25">
      <c r="A1777" s="16" t="s">
        <v>626</v>
      </c>
      <c r="B1777" s="16" t="s">
        <v>98</v>
      </c>
      <c r="C1777" s="16" t="s">
        <v>235</v>
      </c>
      <c r="D1777" s="16" t="s">
        <v>687</v>
      </c>
      <c r="E1777" s="19"/>
      <c r="F1777" s="17" t="s">
        <v>688</v>
      </c>
      <c r="G1777" s="18">
        <f t="shared" si="517"/>
        <v>5968.7</v>
      </c>
      <c r="H1777" s="18">
        <f t="shared" si="518"/>
        <v>7120.8</v>
      </c>
      <c r="I1777" s="18">
        <f t="shared" si="519"/>
        <v>6238.9</v>
      </c>
      <c r="J1777" s="18">
        <f t="shared" si="520"/>
        <v>0</v>
      </c>
    </row>
    <row r="1778" spans="1:10" ht="31.5" x14ac:dyDescent="0.25">
      <c r="A1778" s="16" t="s">
        <v>626</v>
      </c>
      <c r="B1778" s="16" t="s">
        <v>98</v>
      </c>
      <c r="C1778" s="16" t="s">
        <v>235</v>
      </c>
      <c r="D1778" s="16" t="s">
        <v>689</v>
      </c>
      <c r="E1778" s="19"/>
      <c r="F1778" s="17" t="s">
        <v>690</v>
      </c>
      <c r="G1778" s="18">
        <f t="shared" si="517"/>
        <v>5968.7</v>
      </c>
      <c r="H1778" s="18">
        <f t="shared" si="518"/>
        <v>7120.8</v>
      </c>
      <c r="I1778" s="18">
        <f t="shared" si="519"/>
        <v>6238.9</v>
      </c>
      <c r="J1778" s="18">
        <f t="shared" si="520"/>
        <v>0</v>
      </c>
    </row>
    <row r="1779" spans="1:10" ht="31.5" x14ac:dyDescent="0.25">
      <c r="A1779" s="16" t="s">
        <v>626</v>
      </c>
      <c r="B1779" s="16" t="s">
        <v>98</v>
      </c>
      <c r="C1779" s="16" t="s">
        <v>235</v>
      </c>
      <c r="D1779" s="16" t="s">
        <v>689</v>
      </c>
      <c r="E1779" s="16" t="s">
        <v>30</v>
      </c>
      <c r="F1779" s="17" t="s">
        <v>31</v>
      </c>
      <c r="G1779" s="18">
        <v>5968.7</v>
      </c>
      <c r="H1779" s="18">
        <v>7120.8</v>
      </c>
      <c r="I1779" s="18">
        <v>6238.9</v>
      </c>
      <c r="J1779" s="18"/>
    </row>
    <row r="1780" spans="1:10" s="22" customFormat="1" x14ac:dyDescent="0.25">
      <c r="A1780" s="23" t="s">
        <v>626</v>
      </c>
      <c r="B1780" s="23" t="s">
        <v>128</v>
      </c>
      <c r="C1780" s="23"/>
      <c r="D1780" s="9"/>
      <c r="E1780" s="24"/>
      <c r="F1780" s="10" t="s">
        <v>145</v>
      </c>
      <c r="G1780" s="11">
        <f>G1781+G1829</f>
        <v>3731781</v>
      </c>
      <c r="H1780" s="11">
        <f>H1781+H1829</f>
        <v>2734618.1999999997</v>
      </c>
      <c r="I1780" s="11">
        <f>I1781+I1829</f>
        <v>1862203.6</v>
      </c>
      <c r="J1780" s="11">
        <f>J1781+J1829</f>
        <v>0</v>
      </c>
    </row>
    <row r="1781" spans="1:10" s="12" customFormat="1" x14ac:dyDescent="0.25">
      <c r="A1781" s="13" t="s">
        <v>626</v>
      </c>
      <c r="B1781" s="13" t="s">
        <v>128</v>
      </c>
      <c r="C1781" s="13" t="s">
        <v>122</v>
      </c>
      <c r="D1781" s="13"/>
      <c r="E1781" s="21"/>
      <c r="F1781" s="14" t="s">
        <v>146</v>
      </c>
      <c r="G1781" s="15">
        <f>G1782</f>
        <v>2851701.2</v>
      </c>
      <c r="H1781" s="15">
        <f>H1782</f>
        <v>2466416.5999999996</v>
      </c>
      <c r="I1781" s="15">
        <f>I1782</f>
        <v>1594002</v>
      </c>
      <c r="J1781" s="15">
        <f>J1782</f>
        <v>0</v>
      </c>
    </row>
    <row r="1782" spans="1:10" ht="31.5" x14ac:dyDescent="0.25">
      <c r="A1782" s="16" t="s">
        <v>626</v>
      </c>
      <c r="B1782" s="16" t="s">
        <v>128</v>
      </c>
      <c r="C1782" s="16" t="s">
        <v>122</v>
      </c>
      <c r="D1782" s="16" t="s">
        <v>407</v>
      </c>
      <c r="E1782" s="19"/>
      <c r="F1782" s="17" t="s">
        <v>408</v>
      </c>
      <c r="G1782" s="18">
        <f>G1783+G1793+G1801</f>
        <v>2851701.2</v>
      </c>
      <c r="H1782" s="18">
        <f>H1783+H1793+H1801</f>
        <v>2466416.5999999996</v>
      </c>
      <c r="I1782" s="18">
        <f>I1783+I1793+I1801</f>
        <v>1594002</v>
      </c>
      <c r="J1782" s="18">
        <f>J1783+J1793+J1801</f>
        <v>0</v>
      </c>
    </row>
    <row r="1783" spans="1:10" ht="31.5" x14ac:dyDescent="0.25">
      <c r="A1783" s="16" t="s">
        <v>626</v>
      </c>
      <c r="B1783" s="16" t="s">
        <v>128</v>
      </c>
      <c r="C1783" s="16" t="s">
        <v>122</v>
      </c>
      <c r="D1783" s="16" t="s">
        <v>638</v>
      </c>
      <c r="E1783" s="19"/>
      <c r="F1783" s="17" t="s">
        <v>148</v>
      </c>
      <c r="G1783" s="18">
        <f>G1784</f>
        <v>1787274.7000000002</v>
      </c>
      <c r="H1783" s="18">
        <f>H1784</f>
        <v>796678.6</v>
      </c>
      <c r="I1783" s="18">
        <f>I1784</f>
        <v>99838.3</v>
      </c>
      <c r="J1783" s="18">
        <f>J1784</f>
        <v>0</v>
      </c>
    </row>
    <row r="1784" spans="1:10" ht="31.5" x14ac:dyDescent="0.25">
      <c r="A1784" s="16" t="s">
        <v>626</v>
      </c>
      <c r="B1784" s="16" t="s">
        <v>128</v>
      </c>
      <c r="C1784" s="16" t="s">
        <v>122</v>
      </c>
      <c r="D1784" s="16" t="s">
        <v>691</v>
      </c>
      <c r="E1784" s="19"/>
      <c r="F1784" s="17" t="s">
        <v>150</v>
      </c>
      <c r="G1784" s="18">
        <f>G1785+G1787+G1789+G1791</f>
        <v>1787274.7000000002</v>
      </c>
      <c r="H1784" s="18">
        <f>H1785+H1787+H1789+H1791</f>
        <v>796678.6</v>
      </c>
      <c r="I1784" s="18">
        <f>I1785+I1787+I1789+I1791</f>
        <v>99838.3</v>
      </c>
      <c r="J1784" s="18">
        <f>J1785+J1787+J1789+J1791</f>
        <v>0</v>
      </c>
    </row>
    <row r="1785" spans="1:10" x14ac:dyDescent="0.25">
      <c r="A1785" s="16" t="s">
        <v>626</v>
      </c>
      <c r="B1785" s="16" t="s">
        <v>128</v>
      </c>
      <c r="C1785" s="16" t="s">
        <v>122</v>
      </c>
      <c r="D1785" s="16" t="s">
        <v>692</v>
      </c>
      <c r="E1785" s="19"/>
      <c r="F1785" s="17" t="s">
        <v>693</v>
      </c>
      <c r="G1785" s="18">
        <f>G1786</f>
        <v>51615</v>
      </c>
      <c r="H1785" s="18">
        <f>H1786</f>
        <v>166.30000000000291</v>
      </c>
      <c r="I1785" s="18">
        <f>I1786</f>
        <v>0</v>
      </c>
      <c r="J1785" s="18">
        <f>J1786</f>
        <v>0</v>
      </c>
    </row>
    <row r="1786" spans="1:10" ht="31.5" x14ac:dyDescent="0.25">
      <c r="A1786" s="16" t="s">
        <v>626</v>
      </c>
      <c r="B1786" s="16" t="s">
        <v>128</v>
      </c>
      <c r="C1786" s="16" t="s">
        <v>122</v>
      </c>
      <c r="D1786" s="16" t="s">
        <v>692</v>
      </c>
      <c r="E1786" s="16" t="s">
        <v>30</v>
      </c>
      <c r="F1786" s="17" t="s">
        <v>31</v>
      </c>
      <c r="G1786" s="18">
        <v>51615</v>
      </c>
      <c r="H1786" s="18">
        <v>166.30000000000291</v>
      </c>
      <c r="I1786" s="18">
        <v>0</v>
      </c>
      <c r="J1786" s="18"/>
    </row>
    <row r="1787" spans="1:10" ht="47.25" x14ac:dyDescent="0.25">
      <c r="A1787" s="16" t="s">
        <v>626</v>
      </c>
      <c r="B1787" s="16" t="s">
        <v>128</v>
      </c>
      <c r="C1787" s="16" t="s">
        <v>122</v>
      </c>
      <c r="D1787" s="16" t="s">
        <v>694</v>
      </c>
      <c r="E1787" s="19"/>
      <c r="F1787" s="17" t="s">
        <v>695</v>
      </c>
      <c r="G1787" s="18">
        <f>G1788</f>
        <v>99838.3</v>
      </c>
      <c r="H1787" s="18">
        <f>H1788</f>
        <v>99838.3</v>
      </c>
      <c r="I1787" s="18">
        <f>I1788</f>
        <v>99838.3</v>
      </c>
      <c r="J1787" s="18">
        <f>J1788</f>
        <v>0</v>
      </c>
    </row>
    <row r="1788" spans="1:10" ht="31.5" x14ac:dyDescent="0.25">
      <c r="A1788" s="16" t="s">
        <v>626</v>
      </c>
      <c r="B1788" s="16" t="s">
        <v>128</v>
      </c>
      <c r="C1788" s="16" t="s">
        <v>122</v>
      </c>
      <c r="D1788" s="16" t="s">
        <v>694</v>
      </c>
      <c r="E1788" s="16" t="s">
        <v>30</v>
      </c>
      <c r="F1788" s="17" t="s">
        <v>31</v>
      </c>
      <c r="G1788" s="18">
        <v>99838.3</v>
      </c>
      <c r="H1788" s="18">
        <v>99838.3</v>
      </c>
      <c r="I1788" s="18">
        <v>99838.3</v>
      </c>
      <c r="J1788" s="18"/>
    </row>
    <row r="1789" spans="1:10" ht="31.5" x14ac:dyDescent="0.25">
      <c r="A1789" s="16" t="s">
        <v>626</v>
      </c>
      <c r="B1789" s="16" t="s">
        <v>128</v>
      </c>
      <c r="C1789" s="16" t="s">
        <v>122</v>
      </c>
      <c r="D1789" s="16" t="s">
        <v>696</v>
      </c>
      <c r="E1789" s="19"/>
      <c r="F1789" s="17" t="s">
        <v>697</v>
      </c>
      <c r="G1789" s="18">
        <f>G1790</f>
        <v>441699.3</v>
      </c>
      <c r="H1789" s="18">
        <f>H1790</f>
        <v>696674</v>
      </c>
      <c r="I1789" s="18">
        <f>I1790</f>
        <v>0</v>
      </c>
      <c r="J1789" s="18">
        <f>J1790</f>
        <v>0</v>
      </c>
    </row>
    <row r="1790" spans="1:10" ht="31.5" x14ac:dyDescent="0.25">
      <c r="A1790" s="16" t="s">
        <v>626</v>
      </c>
      <c r="B1790" s="16" t="s">
        <v>128</v>
      </c>
      <c r="C1790" s="16" t="s">
        <v>122</v>
      </c>
      <c r="D1790" s="16" t="s">
        <v>696</v>
      </c>
      <c r="E1790" s="16" t="s">
        <v>30</v>
      </c>
      <c r="F1790" s="17" t="s">
        <v>31</v>
      </c>
      <c r="G1790" s="18">
        <v>441699.3</v>
      </c>
      <c r="H1790" s="18">
        <v>696674</v>
      </c>
      <c r="I1790" s="18">
        <v>0</v>
      </c>
      <c r="J1790" s="18"/>
    </row>
    <row r="1791" spans="1:10" x14ac:dyDescent="0.25">
      <c r="A1791" s="16" t="s">
        <v>626</v>
      </c>
      <c r="B1791" s="16" t="s">
        <v>128</v>
      </c>
      <c r="C1791" s="16" t="s">
        <v>122</v>
      </c>
      <c r="D1791" s="16" t="s">
        <v>698</v>
      </c>
      <c r="E1791" s="19"/>
      <c r="F1791" s="17" t="s">
        <v>152</v>
      </c>
      <c r="G1791" s="18">
        <f>G1792</f>
        <v>1194122.1000000001</v>
      </c>
      <c r="H1791" s="18">
        <f>H1792</f>
        <v>0</v>
      </c>
      <c r="I1791" s="18">
        <f>I1792</f>
        <v>0</v>
      </c>
      <c r="J1791" s="18">
        <f>J1792</f>
        <v>0</v>
      </c>
    </row>
    <row r="1792" spans="1:10" ht="31.5" x14ac:dyDescent="0.25">
      <c r="A1792" s="16" t="s">
        <v>626</v>
      </c>
      <c r="B1792" s="16" t="s">
        <v>128</v>
      </c>
      <c r="C1792" s="16" t="s">
        <v>122</v>
      </c>
      <c r="D1792" s="16" t="s">
        <v>698</v>
      </c>
      <c r="E1792" s="16" t="s">
        <v>30</v>
      </c>
      <c r="F1792" s="17" t="s">
        <v>31</v>
      </c>
      <c r="G1792" s="18">
        <v>1194122.1000000001</v>
      </c>
      <c r="H1792" s="18">
        <v>0</v>
      </c>
      <c r="I1792" s="18">
        <v>0</v>
      </c>
      <c r="J1792" s="18"/>
    </row>
    <row r="1793" spans="1:10" x14ac:dyDescent="0.25">
      <c r="A1793" s="16" t="s">
        <v>626</v>
      </c>
      <c r="B1793" s="16" t="s">
        <v>128</v>
      </c>
      <c r="C1793" s="16" t="s">
        <v>122</v>
      </c>
      <c r="D1793" s="16" t="s">
        <v>643</v>
      </c>
      <c r="E1793" s="19"/>
      <c r="F1793" s="17" t="s">
        <v>58</v>
      </c>
      <c r="G1793" s="18">
        <f>G1794+G1797</f>
        <v>169696.9</v>
      </c>
      <c r="H1793" s="18">
        <f>H1794+H1797</f>
        <v>498202.2</v>
      </c>
      <c r="I1793" s="18">
        <f>I1794+I1797</f>
        <v>639716.9</v>
      </c>
      <c r="J1793" s="18">
        <f>J1794+J1797</f>
        <v>0</v>
      </c>
    </row>
    <row r="1794" spans="1:10" ht="31.5" x14ac:dyDescent="0.25">
      <c r="A1794" s="16" t="s">
        <v>626</v>
      </c>
      <c r="B1794" s="16" t="s">
        <v>128</v>
      </c>
      <c r="C1794" s="16" t="s">
        <v>122</v>
      </c>
      <c r="D1794" s="16" t="s">
        <v>699</v>
      </c>
      <c r="E1794" s="19"/>
      <c r="F1794" s="17" t="s">
        <v>700</v>
      </c>
      <c r="G1794" s="18">
        <f t="shared" ref="G1794:G1797" si="521">G1795</f>
        <v>157212</v>
      </c>
      <c r="H1794" s="18">
        <f t="shared" ref="H1794:H1797" si="522">H1795</f>
        <v>498202.2</v>
      </c>
      <c r="I1794" s="18">
        <f t="shared" ref="I1794:I1797" si="523">I1795</f>
        <v>160734.1</v>
      </c>
      <c r="J1794" s="18">
        <f t="shared" ref="J1794:J1797" si="524">J1795</f>
        <v>0</v>
      </c>
    </row>
    <row r="1795" spans="1:10" ht="31.5" x14ac:dyDescent="0.25">
      <c r="A1795" s="16" t="s">
        <v>626</v>
      </c>
      <c r="B1795" s="16" t="s">
        <v>128</v>
      </c>
      <c r="C1795" s="16" t="s">
        <v>122</v>
      </c>
      <c r="D1795" s="16" t="s">
        <v>701</v>
      </c>
      <c r="E1795" s="19"/>
      <c r="F1795" s="17" t="s">
        <v>702</v>
      </c>
      <c r="G1795" s="18">
        <f t="shared" si="521"/>
        <v>157212</v>
      </c>
      <c r="H1795" s="18">
        <f t="shared" si="522"/>
        <v>498202.2</v>
      </c>
      <c r="I1795" s="18">
        <f t="shared" si="523"/>
        <v>160734.1</v>
      </c>
      <c r="J1795" s="18">
        <f t="shared" si="524"/>
        <v>0</v>
      </c>
    </row>
    <row r="1796" spans="1:10" ht="31.5" x14ac:dyDescent="0.25">
      <c r="A1796" s="16" t="s">
        <v>626</v>
      </c>
      <c r="B1796" s="16" t="s">
        <v>128</v>
      </c>
      <c r="C1796" s="16" t="s">
        <v>122</v>
      </c>
      <c r="D1796" s="16" t="s">
        <v>701</v>
      </c>
      <c r="E1796" s="16" t="s">
        <v>30</v>
      </c>
      <c r="F1796" s="17" t="s">
        <v>31</v>
      </c>
      <c r="G1796" s="18">
        <v>157212</v>
      </c>
      <c r="H1796" s="18">
        <v>498202.2</v>
      </c>
      <c r="I1796" s="18">
        <v>160734.1</v>
      </c>
      <c r="J1796" s="18"/>
    </row>
    <row r="1797" spans="1:10" ht="31.5" x14ac:dyDescent="0.25">
      <c r="A1797" s="16" t="s">
        <v>626</v>
      </c>
      <c r="B1797" s="16" t="s">
        <v>128</v>
      </c>
      <c r="C1797" s="16" t="s">
        <v>122</v>
      </c>
      <c r="D1797" s="16" t="s">
        <v>703</v>
      </c>
      <c r="E1797" s="19"/>
      <c r="F1797" s="17" t="s">
        <v>704</v>
      </c>
      <c r="G1797" s="18">
        <f t="shared" si="521"/>
        <v>12484.9</v>
      </c>
      <c r="H1797" s="18">
        <f t="shared" si="522"/>
        <v>0</v>
      </c>
      <c r="I1797" s="18">
        <f t="shared" si="523"/>
        <v>478982.8</v>
      </c>
      <c r="J1797" s="18">
        <f t="shared" si="524"/>
        <v>0</v>
      </c>
    </row>
    <row r="1798" spans="1:10" ht="31.5" x14ac:dyDescent="0.25">
      <c r="A1798" s="16" t="s">
        <v>626</v>
      </c>
      <c r="B1798" s="16" t="s">
        <v>128</v>
      </c>
      <c r="C1798" s="16" t="s">
        <v>122</v>
      </c>
      <c r="D1798" s="16" t="s">
        <v>705</v>
      </c>
      <c r="E1798" s="19"/>
      <c r="F1798" s="17" t="s">
        <v>706</v>
      </c>
      <c r="G1798" s="18">
        <f>G1799+G1800</f>
        <v>12484.9</v>
      </c>
      <c r="H1798" s="18">
        <f>H1799+H1800</f>
        <v>0</v>
      </c>
      <c r="I1798" s="18">
        <f>I1799+I1800</f>
        <v>478982.8</v>
      </c>
      <c r="J1798" s="18">
        <f>J1799+J1800</f>
        <v>0</v>
      </c>
    </row>
    <row r="1799" spans="1:10" ht="31.5" x14ac:dyDescent="0.25">
      <c r="A1799" s="16" t="s">
        <v>626</v>
      </c>
      <c r="B1799" s="16" t="s">
        <v>128</v>
      </c>
      <c r="C1799" s="16" t="s">
        <v>122</v>
      </c>
      <c r="D1799" s="16">
        <v>1030441120</v>
      </c>
      <c r="E1799" s="16" t="s">
        <v>30</v>
      </c>
      <c r="F1799" s="17" t="s">
        <v>31</v>
      </c>
      <c r="G1799" s="18">
        <v>2700</v>
      </c>
      <c r="H1799" s="18">
        <v>0</v>
      </c>
      <c r="I1799" s="18">
        <v>0</v>
      </c>
      <c r="J1799" s="18"/>
    </row>
    <row r="1800" spans="1:10" ht="31.5" x14ac:dyDescent="0.25">
      <c r="A1800" s="16" t="s">
        <v>626</v>
      </c>
      <c r="B1800" s="16" t="s">
        <v>128</v>
      </c>
      <c r="C1800" s="16" t="s">
        <v>122</v>
      </c>
      <c r="D1800" s="16">
        <v>1030441120</v>
      </c>
      <c r="E1800" s="16" t="s">
        <v>63</v>
      </c>
      <c r="F1800" s="17" t="s">
        <v>64</v>
      </c>
      <c r="G1800" s="18">
        <v>9784.9</v>
      </c>
      <c r="H1800" s="18">
        <v>0</v>
      </c>
      <c r="I1800" s="18">
        <v>478982.8</v>
      </c>
      <c r="J1800" s="18"/>
    </row>
    <row r="1801" spans="1:10" x14ac:dyDescent="0.25">
      <c r="A1801" s="16" t="s">
        <v>626</v>
      </c>
      <c r="B1801" s="16" t="s">
        <v>128</v>
      </c>
      <c r="C1801" s="16" t="s">
        <v>122</v>
      </c>
      <c r="D1801" s="16" t="s">
        <v>409</v>
      </c>
      <c r="E1801" s="19"/>
      <c r="F1801" s="17" t="s">
        <v>25</v>
      </c>
      <c r="G1801" s="18">
        <f>G1802+G1816</f>
        <v>894729.6</v>
      </c>
      <c r="H1801" s="18">
        <f>H1802+H1816</f>
        <v>1171535.7999999998</v>
      </c>
      <c r="I1801" s="18">
        <f>I1802+I1816</f>
        <v>854446.79999999993</v>
      </c>
      <c r="J1801" s="18">
        <f>J1802+J1816</f>
        <v>0</v>
      </c>
    </row>
    <row r="1802" spans="1:10" ht="31.5" x14ac:dyDescent="0.25">
      <c r="A1802" s="16" t="s">
        <v>626</v>
      </c>
      <c r="B1802" s="16" t="s">
        <v>128</v>
      </c>
      <c r="C1802" s="16" t="s">
        <v>122</v>
      </c>
      <c r="D1802" s="16" t="s">
        <v>423</v>
      </c>
      <c r="E1802" s="19"/>
      <c r="F1802" s="17" t="s">
        <v>424</v>
      </c>
      <c r="G1802" s="18">
        <f>G1806+G1814+G1803+G1808+G1810+G1812</f>
        <v>680412</v>
      </c>
      <c r="H1802" s="18">
        <f>H1806+H1814+H1803+H1808+H1810+H1812</f>
        <v>907194.79999999993</v>
      </c>
      <c r="I1802" s="18">
        <f>I1806+I1814+I1803+I1808+I1810+I1812</f>
        <v>694807.2</v>
      </c>
      <c r="J1802" s="18">
        <f>J1806+J1814+J1803+J1808+J1810+J1812</f>
        <v>0</v>
      </c>
    </row>
    <row r="1803" spans="1:10" ht="31.5" x14ac:dyDescent="0.25">
      <c r="A1803" s="16" t="s">
        <v>626</v>
      </c>
      <c r="B1803" s="16" t="s">
        <v>128</v>
      </c>
      <c r="C1803" s="16" t="s">
        <v>122</v>
      </c>
      <c r="D1803" s="16" t="s">
        <v>707</v>
      </c>
      <c r="E1803" s="19"/>
      <c r="F1803" s="17" t="s">
        <v>708</v>
      </c>
      <c r="G1803" s="18">
        <f>G1804+G1805</f>
        <v>520684.3</v>
      </c>
      <c r="H1803" s="18">
        <f>H1804+H1805</f>
        <v>490684.3</v>
      </c>
      <c r="I1803" s="18">
        <f>I1804+I1805</f>
        <v>491056.8</v>
      </c>
      <c r="J1803" s="18">
        <f>J1804+J1805</f>
        <v>0</v>
      </c>
    </row>
    <row r="1804" spans="1:10" ht="31.5" x14ac:dyDescent="0.25">
      <c r="A1804" s="16" t="s">
        <v>626</v>
      </c>
      <c r="B1804" s="16" t="s">
        <v>128</v>
      </c>
      <c r="C1804" s="16" t="s">
        <v>122</v>
      </c>
      <c r="D1804" s="16" t="s">
        <v>707</v>
      </c>
      <c r="E1804" s="16" t="s">
        <v>30</v>
      </c>
      <c r="F1804" s="17" t="s">
        <v>31</v>
      </c>
      <c r="G1804" s="18">
        <v>519632</v>
      </c>
      <c r="H1804" s="18">
        <v>490490.5</v>
      </c>
      <c r="I1804" s="18">
        <v>490850</v>
      </c>
      <c r="J1804" s="18"/>
    </row>
    <row r="1805" spans="1:10" x14ac:dyDescent="0.25">
      <c r="A1805" s="16" t="s">
        <v>626</v>
      </c>
      <c r="B1805" s="16" t="s">
        <v>128</v>
      </c>
      <c r="C1805" s="16" t="s">
        <v>122</v>
      </c>
      <c r="D1805" s="16" t="s">
        <v>707</v>
      </c>
      <c r="E1805" s="16" t="s">
        <v>32</v>
      </c>
      <c r="F1805" s="17" t="s">
        <v>33</v>
      </c>
      <c r="G1805" s="18">
        <v>1052.3</v>
      </c>
      <c r="H1805" s="18">
        <v>193.8</v>
      </c>
      <c r="I1805" s="18">
        <v>206.8</v>
      </c>
      <c r="J1805" s="18"/>
    </row>
    <row r="1806" spans="1:10" ht="31.5" x14ac:dyDescent="0.25">
      <c r="A1806" s="16" t="s">
        <v>626</v>
      </c>
      <c r="B1806" s="16" t="s">
        <v>128</v>
      </c>
      <c r="C1806" s="16" t="s">
        <v>122</v>
      </c>
      <c r="D1806" s="16" t="s">
        <v>709</v>
      </c>
      <c r="E1806" s="19"/>
      <c r="F1806" s="17" t="s">
        <v>710</v>
      </c>
      <c r="G1806" s="18">
        <f>G1807</f>
        <v>54102.399999999994</v>
      </c>
      <c r="H1806" s="18">
        <f>H1807</f>
        <v>54362.1</v>
      </c>
      <c r="I1806" s="18">
        <f>I1807</f>
        <v>54362.1</v>
      </c>
      <c r="J1806" s="18">
        <f>J1807</f>
        <v>0</v>
      </c>
    </row>
    <row r="1807" spans="1:10" ht="31.5" x14ac:dyDescent="0.25">
      <c r="A1807" s="16" t="s">
        <v>626</v>
      </c>
      <c r="B1807" s="16" t="s">
        <v>128</v>
      </c>
      <c r="C1807" s="16" t="s">
        <v>122</v>
      </c>
      <c r="D1807" s="16">
        <v>1040321510</v>
      </c>
      <c r="E1807" s="16" t="s">
        <v>30</v>
      </c>
      <c r="F1807" s="17" t="s">
        <v>31</v>
      </c>
      <c r="G1807" s="18">
        <v>54102.399999999994</v>
      </c>
      <c r="H1807" s="18">
        <v>54362.1</v>
      </c>
      <c r="I1807" s="18">
        <v>54362.1</v>
      </c>
      <c r="J1807" s="18"/>
    </row>
    <row r="1808" spans="1:10" ht="31.5" x14ac:dyDescent="0.25">
      <c r="A1808" s="16" t="s">
        <v>626</v>
      </c>
      <c r="B1808" s="16" t="s">
        <v>128</v>
      </c>
      <c r="C1808" s="16" t="s">
        <v>122</v>
      </c>
      <c r="D1808" s="16" t="s">
        <v>711</v>
      </c>
      <c r="E1808" s="19"/>
      <c r="F1808" s="17" t="s">
        <v>712</v>
      </c>
      <c r="G1808" s="18">
        <f>G1809</f>
        <v>43099.7</v>
      </c>
      <c r="H1808" s="18">
        <f>H1809</f>
        <v>43099.7</v>
      </c>
      <c r="I1808" s="18">
        <f>I1809</f>
        <v>43099.7</v>
      </c>
      <c r="J1808" s="18">
        <f>J1809</f>
        <v>0</v>
      </c>
    </row>
    <row r="1809" spans="1:10" ht="31.5" x14ac:dyDescent="0.25">
      <c r="A1809" s="16" t="s">
        <v>626</v>
      </c>
      <c r="B1809" s="16" t="s">
        <v>128</v>
      </c>
      <c r="C1809" s="16" t="s">
        <v>122</v>
      </c>
      <c r="D1809" s="16" t="s">
        <v>711</v>
      </c>
      <c r="E1809" s="16" t="s">
        <v>30</v>
      </c>
      <c r="F1809" s="17" t="s">
        <v>31</v>
      </c>
      <c r="G1809" s="18">
        <v>43099.7</v>
      </c>
      <c r="H1809" s="18">
        <v>43099.7</v>
      </c>
      <c r="I1809" s="18">
        <v>43099.7</v>
      </c>
      <c r="J1809" s="18"/>
    </row>
    <row r="1810" spans="1:10" ht="31.5" x14ac:dyDescent="0.25">
      <c r="A1810" s="16" t="s">
        <v>626</v>
      </c>
      <c r="B1810" s="16" t="s">
        <v>128</v>
      </c>
      <c r="C1810" s="16" t="s">
        <v>122</v>
      </c>
      <c r="D1810" s="16" t="s">
        <v>713</v>
      </c>
      <c r="E1810" s="19"/>
      <c r="F1810" s="17" t="s">
        <v>714</v>
      </c>
      <c r="G1810" s="18">
        <f>G1811</f>
        <v>13303</v>
      </c>
      <c r="H1810" s="18">
        <f>H1811</f>
        <v>6288.6</v>
      </c>
      <c r="I1810" s="18">
        <f>I1811</f>
        <v>6288.6</v>
      </c>
      <c r="J1810" s="18">
        <f>J1811</f>
        <v>0</v>
      </c>
    </row>
    <row r="1811" spans="1:10" ht="31.5" x14ac:dyDescent="0.25">
      <c r="A1811" s="16" t="s">
        <v>626</v>
      </c>
      <c r="B1811" s="16" t="s">
        <v>128</v>
      </c>
      <c r="C1811" s="16" t="s">
        <v>122</v>
      </c>
      <c r="D1811" s="16" t="s">
        <v>713</v>
      </c>
      <c r="E1811" s="16" t="s">
        <v>30</v>
      </c>
      <c r="F1811" s="17" t="s">
        <v>31</v>
      </c>
      <c r="G1811" s="18">
        <v>13303</v>
      </c>
      <c r="H1811" s="18">
        <v>6288.6</v>
      </c>
      <c r="I1811" s="18">
        <v>6288.6</v>
      </c>
      <c r="J1811" s="18"/>
    </row>
    <row r="1812" spans="1:10" ht="31.5" x14ac:dyDescent="0.25">
      <c r="A1812" s="16" t="s">
        <v>626</v>
      </c>
      <c r="B1812" s="16" t="s">
        <v>128</v>
      </c>
      <c r="C1812" s="16" t="s">
        <v>122</v>
      </c>
      <c r="D1812" s="16" t="s">
        <v>715</v>
      </c>
      <c r="E1812" s="19"/>
      <c r="F1812" s="17" t="s">
        <v>716</v>
      </c>
      <c r="G1812" s="18">
        <f>G1813</f>
        <v>11943.899999999994</v>
      </c>
      <c r="H1812" s="18">
        <f>H1813</f>
        <v>312760.09999999998</v>
      </c>
      <c r="I1812" s="18">
        <f>I1813</f>
        <v>100000</v>
      </c>
      <c r="J1812" s="18">
        <f>J1813</f>
        <v>0</v>
      </c>
    </row>
    <row r="1813" spans="1:10" ht="31.5" x14ac:dyDescent="0.25">
      <c r="A1813" s="16" t="s">
        <v>626</v>
      </c>
      <c r="B1813" s="16" t="s">
        <v>128</v>
      </c>
      <c r="C1813" s="16" t="s">
        <v>122</v>
      </c>
      <c r="D1813" s="16" t="s">
        <v>715</v>
      </c>
      <c r="E1813" s="16" t="s">
        <v>30</v>
      </c>
      <c r="F1813" s="17" t="s">
        <v>31</v>
      </c>
      <c r="G1813" s="18">
        <v>11943.899999999994</v>
      </c>
      <c r="H1813" s="18">
        <v>312760.09999999998</v>
      </c>
      <c r="I1813" s="18">
        <v>100000</v>
      </c>
      <c r="J1813" s="18"/>
    </row>
    <row r="1814" spans="1:10" ht="47.25" x14ac:dyDescent="0.25">
      <c r="A1814" s="16" t="s">
        <v>626</v>
      </c>
      <c r="B1814" s="16" t="s">
        <v>128</v>
      </c>
      <c r="C1814" s="16" t="s">
        <v>122</v>
      </c>
      <c r="D1814" s="16" t="s">
        <v>717</v>
      </c>
      <c r="E1814" s="19"/>
      <c r="F1814" s="17" t="s">
        <v>718</v>
      </c>
      <c r="G1814" s="18">
        <f>G1815</f>
        <v>37278.699999999997</v>
      </c>
      <c r="H1814" s="18">
        <f>H1815</f>
        <v>0</v>
      </c>
      <c r="I1814" s="18">
        <f>I1815</f>
        <v>0</v>
      </c>
      <c r="J1814" s="18">
        <f>J1815</f>
        <v>0</v>
      </c>
    </row>
    <row r="1815" spans="1:10" ht="31.5" x14ac:dyDescent="0.25">
      <c r="A1815" s="16" t="s">
        <v>626</v>
      </c>
      <c r="B1815" s="16" t="s">
        <v>128</v>
      </c>
      <c r="C1815" s="16" t="s">
        <v>122</v>
      </c>
      <c r="D1815" s="16">
        <v>1040323750</v>
      </c>
      <c r="E1815" s="16" t="s">
        <v>30</v>
      </c>
      <c r="F1815" s="17" t="s">
        <v>31</v>
      </c>
      <c r="G1815" s="18">
        <v>37278.699999999997</v>
      </c>
      <c r="H1815" s="18">
        <v>0</v>
      </c>
      <c r="I1815" s="18">
        <v>0</v>
      </c>
      <c r="J1815" s="18"/>
    </row>
    <row r="1816" spans="1:10" ht="31.5" x14ac:dyDescent="0.25">
      <c r="A1816" s="16" t="s">
        <v>626</v>
      </c>
      <c r="B1816" s="16" t="s">
        <v>128</v>
      </c>
      <c r="C1816" s="16" t="s">
        <v>122</v>
      </c>
      <c r="D1816" s="16" t="s">
        <v>719</v>
      </c>
      <c r="E1816" s="19"/>
      <c r="F1816" s="17" t="s">
        <v>720</v>
      </c>
      <c r="G1816" s="18">
        <f>G1817+G1823+G1819+G1821+G1825+G1827</f>
        <v>214317.59999999998</v>
      </c>
      <c r="H1816" s="18">
        <f>H1817+H1823+H1819+H1821+H1825+H1827</f>
        <v>264341</v>
      </c>
      <c r="I1816" s="18">
        <f>I1817+I1823+I1819+I1821+I1825+I1827</f>
        <v>159639.6</v>
      </c>
      <c r="J1816" s="18">
        <f>J1817+J1823+J1819+J1821+J1825+J1827</f>
        <v>0</v>
      </c>
    </row>
    <row r="1817" spans="1:10" ht="47.25" x14ac:dyDescent="0.25">
      <c r="A1817" s="16" t="s">
        <v>626</v>
      </c>
      <c r="B1817" s="16" t="s">
        <v>128</v>
      </c>
      <c r="C1817" s="16" t="s">
        <v>122</v>
      </c>
      <c r="D1817" s="16" t="s">
        <v>721</v>
      </c>
      <c r="E1817" s="19"/>
      <c r="F1817" s="17" t="s">
        <v>45</v>
      </c>
      <c r="G1817" s="18">
        <f>G1818</f>
        <v>1181.4000000000001</v>
      </c>
      <c r="H1817" s="18">
        <f>H1818</f>
        <v>1181.4000000000001</v>
      </c>
      <c r="I1817" s="18">
        <f>I1818</f>
        <v>1181.4000000000001</v>
      </c>
      <c r="J1817" s="18">
        <f>J1818</f>
        <v>0</v>
      </c>
    </row>
    <row r="1818" spans="1:10" ht="31.5" x14ac:dyDescent="0.25">
      <c r="A1818" s="16" t="s">
        <v>626</v>
      </c>
      <c r="B1818" s="16" t="s">
        <v>128</v>
      </c>
      <c r="C1818" s="16" t="s">
        <v>122</v>
      </c>
      <c r="D1818" s="16">
        <v>1040400590</v>
      </c>
      <c r="E1818" s="16" t="s">
        <v>111</v>
      </c>
      <c r="F1818" s="17" t="s">
        <v>112</v>
      </c>
      <c r="G1818" s="18">
        <v>1181.4000000000001</v>
      </c>
      <c r="H1818" s="18">
        <v>1181.4000000000001</v>
      </c>
      <c r="I1818" s="18">
        <v>1181.4000000000001</v>
      </c>
      <c r="J1818" s="18"/>
    </row>
    <row r="1819" spans="1:10" ht="78.75" x14ac:dyDescent="0.25">
      <c r="A1819" s="16" t="s">
        <v>626</v>
      </c>
      <c r="B1819" s="16" t="s">
        <v>128</v>
      </c>
      <c r="C1819" s="16" t="s">
        <v>122</v>
      </c>
      <c r="D1819" s="16" t="s">
        <v>722</v>
      </c>
      <c r="E1819" s="19"/>
      <c r="F1819" s="17" t="s">
        <v>723</v>
      </c>
      <c r="G1819" s="18">
        <f>G1820</f>
        <v>900</v>
      </c>
      <c r="H1819" s="18">
        <f>H1820</f>
        <v>900</v>
      </c>
      <c r="I1819" s="18">
        <f>I1820</f>
        <v>900</v>
      </c>
      <c r="J1819" s="18">
        <f>J1820</f>
        <v>0</v>
      </c>
    </row>
    <row r="1820" spans="1:10" ht="31.5" x14ac:dyDescent="0.25">
      <c r="A1820" s="16" t="s">
        <v>626</v>
      </c>
      <c r="B1820" s="16" t="s">
        <v>128</v>
      </c>
      <c r="C1820" s="16" t="s">
        <v>122</v>
      </c>
      <c r="D1820" s="16" t="s">
        <v>722</v>
      </c>
      <c r="E1820" s="16" t="s">
        <v>30</v>
      </c>
      <c r="F1820" s="17" t="s">
        <v>31</v>
      </c>
      <c r="G1820" s="18">
        <v>900</v>
      </c>
      <c r="H1820" s="18">
        <v>900</v>
      </c>
      <c r="I1820" s="18">
        <v>900</v>
      </c>
      <c r="J1820" s="18"/>
    </row>
    <row r="1821" spans="1:10" ht="31.5" x14ac:dyDescent="0.25">
      <c r="A1821" s="16" t="s">
        <v>626</v>
      </c>
      <c r="B1821" s="16" t="s">
        <v>128</v>
      </c>
      <c r="C1821" s="16" t="s">
        <v>122</v>
      </c>
      <c r="D1821" s="16" t="s">
        <v>724</v>
      </c>
      <c r="E1821" s="19"/>
      <c r="F1821" s="17" t="s">
        <v>725</v>
      </c>
      <c r="G1821" s="18">
        <f>G1822</f>
        <v>99403</v>
      </c>
      <c r="H1821" s="18">
        <f>H1822</f>
        <v>104701.4</v>
      </c>
      <c r="I1821" s="18">
        <f>I1822</f>
        <v>0</v>
      </c>
      <c r="J1821" s="18">
        <f>J1822</f>
        <v>0</v>
      </c>
    </row>
    <row r="1822" spans="1:10" ht="31.5" x14ac:dyDescent="0.25">
      <c r="A1822" s="16" t="s">
        <v>626</v>
      </c>
      <c r="B1822" s="16" t="s">
        <v>128</v>
      </c>
      <c r="C1822" s="16" t="s">
        <v>122</v>
      </c>
      <c r="D1822" s="16" t="s">
        <v>724</v>
      </c>
      <c r="E1822" s="16" t="s">
        <v>30</v>
      </c>
      <c r="F1822" s="17" t="s">
        <v>31</v>
      </c>
      <c r="G1822" s="18">
        <v>99403</v>
      </c>
      <c r="H1822" s="18">
        <v>104701.4</v>
      </c>
      <c r="I1822" s="18">
        <v>0</v>
      </c>
      <c r="J1822" s="18"/>
    </row>
    <row r="1823" spans="1:10" ht="31.5" x14ac:dyDescent="0.25">
      <c r="A1823" s="16" t="s">
        <v>626</v>
      </c>
      <c r="B1823" s="16" t="s">
        <v>128</v>
      </c>
      <c r="C1823" s="16" t="s">
        <v>122</v>
      </c>
      <c r="D1823" s="16" t="s">
        <v>726</v>
      </c>
      <c r="E1823" s="19"/>
      <c r="F1823" s="17" t="s">
        <v>727</v>
      </c>
      <c r="G1823" s="18">
        <f>G1824</f>
        <v>5275</v>
      </c>
      <c r="H1823" s="18">
        <f>H1824</f>
        <v>0</v>
      </c>
      <c r="I1823" s="18">
        <f>I1824</f>
        <v>0</v>
      </c>
      <c r="J1823" s="18">
        <f>J1824</f>
        <v>0</v>
      </c>
    </row>
    <row r="1824" spans="1:10" ht="31.5" x14ac:dyDescent="0.25">
      <c r="A1824" s="16" t="s">
        <v>626</v>
      </c>
      <c r="B1824" s="16" t="s">
        <v>128</v>
      </c>
      <c r="C1824" s="16" t="s">
        <v>122</v>
      </c>
      <c r="D1824" s="16">
        <v>1040423680</v>
      </c>
      <c r="E1824" s="16" t="s">
        <v>30</v>
      </c>
      <c r="F1824" s="17" t="s">
        <v>31</v>
      </c>
      <c r="G1824" s="18">
        <v>5275</v>
      </c>
      <c r="H1824" s="18">
        <v>0</v>
      </c>
      <c r="I1824" s="18">
        <v>0</v>
      </c>
      <c r="J1824" s="18"/>
    </row>
    <row r="1825" spans="1:10" x14ac:dyDescent="0.25">
      <c r="A1825" s="16" t="s">
        <v>626</v>
      </c>
      <c r="B1825" s="16" t="s">
        <v>128</v>
      </c>
      <c r="C1825" s="16" t="s">
        <v>122</v>
      </c>
      <c r="D1825" s="16" t="s">
        <v>728</v>
      </c>
      <c r="E1825" s="19"/>
      <c r="F1825" s="17" t="s">
        <v>729</v>
      </c>
      <c r="G1825" s="18">
        <f>G1826</f>
        <v>106932.7</v>
      </c>
      <c r="H1825" s="18">
        <f>H1826</f>
        <v>156932.70000000001</v>
      </c>
      <c r="I1825" s="18">
        <f>I1826</f>
        <v>156932.70000000001</v>
      </c>
      <c r="J1825" s="18">
        <f>J1826</f>
        <v>0</v>
      </c>
    </row>
    <row r="1826" spans="1:10" ht="31.5" x14ac:dyDescent="0.25">
      <c r="A1826" s="16" t="s">
        <v>626</v>
      </c>
      <c r="B1826" s="16" t="s">
        <v>128</v>
      </c>
      <c r="C1826" s="16" t="s">
        <v>122</v>
      </c>
      <c r="D1826" s="16" t="s">
        <v>728</v>
      </c>
      <c r="E1826" s="16" t="s">
        <v>30</v>
      </c>
      <c r="F1826" s="17" t="s">
        <v>31</v>
      </c>
      <c r="G1826" s="18">
        <v>106932.7</v>
      </c>
      <c r="H1826" s="18">
        <v>156932.70000000001</v>
      </c>
      <c r="I1826" s="18">
        <v>156932.70000000001</v>
      </c>
      <c r="J1826" s="18"/>
    </row>
    <row r="1827" spans="1:10" ht="63" x14ac:dyDescent="0.25">
      <c r="A1827" s="16" t="s">
        <v>626</v>
      </c>
      <c r="B1827" s="16" t="s">
        <v>128</v>
      </c>
      <c r="C1827" s="16" t="s">
        <v>122</v>
      </c>
      <c r="D1827" s="16" t="s">
        <v>730</v>
      </c>
      <c r="E1827" s="19"/>
      <c r="F1827" s="17" t="s">
        <v>731</v>
      </c>
      <c r="G1827" s="18">
        <f>G1828</f>
        <v>625.5</v>
      </c>
      <c r="H1827" s="18">
        <f>H1828</f>
        <v>625.5</v>
      </c>
      <c r="I1827" s="18">
        <f>I1828</f>
        <v>625.5</v>
      </c>
      <c r="J1827" s="18">
        <f>J1828</f>
        <v>0</v>
      </c>
    </row>
    <row r="1828" spans="1:10" ht="31.5" x14ac:dyDescent="0.25">
      <c r="A1828" s="16" t="s">
        <v>626</v>
      </c>
      <c r="B1828" s="16" t="s">
        <v>128</v>
      </c>
      <c r="C1828" s="16" t="s">
        <v>122</v>
      </c>
      <c r="D1828" s="16" t="s">
        <v>730</v>
      </c>
      <c r="E1828" s="16" t="s">
        <v>30</v>
      </c>
      <c r="F1828" s="17" t="s">
        <v>31</v>
      </c>
      <c r="G1828" s="18">
        <v>625.5</v>
      </c>
      <c r="H1828" s="18">
        <v>625.5</v>
      </c>
      <c r="I1828" s="18">
        <v>625.5</v>
      </c>
      <c r="J1828" s="18"/>
    </row>
    <row r="1829" spans="1:10" s="12" customFormat="1" ht="31.5" x14ac:dyDescent="0.25">
      <c r="A1829" s="13" t="s">
        <v>626</v>
      </c>
      <c r="B1829" s="13" t="s">
        <v>128</v>
      </c>
      <c r="C1829" s="13" t="s">
        <v>128</v>
      </c>
      <c r="D1829" s="13"/>
      <c r="E1829" s="21"/>
      <c r="F1829" s="14" t="s">
        <v>165</v>
      </c>
      <c r="G1829" s="15">
        <f>G1830+G1840</f>
        <v>880079.8</v>
      </c>
      <c r="H1829" s="15">
        <f>H1830+H1840</f>
        <v>268201.59999999998</v>
      </c>
      <c r="I1829" s="15">
        <f>I1830+I1840</f>
        <v>268201.59999999998</v>
      </c>
      <c r="J1829" s="15">
        <f>J1830+J1840</f>
        <v>0</v>
      </c>
    </row>
    <row r="1830" spans="1:10" ht="31.5" x14ac:dyDescent="0.25">
      <c r="A1830" s="16" t="s">
        <v>626</v>
      </c>
      <c r="B1830" s="16" t="s">
        <v>128</v>
      </c>
      <c r="C1830" s="16" t="s">
        <v>128</v>
      </c>
      <c r="D1830" s="16" t="s">
        <v>407</v>
      </c>
      <c r="E1830" s="19"/>
      <c r="F1830" s="17" t="s">
        <v>408</v>
      </c>
      <c r="G1830" s="18">
        <f t="shared" ref="G1830:G1831" si="525">G1831</f>
        <v>874579.8</v>
      </c>
      <c r="H1830" s="18">
        <f t="shared" ref="H1830:H1831" si="526">H1831</f>
        <v>268201.59999999998</v>
      </c>
      <c r="I1830" s="18">
        <f t="shared" ref="I1830:I1831" si="527">I1831</f>
        <v>268201.59999999998</v>
      </c>
      <c r="J1830" s="18">
        <f t="shared" ref="J1830:J1831" si="528">J1831</f>
        <v>0</v>
      </c>
    </row>
    <row r="1831" spans="1:10" x14ac:dyDescent="0.25">
      <c r="A1831" s="16" t="s">
        <v>626</v>
      </c>
      <c r="B1831" s="16" t="s">
        <v>128</v>
      </c>
      <c r="C1831" s="16" t="s">
        <v>128</v>
      </c>
      <c r="D1831" s="16" t="s">
        <v>409</v>
      </c>
      <c r="E1831" s="19"/>
      <c r="F1831" s="17" t="s">
        <v>25</v>
      </c>
      <c r="G1831" s="18">
        <f t="shared" si="525"/>
        <v>874579.8</v>
      </c>
      <c r="H1831" s="18">
        <f t="shared" si="526"/>
        <v>268201.59999999998</v>
      </c>
      <c r="I1831" s="18">
        <f t="shared" si="527"/>
        <v>268201.59999999998</v>
      </c>
      <c r="J1831" s="18">
        <f t="shared" si="528"/>
        <v>0</v>
      </c>
    </row>
    <row r="1832" spans="1:10" ht="63" x14ac:dyDescent="0.25">
      <c r="A1832" s="16" t="s">
        <v>626</v>
      </c>
      <c r="B1832" s="16" t="s">
        <v>128</v>
      </c>
      <c r="C1832" s="16" t="s">
        <v>128</v>
      </c>
      <c r="D1832" s="16" t="s">
        <v>732</v>
      </c>
      <c r="E1832" s="19"/>
      <c r="F1832" s="17" t="s">
        <v>733</v>
      </c>
      <c r="G1832" s="18">
        <f>G1836+G1833</f>
        <v>874579.8</v>
      </c>
      <c r="H1832" s="18">
        <f>H1836+H1833</f>
        <v>268201.59999999998</v>
      </c>
      <c r="I1832" s="18">
        <f>I1836+I1833</f>
        <v>268201.59999999998</v>
      </c>
      <c r="J1832" s="18">
        <f>J1836+J1833</f>
        <v>0</v>
      </c>
    </row>
    <row r="1833" spans="1:10" x14ac:dyDescent="0.25">
      <c r="A1833" s="16" t="s">
        <v>626</v>
      </c>
      <c r="B1833" s="16" t="s">
        <v>128</v>
      </c>
      <c r="C1833" s="16" t="s">
        <v>128</v>
      </c>
      <c r="D1833" s="16" t="s">
        <v>734</v>
      </c>
      <c r="E1833" s="19"/>
      <c r="F1833" s="17" t="s">
        <v>41</v>
      </c>
      <c r="G1833" s="18">
        <f>G1834+G1835</f>
        <v>60501.299999999996</v>
      </c>
      <c r="H1833" s="18">
        <f>H1834+H1835</f>
        <v>62278</v>
      </c>
      <c r="I1833" s="18">
        <f>I1834+I1835</f>
        <v>62278</v>
      </c>
      <c r="J1833" s="18">
        <f>J1834+J1835</f>
        <v>0</v>
      </c>
    </row>
    <row r="1834" spans="1:10" ht="78.75" x14ac:dyDescent="0.25">
      <c r="A1834" s="16" t="s">
        <v>626</v>
      </c>
      <c r="B1834" s="16" t="s">
        <v>128</v>
      </c>
      <c r="C1834" s="16" t="s">
        <v>128</v>
      </c>
      <c r="D1834" s="16" t="s">
        <v>734</v>
      </c>
      <c r="E1834" s="16" t="s">
        <v>42</v>
      </c>
      <c r="F1834" s="17" t="s">
        <v>43</v>
      </c>
      <c r="G1834" s="18">
        <v>57771.199999999997</v>
      </c>
      <c r="H1834" s="18">
        <v>59547.9</v>
      </c>
      <c r="I1834" s="18">
        <v>59547.9</v>
      </c>
      <c r="J1834" s="18"/>
    </row>
    <row r="1835" spans="1:10" ht="31.5" x14ac:dyDescent="0.25">
      <c r="A1835" s="16" t="s">
        <v>626</v>
      </c>
      <c r="B1835" s="16" t="s">
        <v>128</v>
      </c>
      <c r="C1835" s="16" t="s">
        <v>128</v>
      </c>
      <c r="D1835" s="16" t="s">
        <v>734</v>
      </c>
      <c r="E1835" s="16" t="s">
        <v>30</v>
      </c>
      <c r="F1835" s="17" t="s">
        <v>31</v>
      </c>
      <c r="G1835" s="18">
        <v>2730.1</v>
      </c>
      <c r="H1835" s="18">
        <v>2730.1</v>
      </c>
      <c r="I1835" s="18">
        <v>2730.1</v>
      </c>
      <c r="J1835" s="18"/>
    </row>
    <row r="1836" spans="1:10" ht="47.25" x14ac:dyDescent="0.25">
      <c r="A1836" s="16" t="s">
        <v>626</v>
      </c>
      <c r="B1836" s="16" t="s">
        <v>128</v>
      </c>
      <c r="C1836" s="16" t="s">
        <v>128</v>
      </c>
      <c r="D1836" s="16" t="s">
        <v>735</v>
      </c>
      <c r="E1836" s="19"/>
      <c r="F1836" s="17" t="s">
        <v>45</v>
      </c>
      <c r="G1836" s="18">
        <f>G1837+G1838+G1839</f>
        <v>814078.5</v>
      </c>
      <c r="H1836" s="18">
        <f>H1837+H1838+H1839</f>
        <v>205923.6</v>
      </c>
      <c r="I1836" s="18">
        <f>I1837+I1838+I1839</f>
        <v>205923.6</v>
      </c>
      <c r="J1836" s="18">
        <f>J1837+J1838+J1839</f>
        <v>0</v>
      </c>
    </row>
    <row r="1837" spans="1:10" ht="78.75" x14ac:dyDescent="0.25">
      <c r="A1837" s="16" t="s">
        <v>626</v>
      </c>
      <c r="B1837" s="16" t="s">
        <v>128</v>
      </c>
      <c r="C1837" s="16" t="s">
        <v>128</v>
      </c>
      <c r="D1837" s="16" t="s">
        <v>735</v>
      </c>
      <c r="E1837" s="16" t="s">
        <v>42</v>
      </c>
      <c r="F1837" s="17" t="s">
        <v>43</v>
      </c>
      <c r="G1837" s="18">
        <v>172259</v>
      </c>
      <c r="H1837" s="18">
        <v>177555.5</v>
      </c>
      <c r="I1837" s="18">
        <v>177555.5</v>
      </c>
      <c r="J1837" s="18"/>
    </row>
    <row r="1838" spans="1:10" ht="31.5" x14ac:dyDescent="0.25">
      <c r="A1838" s="16" t="s">
        <v>626</v>
      </c>
      <c r="B1838" s="16" t="s">
        <v>128</v>
      </c>
      <c r="C1838" s="16" t="s">
        <v>128</v>
      </c>
      <c r="D1838" s="16" t="s">
        <v>735</v>
      </c>
      <c r="E1838" s="16" t="s">
        <v>30</v>
      </c>
      <c r="F1838" s="17" t="s">
        <v>31</v>
      </c>
      <c r="G1838" s="18">
        <v>28368.1</v>
      </c>
      <c r="H1838" s="18">
        <v>28368.1</v>
      </c>
      <c r="I1838" s="18">
        <v>28368.1</v>
      </c>
      <c r="J1838" s="18"/>
    </row>
    <row r="1839" spans="1:10" x14ac:dyDescent="0.25">
      <c r="A1839" s="16" t="s">
        <v>626</v>
      </c>
      <c r="B1839" s="16" t="s">
        <v>128</v>
      </c>
      <c r="C1839" s="16" t="s">
        <v>128</v>
      </c>
      <c r="D1839" s="16" t="s">
        <v>735</v>
      </c>
      <c r="E1839" s="16" t="s">
        <v>32</v>
      </c>
      <c r="F1839" s="17" t="s">
        <v>33</v>
      </c>
      <c r="G1839" s="18">
        <v>613451.4</v>
      </c>
      <c r="H1839" s="18">
        <v>0</v>
      </c>
      <c r="I1839" s="18">
        <v>0</v>
      </c>
      <c r="J1839" s="18"/>
    </row>
    <row r="1840" spans="1:10" ht="47.25" x14ac:dyDescent="0.25">
      <c r="A1840" s="16" t="s">
        <v>626</v>
      </c>
      <c r="B1840" s="16" t="s">
        <v>128</v>
      </c>
      <c r="C1840" s="16" t="s">
        <v>128</v>
      </c>
      <c r="D1840" s="16" t="s">
        <v>76</v>
      </c>
      <c r="E1840" s="19"/>
      <c r="F1840" s="17" t="s">
        <v>77</v>
      </c>
      <c r="G1840" s="18">
        <f t="shared" ref="G1840:G1849" si="529">G1841</f>
        <v>5500</v>
      </c>
      <c r="H1840" s="18">
        <f t="shared" ref="H1840:H1849" si="530">H1841</f>
        <v>0</v>
      </c>
      <c r="I1840" s="18">
        <f t="shared" ref="I1840:I1849" si="531">I1841</f>
        <v>0</v>
      </c>
      <c r="J1840" s="18">
        <f t="shared" ref="J1840:J1849" si="532">J1841</f>
        <v>0</v>
      </c>
    </row>
    <row r="1841" spans="1:10" ht="31.5" x14ac:dyDescent="0.25">
      <c r="A1841" s="16" t="s">
        <v>626</v>
      </c>
      <c r="B1841" s="16" t="s">
        <v>128</v>
      </c>
      <c r="C1841" s="16" t="s">
        <v>128</v>
      </c>
      <c r="D1841" s="16" t="s">
        <v>87</v>
      </c>
      <c r="E1841" s="19"/>
      <c r="F1841" s="17" t="s">
        <v>88</v>
      </c>
      <c r="G1841" s="18">
        <f t="shared" si="529"/>
        <v>5500</v>
      </c>
      <c r="H1841" s="18">
        <f t="shared" si="530"/>
        <v>0</v>
      </c>
      <c r="I1841" s="18">
        <f t="shared" si="531"/>
        <v>0</v>
      </c>
      <c r="J1841" s="18">
        <f t="shared" si="532"/>
        <v>0</v>
      </c>
    </row>
    <row r="1842" spans="1:10" ht="31.5" x14ac:dyDescent="0.25">
      <c r="A1842" s="16" t="s">
        <v>626</v>
      </c>
      <c r="B1842" s="16" t="s">
        <v>128</v>
      </c>
      <c r="C1842" s="16" t="s">
        <v>128</v>
      </c>
      <c r="D1842" s="16" t="s">
        <v>89</v>
      </c>
      <c r="E1842" s="19"/>
      <c r="F1842" s="17" t="s">
        <v>90</v>
      </c>
      <c r="G1842" s="18">
        <f t="shared" si="529"/>
        <v>5500</v>
      </c>
      <c r="H1842" s="18">
        <f t="shared" si="530"/>
        <v>0</v>
      </c>
      <c r="I1842" s="18">
        <f t="shared" si="531"/>
        <v>0</v>
      </c>
      <c r="J1842" s="18">
        <f t="shared" si="532"/>
        <v>0</v>
      </c>
    </row>
    <row r="1843" spans="1:10" ht="31.5" x14ac:dyDescent="0.25">
      <c r="A1843" s="16" t="s">
        <v>626</v>
      </c>
      <c r="B1843" s="16" t="s">
        <v>128</v>
      </c>
      <c r="C1843" s="16" t="s">
        <v>128</v>
      </c>
      <c r="D1843" s="16" t="s">
        <v>89</v>
      </c>
      <c r="E1843" s="16" t="s">
        <v>30</v>
      </c>
      <c r="F1843" s="17" t="s">
        <v>31</v>
      </c>
      <c r="G1843" s="18">
        <v>5500</v>
      </c>
      <c r="H1843" s="18">
        <v>0</v>
      </c>
      <c r="I1843" s="18">
        <v>0</v>
      </c>
      <c r="J1843" s="18"/>
    </row>
    <row r="1844" spans="1:10" s="8" customFormat="1" x14ac:dyDescent="0.25">
      <c r="A1844" s="9" t="s">
        <v>626</v>
      </c>
      <c r="B1844" s="9" t="s">
        <v>67</v>
      </c>
      <c r="C1844" s="9"/>
      <c r="D1844" s="9"/>
      <c r="E1844" s="20"/>
      <c r="F1844" s="10" t="s">
        <v>167</v>
      </c>
      <c r="G1844" s="11">
        <f t="shared" si="529"/>
        <v>233.8</v>
      </c>
      <c r="H1844" s="11">
        <f t="shared" si="530"/>
        <v>233.8</v>
      </c>
      <c r="I1844" s="11">
        <f t="shared" si="531"/>
        <v>233.8</v>
      </c>
      <c r="J1844" s="11">
        <f t="shared" si="532"/>
        <v>0</v>
      </c>
    </row>
    <row r="1845" spans="1:10" s="12" customFormat="1" ht="31.5" x14ac:dyDescent="0.25">
      <c r="A1845" s="13" t="s">
        <v>626</v>
      </c>
      <c r="B1845" s="13" t="s">
        <v>67</v>
      </c>
      <c r="C1845" s="13" t="s">
        <v>122</v>
      </c>
      <c r="D1845" s="13"/>
      <c r="E1845" s="21"/>
      <c r="F1845" s="14" t="s">
        <v>168</v>
      </c>
      <c r="G1845" s="15">
        <f t="shared" si="529"/>
        <v>233.8</v>
      </c>
      <c r="H1845" s="15">
        <f t="shared" si="530"/>
        <v>233.8</v>
      </c>
      <c r="I1845" s="15">
        <f t="shared" si="531"/>
        <v>233.8</v>
      </c>
      <c r="J1845" s="15">
        <f t="shared" si="532"/>
        <v>0</v>
      </c>
    </row>
    <row r="1846" spans="1:10" ht="31.5" x14ac:dyDescent="0.25">
      <c r="A1846" s="16" t="s">
        <v>626</v>
      </c>
      <c r="B1846" s="16" t="s">
        <v>67</v>
      </c>
      <c r="C1846" s="16" t="s">
        <v>122</v>
      </c>
      <c r="D1846" s="16" t="s">
        <v>130</v>
      </c>
      <c r="E1846" s="19"/>
      <c r="F1846" s="17" t="s">
        <v>131</v>
      </c>
      <c r="G1846" s="18">
        <f t="shared" si="529"/>
        <v>233.8</v>
      </c>
      <c r="H1846" s="18">
        <f t="shared" si="530"/>
        <v>233.8</v>
      </c>
      <c r="I1846" s="18">
        <f t="shared" si="531"/>
        <v>233.8</v>
      </c>
      <c r="J1846" s="18">
        <f t="shared" si="532"/>
        <v>0</v>
      </c>
    </row>
    <row r="1847" spans="1:10" x14ac:dyDescent="0.25">
      <c r="A1847" s="16" t="s">
        <v>626</v>
      </c>
      <c r="B1847" s="16" t="s">
        <v>67</v>
      </c>
      <c r="C1847" s="16" t="s">
        <v>122</v>
      </c>
      <c r="D1847" s="16" t="s">
        <v>132</v>
      </c>
      <c r="E1847" s="19"/>
      <c r="F1847" s="17" t="s">
        <v>25</v>
      </c>
      <c r="G1847" s="18">
        <f t="shared" si="529"/>
        <v>233.8</v>
      </c>
      <c r="H1847" s="18">
        <f t="shared" si="530"/>
        <v>233.8</v>
      </c>
      <c r="I1847" s="18">
        <f t="shared" si="531"/>
        <v>233.8</v>
      </c>
      <c r="J1847" s="18">
        <f t="shared" si="532"/>
        <v>0</v>
      </c>
    </row>
    <row r="1848" spans="1:10" ht="47.25" x14ac:dyDescent="0.25">
      <c r="A1848" s="16" t="s">
        <v>626</v>
      </c>
      <c r="B1848" s="16" t="s">
        <v>67</v>
      </c>
      <c r="C1848" s="16" t="s">
        <v>122</v>
      </c>
      <c r="D1848" s="16" t="s">
        <v>153</v>
      </c>
      <c r="E1848" s="19"/>
      <c r="F1848" s="17" t="s">
        <v>154</v>
      </c>
      <c r="G1848" s="18">
        <f t="shared" si="529"/>
        <v>233.8</v>
      </c>
      <c r="H1848" s="18">
        <f t="shared" si="530"/>
        <v>233.8</v>
      </c>
      <c r="I1848" s="18">
        <f t="shared" si="531"/>
        <v>233.8</v>
      </c>
      <c r="J1848" s="18">
        <f t="shared" si="532"/>
        <v>0</v>
      </c>
    </row>
    <row r="1849" spans="1:10" x14ac:dyDescent="0.25">
      <c r="A1849" s="16" t="s">
        <v>626</v>
      </c>
      <c r="B1849" s="16" t="s">
        <v>67</v>
      </c>
      <c r="C1849" s="16" t="s">
        <v>122</v>
      </c>
      <c r="D1849" s="16" t="s">
        <v>169</v>
      </c>
      <c r="E1849" s="19"/>
      <c r="F1849" s="17" t="s">
        <v>170</v>
      </c>
      <c r="G1849" s="18">
        <f t="shared" si="529"/>
        <v>233.8</v>
      </c>
      <c r="H1849" s="18">
        <f t="shared" si="530"/>
        <v>233.8</v>
      </c>
      <c r="I1849" s="18">
        <f t="shared" si="531"/>
        <v>233.8</v>
      </c>
      <c r="J1849" s="18">
        <f t="shared" si="532"/>
        <v>0</v>
      </c>
    </row>
    <row r="1850" spans="1:10" ht="31.5" x14ac:dyDescent="0.25">
      <c r="A1850" s="16" t="s">
        <v>626</v>
      </c>
      <c r="B1850" s="16" t="s">
        <v>67</v>
      </c>
      <c r="C1850" s="16" t="s">
        <v>122</v>
      </c>
      <c r="D1850" s="16" t="s">
        <v>169</v>
      </c>
      <c r="E1850" s="16" t="s">
        <v>30</v>
      </c>
      <c r="F1850" s="17" t="s">
        <v>31</v>
      </c>
      <c r="G1850" s="27">
        <v>233.8</v>
      </c>
      <c r="H1850" s="27">
        <v>233.8</v>
      </c>
      <c r="I1850" s="27">
        <v>233.8</v>
      </c>
      <c r="J1850" s="27"/>
    </row>
    <row r="1851" spans="1:10" s="8" customFormat="1" ht="31.5" x14ac:dyDescent="0.25">
      <c r="A1851" s="9" t="s">
        <v>736</v>
      </c>
      <c r="B1851" s="9"/>
      <c r="C1851" s="9"/>
      <c r="D1851" s="9"/>
      <c r="E1851" s="9"/>
      <c r="F1851" s="10" t="s">
        <v>737</v>
      </c>
      <c r="G1851" s="11">
        <f>G1861+G1852</f>
        <v>9539363.3999999985</v>
      </c>
      <c r="H1851" s="11">
        <f>H1861+H1852</f>
        <v>10300980.800000003</v>
      </c>
      <c r="I1851" s="11">
        <f>I1861+I1852</f>
        <v>10900157.299999999</v>
      </c>
      <c r="J1851" s="11">
        <f>J1861+J1852</f>
        <v>0</v>
      </c>
    </row>
    <row r="1852" spans="1:10" s="8" customFormat="1" ht="31.5" x14ac:dyDescent="0.25">
      <c r="A1852" s="9" t="s">
        <v>736</v>
      </c>
      <c r="B1852" s="9" t="s">
        <v>122</v>
      </c>
      <c r="C1852" s="9"/>
      <c r="D1852" s="9"/>
      <c r="E1852" s="20"/>
      <c r="F1852" s="10" t="s">
        <v>123</v>
      </c>
      <c r="G1852" s="11">
        <f t="shared" ref="G1852:G1853" si="533">G1853</f>
        <v>5916.2</v>
      </c>
      <c r="H1852" s="11">
        <f t="shared" ref="H1852:H1853" si="534">H1853</f>
        <v>6007.4</v>
      </c>
      <c r="I1852" s="11">
        <f t="shared" ref="I1852:I1853" si="535">I1853</f>
        <v>6007.4</v>
      </c>
      <c r="J1852" s="11">
        <f t="shared" ref="J1852:J1853" si="536">J1853</f>
        <v>0</v>
      </c>
    </row>
    <row r="1853" spans="1:10" s="12" customFormat="1" ht="31.5" x14ac:dyDescent="0.25">
      <c r="A1853" s="13" t="s">
        <v>736</v>
      </c>
      <c r="B1853" s="13" t="s">
        <v>122</v>
      </c>
      <c r="C1853" s="13" t="s">
        <v>124</v>
      </c>
      <c r="D1853" s="13"/>
      <c r="E1853" s="21"/>
      <c r="F1853" s="14" t="s">
        <v>125</v>
      </c>
      <c r="G1853" s="15">
        <f t="shared" si="533"/>
        <v>5916.2</v>
      </c>
      <c r="H1853" s="15">
        <f t="shared" si="534"/>
        <v>6007.4</v>
      </c>
      <c r="I1853" s="15">
        <f t="shared" si="535"/>
        <v>6007.4</v>
      </c>
      <c r="J1853" s="15">
        <f t="shared" si="536"/>
        <v>0</v>
      </c>
    </row>
    <row r="1854" spans="1:10" ht="31.5" x14ac:dyDescent="0.25">
      <c r="A1854" s="16" t="s">
        <v>736</v>
      </c>
      <c r="B1854" s="16" t="s">
        <v>122</v>
      </c>
      <c r="C1854" s="16" t="s">
        <v>124</v>
      </c>
      <c r="D1854" s="16" t="s">
        <v>46</v>
      </c>
      <c r="E1854" s="19"/>
      <c r="F1854" s="17" t="s">
        <v>47</v>
      </c>
      <c r="G1854" s="18">
        <f>G1855+G1858</f>
        <v>5916.2</v>
      </c>
      <c r="H1854" s="18">
        <f>H1855+H1858</f>
        <v>6007.4</v>
      </c>
      <c r="I1854" s="18">
        <f>I1855+I1858</f>
        <v>6007.4</v>
      </c>
      <c r="J1854" s="18">
        <f>J1855+J1858</f>
        <v>0</v>
      </c>
    </row>
    <row r="1855" spans="1:10" x14ac:dyDescent="0.25">
      <c r="A1855" s="16" t="s">
        <v>736</v>
      </c>
      <c r="B1855" s="16" t="s">
        <v>122</v>
      </c>
      <c r="C1855" s="16" t="s">
        <v>124</v>
      </c>
      <c r="D1855" s="16" t="s">
        <v>48</v>
      </c>
      <c r="E1855" s="19"/>
      <c r="F1855" s="17" t="s">
        <v>49</v>
      </c>
      <c r="G1855" s="18">
        <f t="shared" ref="G1855:G1856" si="537">G1856</f>
        <v>1900</v>
      </c>
      <c r="H1855" s="18">
        <f t="shared" ref="H1855:H1856" si="538">H1856</f>
        <v>1900</v>
      </c>
      <c r="I1855" s="18">
        <f t="shared" ref="I1855:I1856" si="539">I1856</f>
        <v>1900</v>
      </c>
      <c r="J1855" s="18">
        <f t="shared" ref="J1855:J1856" si="540">J1856</f>
        <v>0</v>
      </c>
    </row>
    <row r="1856" spans="1:10" ht="31.5" x14ac:dyDescent="0.25">
      <c r="A1856" s="16" t="s">
        <v>736</v>
      </c>
      <c r="B1856" s="16" t="s">
        <v>122</v>
      </c>
      <c r="C1856" s="16" t="s">
        <v>124</v>
      </c>
      <c r="D1856" s="16" t="s">
        <v>126</v>
      </c>
      <c r="E1856" s="19"/>
      <c r="F1856" s="17" t="s">
        <v>127</v>
      </c>
      <c r="G1856" s="18">
        <f t="shared" si="537"/>
        <v>1900</v>
      </c>
      <c r="H1856" s="18">
        <f t="shared" si="538"/>
        <v>1900</v>
      </c>
      <c r="I1856" s="18">
        <f t="shared" si="539"/>
        <v>1900</v>
      </c>
      <c r="J1856" s="18">
        <f t="shared" si="540"/>
        <v>0</v>
      </c>
    </row>
    <row r="1857" spans="1:10" ht="31.5" x14ac:dyDescent="0.25">
      <c r="A1857" s="16" t="s">
        <v>736</v>
      </c>
      <c r="B1857" s="16" t="s">
        <v>122</v>
      </c>
      <c r="C1857" s="16" t="s">
        <v>124</v>
      </c>
      <c r="D1857" s="16" t="s">
        <v>126</v>
      </c>
      <c r="E1857" s="16" t="s">
        <v>30</v>
      </c>
      <c r="F1857" s="17" t="s">
        <v>31</v>
      </c>
      <c r="G1857" s="18">
        <v>1900</v>
      </c>
      <c r="H1857" s="18">
        <v>1900</v>
      </c>
      <c r="I1857" s="18">
        <v>1900</v>
      </c>
      <c r="J1857" s="18"/>
    </row>
    <row r="1858" spans="1:10" ht="47.25" x14ac:dyDescent="0.25">
      <c r="A1858" s="16" t="s">
        <v>736</v>
      </c>
      <c r="B1858" s="16" t="s">
        <v>122</v>
      </c>
      <c r="C1858" s="16" t="s">
        <v>124</v>
      </c>
      <c r="D1858" s="16" t="s">
        <v>404</v>
      </c>
      <c r="E1858" s="19"/>
      <c r="F1858" s="17" t="s">
        <v>405</v>
      </c>
      <c r="G1858" s="18">
        <f>G1859+G1860</f>
        <v>4016.2</v>
      </c>
      <c r="H1858" s="18">
        <f>H1859+H1860</f>
        <v>4107.3999999999996</v>
      </c>
      <c r="I1858" s="18">
        <f>I1859+I1860</f>
        <v>4107.3999999999996</v>
      </c>
      <c r="J1858" s="18">
        <f>J1859+J1860</f>
        <v>0</v>
      </c>
    </row>
    <row r="1859" spans="1:10" ht="78.75" x14ac:dyDescent="0.25">
      <c r="A1859" s="16" t="s">
        <v>736</v>
      </c>
      <c r="B1859" s="16" t="s">
        <v>122</v>
      </c>
      <c r="C1859" s="16" t="s">
        <v>124</v>
      </c>
      <c r="D1859" s="16" t="s">
        <v>404</v>
      </c>
      <c r="E1859" s="16" t="s">
        <v>42</v>
      </c>
      <c r="F1859" s="17" t="s">
        <v>43</v>
      </c>
      <c r="G1859" s="18">
        <v>1048.8</v>
      </c>
      <c r="H1859" s="18">
        <v>1140</v>
      </c>
      <c r="I1859" s="18">
        <v>1140</v>
      </c>
      <c r="J1859" s="18"/>
    </row>
    <row r="1860" spans="1:10" ht="31.5" x14ac:dyDescent="0.25">
      <c r="A1860" s="16" t="s">
        <v>736</v>
      </c>
      <c r="B1860" s="16" t="s">
        <v>122</v>
      </c>
      <c r="C1860" s="16" t="s">
        <v>124</v>
      </c>
      <c r="D1860" s="16" t="s">
        <v>404</v>
      </c>
      <c r="E1860" s="16" t="s">
        <v>30</v>
      </c>
      <c r="F1860" s="17" t="s">
        <v>31</v>
      </c>
      <c r="G1860" s="18">
        <v>2967.4</v>
      </c>
      <c r="H1860" s="18">
        <v>2967.4</v>
      </c>
      <c r="I1860" s="18">
        <v>2967.4</v>
      </c>
      <c r="J1860" s="18"/>
    </row>
    <row r="1861" spans="1:10" s="8" customFormat="1" x14ac:dyDescent="0.25">
      <c r="A1861" s="9" t="s">
        <v>736</v>
      </c>
      <c r="B1861" s="9" t="s">
        <v>98</v>
      </c>
      <c r="C1861" s="9"/>
      <c r="D1861" s="9"/>
      <c r="E1861" s="9"/>
      <c r="F1861" s="10" t="s">
        <v>99</v>
      </c>
      <c r="G1861" s="11">
        <f>G1862+G1896</f>
        <v>9533447.1999999993</v>
      </c>
      <c r="H1861" s="11">
        <f>H1862+H1896</f>
        <v>10294973.400000002</v>
      </c>
      <c r="I1861" s="11">
        <f>I1862+I1896</f>
        <v>10894149.899999999</v>
      </c>
      <c r="J1861" s="11">
        <f>J1862+J1896</f>
        <v>0</v>
      </c>
    </row>
    <row r="1862" spans="1:10" s="12" customFormat="1" x14ac:dyDescent="0.25">
      <c r="A1862" s="13" t="s">
        <v>736</v>
      </c>
      <c r="B1862" s="13" t="s">
        <v>98</v>
      </c>
      <c r="C1862" s="13" t="s">
        <v>52</v>
      </c>
      <c r="D1862" s="13"/>
      <c r="E1862" s="13"/>
      <c r="F1862" s="14" t="s">
        <v>738</v>
      </c>
      <c r="G1862" s="15">
        <f>G1863+G1892</f>
        <v>9302126.0999999996</v>
      </c>
      <c r="H1862" s="15">
        <f>H1863+H1892</f>
        <v>10066305.000000002</v>
      </c>
      <c r="I1862" s="15">
        <f>I1863+I1892</f>
        <v>10551160.599999998</v>
      </c>
      <c r="J1862" s="15">
        <f>J1863+J1892</f>
        <v>0</v>
      </c>
    </row>
    <row r="1863" spans="1:10" ht="47.25" x14ac:dyDescent="0.25">
      <c r="A1863" s="16" t="s">
        <v>736</v>
      </c>
      <c r="B1863" s="16" t="s">
        <v>98</v>
      </c>
      <c r="C1863" s="16" t="s">
        <v>52</v>
      </c>
      <c r="D1863" s="16" t="s">
        <v>684</v>
      </c>
      <c r="E1863" s="19"/>
      <c r="F1863" s="17" t="s">
        <v>685</v>
      </c>
      <c r="G1863" s="18">
        <f>G1864+G1868+G1872</f>
        <v>9302061.5999999996</v>
      </c>
      <c r="H1863" s="18">
        <f>H1864+H1868+H1872</f>
        <v>10066238.500000002</v>
      </c>
      <c r="I1863" s="18">
        <f>I1864+I1868+I1872</f>
        <v>10551094.099999998</v>
      </c>
      <c r="J1863" s="18">
        <f>J1864+J1868+J1872</f>
        <v>0</v>
      </c>
    </row>
    <row r="1864" spans="1:10" ht="31.5" x14ac:dyDescent="0.25">
      <c r="A1864" s="16" t="s">
        <v>736</v>
      </c>
      <c r="B1864" s="16" t="s">
        <v>98</v>
      </c>
      <c r="C1864" s="16" t="s">
        <v>52</v>
      </c>
      <c r="D1864" s="16" t="s">
        <v>739</v>
      </c>
      <c r="E1864" s="19"/>
      <c r="F1864" s="17" t="s">
        <v>299</v>
      </c>
      <c r="G1864" s="18">
        <f t="shared" ref="G1864:G1870" si="541">G1865</f>
        <v>367188.1</v>
      </c>
      <c r="H1864" s="18">
        <f t="shared" ref="H1864:H1870" si="542">H1865</f>
        <v>0</v>
      </c>
      <c r="I1864" s="18">
        <f t="shared" ref="I1864:I1870" si="543">I1865</f>
        <v>0</v>
      </c>
      <c r="J1864" s="18">
        <f t="shared" ref="J1864:J1870" si="544">J1865</f>
        <v>0</v>
      </c>
    </row>
    <row r="1865" spans="1:10" ht="31.5" x14ac:dyDescent="0.25">
      <c r="A1865" s="16" t="s">
        <v>736</v>
      </c>
      <c r="B1865" s="16" t="s">
        <v>98</v>
      </c>
      <c r="C1865" s="16" t="s">
        <v>52</v>
      </c>
      <c r="D1865" s="16" t="s">
        <v>740</v>
      </c>
      <c r="E1865" s="19"/>
      <c r="F1865" s="17" t="s">
        <v>741</v>
      </c>
      <c r="G1865" s="18">
        <f t="shared" si="541"/>
        <v>367188.1</v>
      </c>
      <c r="H1865" s="18">
        <f t="shared" si="542"/>
        <v>0</v>
      </c>
      <c r="I1865" s="18">
        <f t="shared" si="543"/>
        <v>0</v>
      </c>
      <c r="J1865" s="18">
        <f t="shared" si="544"/>
        <v>0</v>
      </c>
    </row>
    <row r="1866" spans="1:10" ht="126" x14ac:dyDescent="0.25">
      <c r="A1866" s="16" t="s">
        <v>736</v>
      </c>
      <c r="B1866" s="16" t="s">
        <v>98</v>
      </c>
      <c r="C1866" s="16" t="s">
        <v>52</v>
      </c>
      <c r="D1866" s="16" t="s">
        <v>742</v>
      </c>
      <c r="E1866" s="19"/>
      <c r="F1866" s="17" t="s">
        <v>743</v>
      </c>
      <c r="G1866" s="18">
        <f t="shared" si="541"/>
        <v>367188.1</v>
      </c>
      <c r="H1866" s="18">
        <f t="shared" si="542"/>
        <v>0</v>
      </c>
      <c r="I1866" s="18">
        <f t="shared" si="543"/>
        <v>0</v>
      </c>
      <c r="J1866" s="18">
        <f t="shared" si="544"/>
        <v>0</v>
      </c>
    </row>
    <row r="1867" spans="1:10" x14ac:dyDescent="0.25">
      <c r="A1867" s="16" t="s">
        <v>736</v>
      </c>
      <c r="B1867" s="16" t="s">
        <v>98</v>
      </c>
      <c r="C1867" s="16" t="s">
        <v>52</v>
      </c>
      <c r="D1867" s="16" t="s">
        <v>742</v>
      </c>
      <c r="E1867" s="16" t="s">
        <v>32</v>
      </c>
      <c r="F1867" s="17" t="s">
        <v>33</v>
      </c>
      <c r="G1867" s="18">
        <v>367188.1</v>
      </c>
      <c r="H1867" s="18">
        <v>0</v>
      </c>
      <c r="I1867" s="18">
        <v>0</v>
      </c>
      <c r="J1867" s="18"/>
    </row>
    <row r="1868" spans="1:10" ht="31.5" x14ac:dyDescent="0.25">
      <c r="A1868" s="16" t="s">
        <v>736</v>
      </c>
      <c r="B1868" s="16" t="s">
        <v>98</v>
      </c>
      <c r="C1868" s="16" t="s">
        <v>52</v>
      </c>
      <c r="D1868" s="16" t="s">
        <v>744</v>
      </c>
      <c r="E1868" s="19"/>
      <c r="F1868" s="17" t="s">
        <v>148</v>
      </c>
      <c r="G1868" s="18">
        <f t="shared" si="541"/>
        <v>882299.1</v>
      </c>
      <c r="H1868" s="18">
        <f t="shared" si="542"/>
        <v>1399738.4</v>
      </c>
      <c r="I1868" s="18">
        <f t="shared" si="543"/>
        <v>1355736.2999999998</v>
      </c>
      <c r="J1868" s="18">
        <f t="shared" si="544"/>
        <v>0</v>
      </c>
    </row>
    <row r="1869" spans="1:10" ht="31.5" x14ac:dyDescent="0.25">
      <c r="A1869" s="16" t="s">
        <v>736</v>
      </c>
      <c r="B1869" s="16" t="s">
        <v>98</v>
      </c>
      <c r="C1869" s="16" t="s">
        <v>52</v>
      </c>
      <c r="D1869" s="16" t="s">
        <v>745</v>
      </c>
      <c r="E1869" s="19"/>
      <c r="F1869" s="17" t="s">
        <v>746</v>
      </c>
      <c r="G1869" s="18">
        <f t="shared" si="541"/>
        <v>882299.1</v>
      </c>
      <c r="H1869" s="18">
        <f t="shared" si="542"/>
        <v>1399738.4</v>
      </c>
      <c r="I1869" s="18">
        <f t="shared" si="543"/>
        <v>1355736.2999999998</v>
      </c>
      <c r="J1869" s="18">
        <f t="shared" si="544"/>
        <v>0</v>
      </c>
    </row>
    <row r="1870" spans="1:10" ht="94.5" x14ac:dyDescent="0.25">
      <c r="A1870" s="16" t="s">
        <v>736</v>
      </c>
      <c r="B1870" s="16" t="s">
        <v>98</v>
      </c>
      <c r="C1870" s="16" t="s">
        <v>52</v>
      </c>
      <c r="D1870" s="16" t="s">
        <v>747</v>
      </c>
      <c r="E1870" s="19"/>
      <c r="F1870" s="17" t="s">
        <v>748</v>
      </c>
      <c r="G1870" s="18">
        <f t="shared" si="541"/>
        <v>882299.1</v>
      </c>
      <c r="H1870" s="18">
        <f t="shared" si="542"/>
        <v>1399738.4</v>
      </c>
      <c r="I1870" s="18">
        <f t="shared" si="543"/>
        <v>1355736.2999999998</v>
      </c>
      <c r="J1870" s="18">
        <f t="shared" si="544"/>
        <v>0</v>
      </c>
    </row>
    <row r="1871" spans="1:10" x14ac:dyDescent="0.25">
      <c r="A1871" s="16" t="s">
        <v>736</v>
      </c>
      <c r="B1871" s="16" t="s">
        <v>98</v>
      </c>
      <c r="C1871" s="16" t="s">
        <v>52</v>
      </c>
      <c r="D1871" s="16" t="s">
        <v>747</v>
      </c>
      <c r="E1871" s="16" t="s">
        <v>32</v>
      </c>
      <c r="F1871" s="17" t="s">
        <v>33</v>
      </c>
      <c r="G1871" s="18">
        <f>886160.4-3861.3</f>
        <v>882299.1</v>
      </c>
      <c r="H1871" s="18">
        <v>1399738.4</v>
      </c>
      <c r="I1871" s="18">
        <v>1355736.2999999998</v>
      </c>
      <c r="J1871" s="18"/>
    </row>
    <row r="1872" spans="1:10" x14ac:dyDescent="0.25">
      <c r="A1872" s="16" t="s">
        <v>736</v>
      </c>
      <c r="B1872" s="16" t="s">
        <v>98</v>
      </c>
      <c r="C1872" s="16" t="s">
        <v>52</v>
      </c>
      <c r="D1872" s="16" t="s">
        <v>686</v>
      </c>
      <c r="E1872" s="19"/>
      <c r="F1872" s="17" t="s">
        <v>25</v>
      </c>
      <c r="G1872" s="18">
        <f>G1873+G1884</f>
        <v>8052574.4000000004</v>
      </c>
      <c r="H1872" s="18">
        <f>H1873+H1884</f>
        <v>8666500.1000000015</v>
      </c>
      <c r="I1872" s="18">
        <f>I1873+I1884</f>
        <v>9195357.7999999989</v>
      </c>
      <c r="J1872" s="18">
        <f>J1873+J1884</f>
        <v>0</v>
      </c>
    </row>
    <row r="1873" spans="1:10" ht="31.5" x14ac:dyDescent="0.25">
      <c r="A1873" s="16" t="s">
        <v>736</v>
      </c>
      <c r="B1873" s="16" t="s">
        <v>98</v>
      </c>
      <c r="C1873" s="16" t="s">
        <v>52</v>
      </c>
      <c r="D1873" s="16" t="s">
        <v>687</v>
      </c>
      <c r="E1873" s="19"/>
      <c r="F1873" s="17" t="s">
        <v>688</v>
      </c>
      <c r="G1873" s="18">
        <f>G1874+G1876+G1878+G1882</f>
        <v>7875084.2000000002</v>
      </c>
      <c r="H1873" s="18">
        <f>H1874+H1876+H1878+H1882</f>
        <v>8483855.1000000015</v>
      </c>
      <c r="I1873" s="18">
        <f>I1874+I1876+I1878+I1882</f>
        <v>9012712.7999999989</v>
      </c>
      <c r="J1873" s="18">
        <f>J1874+J1876+J1878+J1882</f>
        <v>0</v>
      </c>
    </row>
    <row r="1874" spans="1:10" ht="31.5" x14ac:dyDescent="0.25">
      <c r="A1874" s="16" t="s">
        <v>736</v>
      </c>
      <c r="B1874" s="16" t="s">
        <v>98</v>
      </c>
      <c r="C1874" s="16" t="s">
        <v>52</v>
      </c>
      <c r="D1874" s="16" t="s">
        <v>749</v>
      </c>
      <c r="E1874" s="19"/>
      <c r="F1874" s="17" t="s">
        <v>750</v>
      </c>
      <c r="G1874" s="18">
        <f>G1875</f>
        <v>180169.7</v>
      </c>
      <c r="H1874" s="18">
        <f>H1875</f>
        <v>103992.4</v>
      </c>
      <c r="I1874" s="18">
        <f>I1875</f>
        <v>103988.20000000001</v>
      </c>
      <c r="J1874" s="18">
        <f>J1875</f>
        <v>0</v>
      </c>
    </row>
    <row r="1875" spans="1:10" ht="31.5" x14ac:dyDescent="0.25">
      <c r="A1875" s="16" t="s">
        <v>736</v>
      </c>
      <c r="B1875" s="16" t="s">
        <v>98</v>
      </c>
      <c r="C1875" s="16" t="s">
        <v>52</v>
      </c>
      <c r="D1875" s="16" t="s">
        <v>749</v>
      </c>
      <c r="E1875" s="16" t="s">
        <v>30</v>
      </c>
      <c r="F1875" s="17" t="s">
        <v>31</v>
      </c>
      <c r="G1875" s="18">
        <v>180169.7</v>
      </c>
      <c r="H1875" s="18">
        <v>103992.4</v>
      </c>
      <c r="I1875" s="18">
        <v>103988.20000000001</v>
      </c>
      <c r="J1875" s="18"/>
    </row>
    <row r="1876" spans="1:10" ht="78.75" x14ac:dyDescent="0.25">
      <c r="A1876" s="16" t="s">
        <v>736</v>
      </c>
      <c r="B1876" s="16" t="s">
        <v>98</v>
      </c>
      <c r="C1876" s="16" t="s">
        <v>52</v>
      </c>
      <c r="D1876" s="16" t="s">
        <v>751</v>
      </c>
      <c r="E1876" s="19"/>
      <c r="F1876" s="17" t="s">
        <v>752</v>
      </c>
      <c r="G1876" s="18">
        <f>G1877</f>
        <v>7563551.7999999998</v>
      </c>
      <c r="H1876" s="18">
        <f>H1877</f>
        <v>8263112.9000000004</v>
      </c>
      <c r="I1876" s="18">
        <f>I1877</f>
        <v>8810093.3000000007</v>
      </c>
      <c r="J1876" s="18">
        <f>J1877</f>
        <v>0</v>
      </c>
    </row>
    <row r="1877" spans="1:10" ht="31.5" x14ac:dyDescent="0.25">
      <c r="A1877" s="16" t="s">
        <v>736</v>
      </c>
      <c r="B1877" s="16" t="s">
        <v>98</v>
      </c>
      <c r="C1877" s="16" t="s">
        <v>52</v>
      </c>
      <c r="D1877" s="16" t="s">
        <v>751</v>
      </c>
      <c r="E1877" s="16" t="s">
        <v>30</v>
      </c>
      <c r="F1877" s="17" t="s">
        <v>31</v>
      </c>
      <c r="G1877" s="18">
        <f>7559690.5+3861.3</f>
        <v>7563551.7999999998</v>
      </c>
      <c r="H1877" s="18">
        <v>8263112.9000000004</v>
      </c>
      <c r="I1877" s="18">
        <v>8810093.3000000007</v>
      </c>
      <c r="J1877" s="18"/>
    </row>
    <row r="1878" spans="1:10" x14ac:dyDescent="0.25">
      <c r="A1878" s="16" t="s">
        <v>736</v>
      </c>
      <c r="B1878" s="16" t="s">
        <v>98</v>
      </c>
      <c r="C1878" s="16" t="s">
        <v>52</v>
      </c>
      <c r="D1878" s="16" t="s">
        <v>753</v>
      </c>
      <c r="E1878" s="19"/>
      <c r="F1878" s="17" t="s">
        <v>754</v>
      </c>
      <c r="G1878" s="18">
        <f>G1879+G1880+G1881</f>
        <v>36141.699999999997</v>
      </c>
      <c r="H1878" s="18">
        <f>H1879+H1880+H1881</f>
        <v>37973.899999999994</v>
      </c>
      <c r="I1878" s="18">
        <f>I1879+I1880+I1881</f>
        <v>39806.1</v>
      </c>
      <c r="J1878" s="18">
        <f>J1879+J1880+J1881</f>
        <v>0</v>
      </c>
    </row>
    <row r="1879" spans="1:10" ht="31.5" x14ac:dyDescent="0.25">
      <c r="A1879" s="16" t="s">
        <v>736</v>
      </c>
      <c r="B1879" s="16" t="s">
        <v>98</v>
      </c>
      <c r="C1879" s="16" t="s">
        <v>52</v>
      </c>
      <c r="D1879" s="16" t="s">
        <v>753</v>
      </c>
      <c r="E1879" s="16" t="s">
        <v>30</v>
      </c>
      <c r="F1879" s="17" t="s">
        <v>31</v>
      </c>
      <c r="G1879" s="18">
        <v>2050</v>
      </c>
      <c r="H1879" s="18">
        <v>2050</v>
      </c>
      <c r="I1879" s="18">
        <v>2050</v>
      </c>
      <c r="J1879" s="18"/>
    </row>
    <row r="1880" spans="1:10" x14ac:dyDescent="0.25">
      <c r="A1880" s="16" t="s">
        <v>736</v>
      </c>
      <c r="B1880" s="16" t="s">
        <v>98</v>
      </c>
      <c r="C1880" s="16" t="s">
        <v>52</v>
      </c>
      <c r="D1880" s="16" t="s">
        <v>753</v>
      </c>
      <c r="E1880" s="16" t="s">
        <v>229</v>
      </c>
      <c r="F1880" s="17" t="s">
        <v>230</v>
      </c>
      <c r="G1880" s="18">
        <v>11494.3</v>
      </c>
      <c r="H1880" s="18">
        <v>11494.3</v>
      </c>
      <c r="I1880" s="18">
        <v>11494.3</v>
      </c>
      <c r="J1880" s="18"/>
    </row>
    <row r="1881" spans="1:10" x14ac:dyDescent="0.25">
      <c r="A1881" s="16" t="s">
        <v>736</v>
      </c>
      <c r="B1881" s="16" t="s">
        <v>98</v>
      </c>
      <c r="C1881" s="16" t="s">
        <v>52</v>
      </c>
      <c r="D1881" s="16" t="s">
        <v>753</v>
      </c>
      <c r="E1881" s="16" t="s">
        <v>32</v>
      </c>
      <c r="F1881" s="17" t="s">
        <v>33</v>
      </c>
      <c r="G1881" s="18">
        <v>22597.4</v>
      </c>
      <c r="H1881" s="18">
        <v>24429.599999999999</v>
      </c>
      <c r="I1881" s="18">
        <v>26261.8</v>
      </c>
      <c r="J1881" s="18"/>
    </row>
    <row r="1882" spans="1:10" ht="31.5" x14ac:dyDescent="0.25">
      <c r="A1882" s="16" t="s">
        <v>736</v>
      </c>
      <c r="B1882" s="16" t="s">
        <v>98</v>
      </c>
      <c r="C1882" s="16" t="s">
        <v>52</v>
      </c>
      <c r="D1882" s="16" t="s">
        <v>755</v>
      </c>
      <c r="E1882" s="19"/>
      <c r="F1882" s="17" t="s">
        <v>756</v>
      </c>
      <c r="G1882" s="18">
        <f>G1883</f>
        <v>95221</v>
      </c>
      <c r="H1882" s="18">
        <f>H1883</f>
        <v>78775.899999999994</v>
      </c>
      <c r="I1882" s="18">
        <f>I1883</f>
        <v>58825.2</v>
      </c>
      <c r="J1882" s="18">
        <f>J1883</f>
        <v>0</v>
      </c>
    </row>
    <row r="1883" spans="1:10" x14ac:dyDescent="0.25">
      <c r="A1883" s="16" t="s">
        <v>736</v>
      </c>
      <c r="B1883" s="16" t="s">
        <v>98</v>
      </c>
      <c r="C1883" s="16" t="s">
        <v>52</v>
      </c>
      <c r="D1883" s="16" t="s">
        <v>755</v>
      </c>
      <c r="E1883" s="16" t="s">
        <v>32</v>
      </c>
      <c r="F1883" s="17" t="s">
        <v>33</v>
      </c>
      <c r="G1883" s="18">
        <v>95221</v>
      </c>
      <c r="H1883" s="18">
        <v>78775.899999999994</v>
      </c>
      <c r="I1883" s="18">
        <v>58825.2</v>
      </c>
      <c r="J1883" s="18"/>
    </row>
    <row r="1884" spans="1:10" ht="63" x14ac:dyDescent="0.25">
      <c r="A1884" s="16" t="s">
        <v>736</v>
      </c>
      <c r="B1884" s="16" t="s">
        <v>98</v>
      </c>
      <c r="C1884" s="16" t="s">
        <v>52</v>
      </c>
      <c r="D1884" s="16" t="s">
        <v>757</v>
      </c>
      <c r="E1884" s="19"/>
      <c r="F1884" s="17" t="s">
        <v>758</v>
      </c>
      <c r="G1884" s="18">
        <f>G1888+G1885</f>
        <v>177490.19999999998</v>
      </c>
      <c r="H1884" s="18">
        <f>H1888+H1885</f>
        <v>182645</v>
      </c>
      <c r="I1884" s="18">
        <f>I1888+I1885</f>
        <v>182645</v>
      </c>
      <c r="J1884" s="18">
        <f>J1888+J1885</f>
        <v>0</v>
      </c>
    </row>
    <row r="1885" spans="1:10" x14ac:dyDescent="0.25">
      <c r="A1885" s="16" t="s">
        <v>736</v>
      </c>
      <c r="B1885" s="16" t="s">
        <v>98</v>
      </c>
      <c r="C1885" s="16" t="s">
        <v>52</v>
      </c>
      <c r="D1885" s="16" t="s">
        <v>759</v>
      </c>
      <c r="E1885" s="19"/>
      <c r="F1885" s="17" t="s">
        <v>41</v>
      </c>
      <c r="G1885" s="18">
        <f>G1886+G1887</f>
        <v>32296.899999999998</v>
      </c>
      <c r="H1885" s="18">
        <f>H1886+H1887</f>
        <v>33207</v>
      </c>
      <c r="I1885" s="18">
        <f>I1886+I1887</f>
        <v>33207</v>
      </c>
      <c r="J1885" s="18">
        <f>J1886+J1887</f>
        <v>0</v>
      </c>
    </row>
    <row r="1886" spans="1:10" ht="78.75" x14ac:dyDescent="0.25">
      <c r="A1886" s="16" t="s">
        <v>736</v>
      </c>
      <c r="B1886" s="16" t="s">
        <v>98</v>
      </c>
      <c r="C1886" s="16" t="s">
        <v>52</v>
      </c>
      <c r="D1886" s="16" t="s">
        <v>759</v>
      </c>
      <c r="E1886" s="16" t="s">
        <v>42</v>
      </c>
      <c r="F1886" s="17" t="s">
        <v>43</v>
      </c>
      <c r="G1886" s="18">
        <v>29753.599999999999</v>
      </c>
      <c r="H1886" s="18">
        <v>30663.7</v>
      </c>
      <c r="I1886" s="18">
        <v>30663.7</v>
      </c>
      <c r="J1886" s="18"/>
    </row>
    <row r="1887" spans="1:10" ht="31.5" x14ac:dyDescent="0.25">
      <c r="A1887" s="16" t="s">
        <v>736</v>
      </c>
      <c r="B1887" s="16" t="s">
        <v>98</v>
      </c>
      <c r="C1887" s="16" t="s">
        <v>52</v>
      </c>
      <c r="D1887" s="16" t="s">
        <v>759</v>
      </c>
      <c r="E1887" s="16" t="s">
        <v>30</v>
      </c>
      <c r="F1887" s="17" t="s">
        <v>31</v>
      </c>
      <c r="G1887" s="18">
        <v>2543.3000000000002</v>
      </c>
      <c r="H1887" s="18">
        <v>2543.3000000000002</v>
      </c>
      <c r="I1887" s="18">
        <v>2543.3000000000002</v>
      </c>
      <c r="J1887" s="18"/>
    </row>
    <row r="1888" spans="1:10" ht="47.25" x14ac:dyDescent="0.25">
      <c r="A1888" s="16" t="s">
        <v>736</v>
      </c>
      <c r="B1888" s="16" t="s">
        <v>98</v>
      </c>
      <c r="C1888" s="16" t="s">
        <v>52</v>
      </c>
      <c r="D1888" s="16" t="s">
        <v>760</v>
      </c>
      <c r="E1888" s="19"/>
      <c r="F1888" s="17" t="s">
        <v>45</v>
      </c>
      <c r="G1888" s="18">
        <f>G1889+G1890+G1891</f>
        <v>145193.29999999999</v>
      </c>
      <c r="H1888" s="18">
        <f>H1889+H1890+H1891</f>
        <v>149438</v>
      </c>
      <c r="I1888" s="18">
        <f>I1889+I1890+I1891</f>
        <v>149438</v>
      </c>
      <c r="J1888" s="18">
        <f>J1889+J1890+J1891</f>
        <v>0</v>
      </c>
    </row>
    <row r="1889" spans="1:10" ht="78.75" x14ac:dyDescent="0.25">
      <c r="A1889" s="16" t="s">
        <v>736</v>
      </c>
      <c r="B1889" s="16" t="s">
        <v>98</v>
      </c>
      <c r="C1889" s="16" t="s">
        <v>52</v>
      </c>
      <c r="D1889" s="16">
        <v>1240200590</v>
      </c>
      <c r="E1889" s="16" t="s">
        <v>42</v>
      </c>
      <c r="F1889" s="17" t="s">
        <v>43</v>
      </c>
      <c r="G1889" s="18">
        <v>138052.29999999999</v>
      </c>
      <c r="H1889" s="18">
        <v>142297</v>
      </c>
      <c r="I1889" s="18">
        <v>142297</v>
      </c>
      <c r="J1889" s="18"/>
    </row>
    <row r="1890" spans="1:10" ht="31.5" x14ac:dyDescent="0.25">
      <c r="A1890" s="16" t="s">
        <v>736</v>
      </c>
      <c r="B1890" s="16" t="s">
        <v>98</v>
      </c>
      <c r="C1890" s="16" t="s">
        <v>52</v>
      </c>
      <c r="D1890" s="16">
        <v>1240200590</v>
      </c>
      <c r="E1890" s="16" t="s">
        <v>30</v>
      </c>
      <c r="F1890" s="17" t="s">
        <v>31</v>
      </c>
      <c r="G1890" s="18">
        <v>7130.3</v>
      </c>
      <c r="H1890" s="18">
        <v>7130.3</v>
      </c>
      <c r="I1890" s="18">
        <v>7130.3</v>
      </c>
      <c r="J1890" s="18"/>
    </row>
    <row r="1891" spans="1:10" x14ac:dyDescent="0.25">
      <c r="A1891" s="16" t="s">
        <v>736</v>
      </c>
      <c r="B1891" s="16" t="s">
        <v>98</v>
      </c>
      <c r="C1891" s="16" t="s">
        <v>52</v>
      </c>
      <c r="D1891" s="16">
        <v>1240200590</v>
      </c>
      <c r="E1891" s="16" t="s">
        <v>32</v>
      </c>
      <c r="F1891" s="17" t="s">
        <v>33</v>
      </c>
      <c r="G1891" s="18">
        <v>10.7</v>
      </c>
      <c r="H1891" s="18">
        <v>10.7</v>
      </c>
      <c r="I1891" s="18">
        <v>10.7</v>
      </c>
      <c r="J1891" s="18"/>
    </row>
    <row r="1892" spans="1:10" ht="31.5" x14ac:dyDescent="0.25">
      <c r="A1892" s="16" t="s">
        <v>736</v>
      </c>
      <c r="B1892" s="16" t="s">
        <v>98</v>
      </c>
      <c r="C1892" s="16" t="s">
        <v>52</v>
      </c>
      <c r="D1892" s="16" t="s">
        <v>46</v>
      </c>
      <c r="E1892" s="19"/>
      <c r="F1892" s="17" t="s">
        <v>47</v>
      </c>
      <c r="G1892" s="18">
        <f t="shared" ref="G1892:G1898" si="545">G1893</f>
        <v>64.5</v>
      </c>
      <c r="H1892" s="18">
        <f t="shared" ref="H1892:H1898" si="546">H1893</f>
        <v>66.5</v>
      </c>
      <c r="I1892" s="18">
        <f t="shared" ref="I1892:I1898" si="547">I1893</f>
        <v>66.5</v>
      </c>
      <c r="J1892" s="18">
        <f t="shared" ref="J1892:J1898" si="548">J1893</f>
        <v>0</v>
      </c>
    </row>
    <row r="1893" spans="1:10" x14ac:dyDescent="0.25">
      <c r="A1893" s="16" t="s">
        <v>736</v>
      </c>
      <c r="B1893" s="16" t="s">
        <v>98</v>
      </c>
      <c r="C1893" s="16" t="s">
        <v>52</v>
      </c>
      <c r="D1893" s="16" t="s">
        <v>48</v>
      </c>
      <c r="E1893" s="19"/>
      <c r="F1893" s="17" t="s">
        <v>49</v>
      </c>
      <c r="G1893" s="18">
        <f t="shared" si="545"/>
        <v>64.5</v>
      </c>
      <c r="H1893" s="18">
        <f t="shared" si="546"/>
        <v>66.5</v>
      </c>
      <c r="I1893" s="18">
        <f t="shared" si="547"/>
        <v>66.5</v>
      </c>
      <c r="J1893" s="18">
        <f t="shared" si="548"/>
        <v>0</v>
      </c>
    </row>
    <row r="1894" spans="1:10" ht="78.75" x14ac:dyDescent="0.25">
      <c r="A1894" s="16" t="s">
        <v>736</v>
      </c>
      <c r="B1894" s="16" t="s">
        <v>98</v>
      </c>
      <c r="C1894" s="16" t="s">
        <v>52</v>
      </c>
      <c r="D1894" s="16" t="s">
        <v>761</v>
      </c>
      <c r="E1894" s="19"/>
      <c r="F1894" s="17" t="s">
        <v>762</v>
      </c>
      <c r="G1894" s="18">
        <f t="shared" si="545"/>
        <v>64.5</v>
      </c>
      <c r="H1894" s="18">
        <f t="shared" si="546"/>
        <v>66.5</v>
      </c>
      <c r="I1894" s="18">
        <f t="shared" si="547"/>
        <v>66.5</v>
      </c>
      <c r="J1894" s="18">
        <f t="shared" si="548"/>
        <v>0</v>
      </c>
    </row>
    <row r="1895" spans="1:10" ht="78.75" x14ac:dyDescent="0.25">
      <c r="A1895" s="16" t="s">
        <v>736</v>
      </c>
      <c r="B1895" s="16" t="s">
        <v>98</v>
      </c>
      <c r="C1895" s="16" t="s">
        <v>52</v>
      </c>
      <c r="D1895" s="16" t="s">
        <v>761</v>
      </c>
      <c r="E1895" s="16" t="s">
        <v>42</v>
      </c>
      <c r="F1895" s="17" t="s">
        <v>43</v>
      </c>
      <c r="G1895" s="18">
        <v>64.5</v>
      </c>
      <c r="H1895" s="18">
        <v>66.5</v>
      </c>
      <c r="I1895" s="18">
        <v>66.5</v>
      </c>
      <c r="J1895" s="18"/>
    </row>
    <row r="1896" spans="1:10" s="12" customFormat="1" x14ac:dyDescent="0.25">
      <c r="A1896" s="13" t="s">
        <v>736</v>
      </c>
      <c r="B1896" s="13" t="s">
        <v>98</v>
      </c>
      <c r="C1896" s="13" t="s">
        <v>235</v>
      </c>
      <c r="D1896" s="13"/>
      <c r="E1896" s="13"/>
      <c r="F1896" s="14" t="s">
        <v>406</v>
      </c>
      <c r="G1896" s="15">
        <f t="shared" si="545"/>
        <v>231321.1</v>
      </c>
      <c r="H1896" s="15">
        <f t="shared" si="546"/>
        <v>228668.4</v>
      </c>
      <c r="I1896" s="15">
        <f t="shared" si="547"/>
        <v>342989.3</v>
      </c>
      <c r="J1896" s="15">
        <f t="shared" si="548"/>
        <v>0</v>
      </c>
    </row>
    <row r="1897" spans="1:10" ht="47.25" x14ac:dyDescent="0.25">
      <c r="A1897" s="16" t="s">
        <v>736</v>
      </c>
      <c r="B1897" s="16" t="s">
        <v>98</v>
      </c>
      <c r="C1897" s="16" t="s">
        <v>235</v>
      </c>
      <c r="D1897" s="16" t="s">
        <v>684</v>
      </c>
      <c r="E1897" s="19"/>
      <c r="F1897" s="17" t="s">
        <v>685</v>
      </c>
      <c r="G1897" s="18">
        <f t="shared" si="545"/>
        <v>231321.1</v>
      </c>
      <c r="H1897" s="18">
        <f t="shared" si="546"/>
        <v>228668.4</v>
      </c>
      <c r="I1897" s="18">
        <f t="shared" si="547"/>
        <v>342989.3</v>
      </c>
      <c r="J1897" s="18">
        <f t="shared" si="548"/>
        <v>0</v>
      </c>
    </row>
    <row r="1898" spans="1:10" x14ac:dyDescent="0.25">
      <c r="A1898" s="16" t="s">
        <v>736</v>
      </c>
      <c r="B1898" s="16" t="s">
        <v>98</v>
      </c>
      <c r="C1898" s="16" t="s">
        <v>235</v>
      </c>
      <c r="D1898" s="16" t="s">
        <v>686</v>
      </c>
      <c r="E1898" s="19"/>
      <c r="F1898" s="17" t="s">
        <v>25</v>
      </c>
      <c r="G1898" s="18">
        <f t="shared" si="545"/>
        <v>231321.1</v>
      </c>
      <c r="H1898" s="18">
        <f t="shared" si="546"/>
        <v>228668.4</v>
      </c>
      <c r="I1898" s="18">
        <f t="shared" si="547"/>
        <v>342989.3</v>
      </c>
      <c r="J1898" s="18">
        <f t="shared" si="548"/>
        <v>0</v>
      </c>
    </row>
    <row r="1899" spans="1:10" ht="31.5" x14ac:dyDescent="0.25">
      <c r="A1899" s="16" t="s">
        <v>736</v>
      </c>
      <c r="B1899" s="16" t="s">
        <v>98</v>
      </c>
      <c r="C1899" s="16" t="s">
        <v>235</v>
      </c>
      <c r="D1899" s="16" t="s">
        <v>687</v>
      </c>
      <c r="E1899" s="19"/>
      <c r="F1899" s="17" t="s">
        <v>688</v>
      </c>
      <c r="G1899" s="18">
        <f>G1900+G1902</f>
        <v>231321.1</v>
      </c>
      <c r="H1899" s="18">
        <f>H1900+H1902</f>
        <v>228668.4</v>
      </c>
      <c r="I1899" s="18">
        <f>I1900+I1902</f>
        <v>342989.3</v>
      </c>
      <c r="J1899" s="18">
        <f>J1900+J1902</f>
        <v>0</v>
      </c>
    </row>
    <row r="1900" spans="1:10" ht="31.5" x14ac:dyDescent="0.25">
      <c r="A1900" s="16" t="s">
        <v>736</v>
      </c>
      <c r="B1900" s="16" t="s">
        <v>98</v>
      </c>
      <c r="C1900" s="16" t="s">
        <v>235</v>
      </c>
      <c r="D1900" s="16" t="s">
        <v>763</v>
      </c>
      <c r="E1900" s="19"/>
      <c r="F1900" s="17" t="s">
        <v>764</v>
      </c>
      <c r="G1900" s="18">
        <f>G1901</f>
        <v>143760.5</v>
      </c>
      <c r="H1900" s="18">
        <f>H1901</f>
        <v>134516.5</v>
      </c>
      <c r="I1900" s="18">
        <f>I1901</f>
        <v>247955.5</v>
      </c>
      <c r="J1900" s="18">
        <f>J1901</f>
        <v>0</v>
      </c>
    </row>
    <row r="1901" spans="1:10" ht="31.5" x14ac:dyDescent="0.25">
      <c r="A1901" s="16" t="s">
        <v>736</v>
      </c>
      <c r="B1901" s="16" t="s">
        <v>98</v>
      </c>
      <c r="C1901" s="16" t="s">
        <v>235</v>
      </c>
      <c r="D1901" s="16" t="s">
        <v>763</v>
      </c>
      <c r="E1901" s="16" t="s">
        <v>30</v>
      </c>
      <c r="F1901" s="17" t="s">
        <v>31</v>
      </c>
      <c r="G1901" s="18">
        <v>143760.5</v>
      </c>
      <c r="H1901" s="18">
        <v>134516.5</v>
      </c>
      <c r="I1901" s="18">
        <v>247955.5</v>
      </c>
      <c r="J1901" s="18"/>
    </row>
    <row r="1902" spans="1:10" ht="31.5" x14ac:dyDescent="0.25">
      <c r="A1902" s="16" t="s">
        <v>736</v>
      </c>
      <c r="B1902" s="16" t="s">
        <v>98</v>
      </c>
      <c r="C1902" s="16" t="s">
        <v>235</v>
      </c>
      <c r="D1902" s="16" t="s">
        <v>689</v>
      </c>
      <c r="E1902" s="19"/>
      <c r="F1902" s="17" t="s">
        <v>690</v>
      </c>
      <c r="G1902" s="18">
        <f>G1903</f>
        <v>87560.6</v>
      </c>
      <c r="H1902" s="18">
        <f>H1903</f>
        <v>94151.9</v>
      </c>
      <c r="I1902" s="18">
        <f>I1903</f>
        <v>95033.8</v>
      </c>
      <c r="J1902" s="18">
        <f>J1903</f>
        <v>0</v>
      </c>
    </row>
    <row r="1903" spans="1:10" ht="31.5" x14ac:dyDescent="0.25">
      <c r="A1903" s="16" t="s">
        <v>736</v>
      </c>
      <c r="B1903" s="16" t="s">
        <v>98</v>
      </c>
      <c r="C1903" s="16" t="s">
        <v>235</v>
      </c>
      <c r="D1903" s="16" t="s">
        <v>689</v>
      </c>
      <c r="E1903" s="16" t="s">
        <v>30</v>
      </c>
      <c r="F1903" s="17" t="s">
        <v>31</v>
      </c>
      <c r="G1903" s="18">
        <v>87560.6</v>
      </c>
      <c r="H1903" s="18">
        <v>94151.9</v>
      </c>
      <c r="I1903" s="18">
        <v>95033.8</v>
      </c>
      <c r="J1903" s="18"/>
    </row>
    <row r="1904" spans="1:10" s="8" customFormat="1" ht="31.5" x14ac:dyDescent="0.25">
      <c r="A1904" s="9" t="s">
        <v>765</v>
      </c>
      <c r="B1904" s="9"/>
      <c r="C1904" s="9"/>
      <c r="D1904" s="9"/>
      <c r="E1904" s="20"/>
      <c r="F1904" s="10" t="s">
        <v>766</v>
      </c>
      <c r="G1904" s="11">
        <f>G1905+G1918</f>
        <v>146412.4</v>
      </c>
      <c r="H1904" s="11">
        <f>H1905+H1918</f>
        <v>148319.80000000002</v>
      </c>
      <c r="I1904" s="11">
        <f>I1905+I1918</f>
        <v>148319.80000000002</v>
      </c>
      <c r="J1904" s="11">
        <f>J1905+J1918</f>
        <v>0</v>
      </c>
    </row>
    <row r="1905" spans="1:10" s="8" customFormat="1" x14ac:dyDescent="0.25">
      <c r="A1905" s="9" t="s">
        <v>765</v>
      </c>
      <c r="B1905" s="9" t="s">
        <v>18</v>
      </c>
      <c r="C1905" s="9"/>
      <c r="D1905" s="9"/>
      <c r="E1905" s="20"/>
      <c r="F1905" s="10" t="s">
        <v>19</v>
      </c>
      <c r="G1905" s="11">
        <f t="shared" ref="G1905:G1908" si="549">G1906</f>
        <v>146052</v>
      </c>
      <c r="H1905" s="11">
        <f t="shared" ref="H1905:H1908" si="550">H1906</f>
        <v>147959.40000000002</v>
      </c>
      <c r="I1905" s="11">
        <f>I1906</f>
        <v>147959.40000000002</v>
      </c>
      <c r="J1905" s="11">
        <f>J1906</f>
        <v>0</v>
      </c>
    </row>
    <row r="1906" spans="1:10" s="12" customFormat="1" x14ac:dyDescent="0.25">
      <c r="A1906" s="13" t="s">
        <v>765</v>
      </c>
      <c r="B1906" s="13" t="s">
        <v>18</v>
      </c>
      <c r="C1906" s="13" t="s">
        <v>20</v>
      </c>
      <c r="D1906" s="13"/>
      <c r="E1906" s="21"/>
      <c r="F1906" s="14" t="s">
        <v>21</v>
      </c>
      <c r="G1906" s="15">
        <f>G1907+G1913</f>
        <v>146052</v>
      </c>
      <c r="H1906" s="15">
        <f>H1907+H1913</f>
        <v>147959.40000000002</v>
      </c>
      <c r="I1906" s="15">
        <f>I1907+I1913</f>
        <v>147959.40000000002</v>
      </c>
      <c r="J1906" s="15">
        <f>J1907+J1913</f>
        <v>0</v>
      </c>
    </row>
    <row r="1907" spans="1:10" ht="31.5" x14ac:dyDescent="0.25">
      <c r="A1907" s="16" t="s">
        <v>765</v>
      </c>
      <c r="B1907" s="16" t="s">
        <v>18</v>
      </c>
      <c r="C1907" s="16" t="s">
        <v>20</v>
      </c>
      <c r="D1907" s="16" t="s">
        <v>46</v>
      </c>
      <c r="E1907" s="19"/>
      <c r="F1907" s="17" t="s">
        <v>47</v>
      </c>
      <c r="G1907" s="18">
        <f t="shared" si="549"/>
        <v>108851.59999999999</v>
      </c>
      <c r="H1907" s="18">
        <f t="shared" si="550"/>
        <v>109675.1</v>
      </c>
      <c r="I1907" s="18">
        <f t="shared" ref="I1907:I1908" si="551">I1908</f>
        <v>109675.1</v>
      </c>
      <c r="J1907" s="18">
        <f t="shared" ref="J1907:J1908" si="552">J1908</f>
        <v>0</v>
      </c>
    </row>
    <row r="1908" spans="1:10" ht="31.5" x14ac:dyDescent="0.25">
      <c r="A1908" s="16" t="s">
        <v>765</v>
      </c>
      <c r="B1908" s="16" t="s">
        <v>18</v>
      </c>
      <c r="C1908" s="16" t="s">
        <v>20</v>
      </c>
      <c r="D1908" s="16" t="s">
        <v>767</v>
      </c>
      <c r="E1908" s="19"/>
      <c r="F1908" s="17" t="s">
        <v>768</v>
      </c>
      <c r="G1908" s="18">
        <f t="shared" si="549"/>
        <v>108851.59999999999</v>
      </c>
      <c r="H1908" s="18">
        <f t="shared" si="550"/>
        <v>109675.1</v>
      </c>
      <c r="I1908" s="18">
        <f t="shared" si="551"/>
        <v>109675.1</v>
      </c>
      <c r="J1908" s="18">
        <f t="shared" si="552"/>
        <v>0</v>
      </c>
    </row>
    <row r="1909" spans="1:10" ht="47.25" x14ac:dyDescent="0.25">
      <c r="A1909" s="16" t="s">
        <v>765</v>
      </c>
      <c r="B1909" s="16" t="s">
        <v>18</v>
      </c>
      <c r="C1909" s="16" t="s">
        <v>20</v>
      </c>
      <c r="D1909" s="16" t="s">
        <v>769</v>
      </c>
      <c r="E1909" s="19"/>
      <c r="F1909" s="17" t="s">
        <v>45</v>
      </c>
      <c r="G1909" s="18">
        <f>G1910+G1911+G1912</f>
        <v>108851.59999999999</v>
      </c>
      <c r="H1909" s="18">
        <f>H1910+H1911+H1912</f>
        <v>109675.1</v>
      </c>
      <c r="I1909" s="18">
        <f>I1910+I1911+I1912</f>
        <v>109675.1</v>
      </c>
      <c r="J1909" s="18">
        <f>J1910+J1911+J1912</f>
        <v>0</v>
      </c>
    </row>
    <row r="1910" spans="1:10" ht="78.75" x14ac:dyDescent="0.25">
      <c r="A1910" s="16" t="s">
        <v>765</v>
      </c>
      <c r="B1910" s="16" t="s">
        <v>18</v>
      </c>
      <c r="C1910" s="16" t="s">
        <v>20</v>
      </c>
      <c r="D1910" s="16" t="s">
        <v>769</v>
      </c>
      <c r="E1910" s="16" t="s">
        <v>42</v>
      </c>
      <c r="F1910" s="17" t="s">
        <v>43</v>
      </c>
      <c r="G1910" s="18">
        <v>92852.9</v>
      </c>
      <c r="H1910" s="18">
        <v>95707.8</v>
      </c>
      <c r="I1910" s="18">
        <v>95707.8</v>
      </c>
      <c r="J1910" s="18"/>
    </row>
    <row r="1911" spans="1:10" ht="31.5" x14ac:dyDescent="0.25">
      <c r="A1911" s="16" t="s">
        <v>765</v>
      </c>
      <c r="B1911" s="16" t="s">
        <v>18</v>
      </c>
      <c r="C1911" s="16" t="s">
        <v>20</v>
      </c>
      <c r="D1911" s="16" t="s">
        <v>769</v>
      </c>
      <c r="E1911" s="16" t="s">
        <v>30</v>
      </c>
      <c r="F1911" s="17" t="s">
        <v>31</v>
      </c>
      <c r="G1911" s="18">
        <v>15976.7</v>
      </c>
      <c r="H1911" s="18">
        <v>13945.3</v>
      </c>
      <c r="I1911" s="18">
        <v>13945.3</v>
      </c>
      <c r="J1911" s="18"/>
    </row>
    <row r="1912" spans="1:10" x14ac:dyDescent="0.25">
      <c r="A1912" s="16" t="s">
        <v>765</v>
      </c>
      <c r="B1912" s="16" t="s">
        <v>18</v>
      </c>
      <c r="C1912" s="16" t="s">
        <v>20</v>
      </c>
      <c r="D1912" s="16" t="s">
        <v>769</v>
      </c>
      <c r="E1912" s="16" t="s">
        <v>32</v>
      </c>
      <c r="F1912" s="17" t="s">
        <v>33</v>
      </c>
      <c r="G1912" s="18">
        <v>22</v>
      </c>
      <c r="H1912" s="18">
        <v>22</v>
      </c>
      <c r="I1912" s="18">
        <v>22</v>
      </c>
      <c r="J1912" s="18"/>
    </row>
    <row r="1913" spans="1:10" ht="31.5" x14ac:dyDescent="0.25">
      <c r="A1913" s="16" t="s">
        <v>765</v>
      </c>
      <c r="B1913" s="16" t="s">
        <v>18</v>
      </c>
      <c r="C1913" s="16" t="s">
        <v>20</v>
      </c>
      <c r="D1913" s="16" t="s">
        <v>69</v>
      </c>
      <c r="E1913" s="19"/>
      <c r="F1913" s="17" t="s">
        <v>70</v>
      </c>
      <c r="G1913" s="18">
        <f t="shared" ref="G1913:G1914" si="553">G1914</f>
        <v>37200.400000000001</v>
      </c>
      <c r="H1913" s="18">
        <f t="shared" ref="H1913:H1914" si="554">H1914</f>
        <v>38284.300000000003</v>
      </c>
      <c r="I1913" s="18">
        <f t="shared" ref="I1913:I1914" si="555">I1914</f>
        <v>38284.300000000003</v>
      </c>
      <c r="J1913" s="18">
        <f t="shared" ref="J1913:J1914" si="556">J1914</f>
        <v>0</v>
      </c>
    </row>
    <row r="1914" spans="1:10" ht="31.5" x14ac:dyDescent="0.25">
      <c r="A1914" s="16" t="s">
        <v>765</v>
      </c>
      <c r="B1914" s="16" t="s">
        <v>18</v>
      </c>
      <c r="C1914" s="16" t="s">
        <v>20</v>
      </c>
      <c r="D1914" s="16" t="s">
        <v>71</v>
      </c>
      <c r="E1914" s="19"/>
      <c r="F1914" s="17" t="s">
        <v>72</v>
      </c>
      <c r="G1914" s="18">
        <f t="shared" si="553"/>
        <v>37200.400000000001</v>
      </c>
      <c r="H1914" s="18">
        <f t="shared" si="554"/>
        <v>38284.300000000003</v>
      </c>
      <c r="I1914" s="18">
        <f t="shared" si="555"/>
        <v>38284.300000000003</v>
      </c>
      <c r="J1914" s="18">
        <f t="shared" si="556"/>
        <v>0</v>
      </c>
    </row>
    <row r="1915" spans="1:10" x14ac:dyDescent="0.25">
      <c r="A1915" s="16" t="s">
        <v>765</v>
      </c>
      <c r="B1915" s="16" t="s">
        <v>18</v>
      </c>
      <c r="C1915" s="16" t="s">
        <v>20</v>
      </c>
      <c r="D1915" s="16" t="s">
        <v>73</v>
      </c>
      <c r="E1915" s="19"/>
      <c r="F1915" s="17" t="s">
        <v>41</v>
      </c>
      <c r="G1915" s="18">
        <f>G1916+G1917</f>
        <v>37200.400000000001</v>
      </c>
      <c r="H1915" s="18">
        <f>H1916+H1917</f>
        <v>38284.300000000003</v>
      </c>
      <c r="I1915" s="18">
        <f>I1916+I1917</f>
        <v>38284.300000000003</v>
      </c>
      <c r="J1915" s="18">
        <f>J1916+J1917</f>
        <v>0</v>
      </c>
    </row>
    <row r="1916" spans="1:10" ht="78.75" x14ac:dyDescent="0.25">
      <c r="A1916" s="16" t="s">
        <v>765</v>
      </c>
      <c r="B1916" s="16" t="s">
        <v>18</v>
      </c>
      <c r="C1916" s="16" t="s">
        <v>20</v>
      </c>
      <c r="D1916" s="16" t="s">
        <v>73</v>
      </c>
      <c r="E1916" s="16" t="s">
        <v>42</v>
      </c>
      <c r="F1916" s="17" t="s">
        <v>43</v>
      </c>
      <c r="G1916" s="18">
        <v>35240.400000000001</v>
      </c>
      <c r="H1916" s="18">
        <v>36324.300000000003</v>
      </c>
      <c r="I1916" s="18">
        <v>36324.300000000003</v>
      </c>
      <c r="J1916" s="18"/>
    </row>
    <row r="1917" spans="1:10" ht="31.5" x14ac:dyDescent="0.25">
      <c r="A1917" s="16" t="s">
        <v>765</v>
      </c>
      <c r="B1917" s="16" t="s">
        <v>18</v>
      </c>
      <c r="C1917" s="16" t="s">
        <v>20</v>
      </c>
      <c r="D1917" s="16" t="s">
        <v>73</v>
      </c>
      <c r="E1917" s="16" t="s">
        <v>30</v>
      </c>
      <c r="F1917" s="17" t="s">
        <v>31</v>
      </c>
      <c r="G1917" s="18">
        <v>1960</v>
      </c>
      <c r="H1917" s="18">
        <v>1960</v>
      </c>
      <c r="I1917" s="18">
        <v>1960</v>
      </c>
      <c r="J1917" s="18"/>
    </row>
    <row r="1918" spans="1:10" s="8" customFormat="1" ht="31.5" x14ac:dyDescent="0.25">
      <c r="A1918" s="9" t="s">
        <v>765</v>
      </c>
      <c r="B1918" s="9" t="s">
        <v>122</v>
      </c>
      <c r="C1918" s="9"/>
      <c r="D1918" s="9"/>
      <c r="E1918" s="20"/>
      <c r="F1918" s="10" t="s">
        <v>123</v>
      </c>
      <c r="G1918" s="11">
        <f t="shared" ref="G1918:G1922" si="557">G1919</f>
        <v>360.4</v>
      </c>
      <c r="H1918" s="11">
        <f t="shared" ref="H1918:H1922" si="558">H1919</f>
        <v>360.4</v>
      </c>
      <c r="I1918" s="11">
        <f t="shared" ref="I1918:I1922" si="559">I1919</f>
        <v>360.4</v>
      </c>
      <c r="J1918" s="11">
        <f t="shared" ref="J1918:J1922" si="560">J1919</f>
        <v>0</v>
      </c>
    </row>
    <row r="1919" spans="1:10" s="12" customFormat="1" ht="31.5" x14ac:dyDescent="0.25">
      <c r="A1919" s="13" t="s">
        <v>765</v>
      </c>
      <c r="B1919" s="13" t="s">
        <v>122</v>
      </c>
      <c r="C1919" s="13" t="s">
        <v>124</v>
      </c>
      <c r="D1919" s="13"/>
      <c r="E1919" s="21"/>
      <c r="F1919" s="14" t="s">
        <v>125</v>
      </c>
      <c r="G1919" s="15">
        <f t="shared" si="557"/>
        <v>360.4</v>
      </c>
      <c r="H1919" s="15">
        <f t="shared" si="558"/>
        <v>360.4</v>
      </c>
      <c r="I1919" s="15">
        <f t="shared" si="559"/>
        <v>360.4</v>
      </c>
      <c r="J1919" s="15">
        <f t="shared" si="560"/>
        <v>0</v>
      </c>
    </row>
    <row r="1920" spans="1:10" ht="31.5" x14ac:dyDescent="0.25">
      <c r="A1920" s="16" t="s">
        <v>765</v>
      </c>
      <c r="B1920" s="16" t="s">
        <v>122</v>
      </c>
      <c r="C1920" s="16" t="s">
        <v>124</v>
      </c>
      <c r="D1920" s="16" t="s">
        <v>46</v>
      </c>
      <c r="E1920" s="19"/>
      <c r="F1920" s="17" t="s">
        <v>47</v>
      </c>
      <c r="G1920" s="18">
        <f t="shared" si="557"/>
        <v>360.4</v>
      </c>
      <c r="H1920" s="18">
        <f t="shared" si="558"/>
        <v>360.4</v>
      </c>
      <c r="I1920" s="18">
        <f t="shared" si="559"/>
        <v>360.4</v>
      </c>
      <c r="J1920" s="18">
        <f t="shared" si="560"/>
        <v>0</v>
      </c>
    </row>
    <row r="1921" spans="1:10" x14ac:dyDescent="0.25">
      <c r="A1921" s="16" t="s">
        <v>765</v>
      </c>
      <c r="B1921" s="16" t="s">
        <v>122</v>
      </c>
      <c r="C1921" s="16" t="s">
        <v>124</v>
      </c>
      <c r="D1921" s="16" t="s">
        <v>48</v>
      </c>
      <c r="E1921" s="19"/>
      <c r="F1921" s="17" t="s">
        <v>49</v>
      </c>
      <c r="G1921" s="18">
        <f t="shared" si="557"/>
        <v>360.4</v>
      </c>
      <c r="H1921" s="18">
        <f t="shared" si="558"/>
        <v>360.4</v>
      </c>
      <c r="I1921" s="18">
        <f t="shared" si="559"/>
        <v>360.4</v>
      </c>
      <c r="J1921" s="18">
        <f t="shared" si="560"/>
        <v>0</v>
      </c>
    </row>
    <row r="1922" spans="1:10" ht="31.5" x14ac:dyDescent="0.25">
      <c r="A1922" s="16" t="s">
        <v>765</v>
      </c>
      <c r="B1922" s="16" t="s">
        <v>122</v>
      </c>
      <c r="C1922" s="16" t="s">
        <v>124</v>
      </c>
      <c r="D1922" s="16" t="s">
        <v>126</v>
      </c>
      <c r="E1922" s="19"/>
      <c r="F1922" s="17" t="s">
        <v>127</v>
      </c>
      <c r="G1922" s="18">
        <f t="shared" si="557"/>
        <v>360.4</v>
      </c>
      <c r="H1922" s="18">
        <f t="shared" si="558"/>
        <v>360.4</v>
      </c>
      <c r="I1922" s="18">
        <f t="shared" si="559"/>
        <v>360.4</v>
      </c>
      <c r="J1922" s="18">
        <f t="shared" si="560"/>
        <v>0</v>
      </c>
    </row>
    <row r="1923" spans="1:10" ht="31.5" x14ac:dyDescent="0.25">
      <c r="A1923" s="16" t="s">
        <v>765</v>
      </c>
      <c r="B1923" s="16" t="s">
        <v>122</v>
      </c>
      <c r="C1923" s="16" t="s">
        <v>124</v>
      </c>
      <c r="D1923" s="16" t="s">
        <v>126</v>
      </c>
      <c r="E1923" s="16" t="s">
        <v>30</v>
      </c>
      <c r="F1923" s="17" t="s">
        <v>31</v>
      </c>
      <c r="G1923" s="18">
        <v>360.4</v>
      </c>
      <c r="H1923" s="18">
        <v>360.4</v>
      </c>
      <c r="I1923" s="18">
        <v>360.4</v>
      </c>
      <c r="J1923" s="18"/>
    </row>
    <row r="1924" spans="1:10" s="8" customFormat="1" ht="31.5" x14ac:dyDescent="0.25">
      <c r="A1924" s="9" t="s">
        <v>770</v>
      </c>
      <c r="B1924" s="9"/>
      <c r="C1924" s="9"/>
      <c r="D1924" s="9"/>
      <c r="E1924" s="9"/>
      <c r="F1924" s="10" t="s">
        <v>771</v>
      </c>
      <c r="G1924" s="11">
        <f>G1938+G1925+G1931</f>
        <v>112522.7</v>
      </c>
      <c r="H1924" s="11">
        <f>H1938+H1925+H1931</f>
        <v>104724.5</v>
      </c>
      <c r="I1924" s="11">
        <f>I1938+I1925+I1931</f>
        <v>104724.5</v>
      </c>
      <c r="J1924" s="11">
        <f>J1938+J1925+J1931</f>
        <v>0</v>
      </c>
    </row>
    <row r="1925" spans="1:10" s="8" customFormat="1" x14ac:dyDescent="0.25">
      <c r="A1925" s="9" t="s">
        <v>770</v>
      </c>
      <c r="B1925" s="9" t="s">
        <v>18</v>
      </c>
      <c r="C1925" s="9"/>
      <c r="D1925" s="9"/>
      <c r="E1925" s="9"/>
      <c r="F1925" s="10" t="s">
        <v>19</v>
      </c>
      <c r="G1925" s="11">
        <f t="shared" ref="G1925:G1940" si="561">G1926</f>
        <v>61.5</v>
      </c>
      <c r="H1925" s="11">
        <f t="shared" ref="H1925:H1940" si="562">H1926</f>
        <v>61.5</v>
      </c>
      <c r="I1925" s="11">
        <f t="shared" ref="I1925:I1940" si="563">I1926</f>
        <v>61.5</v>
      </c>
      <c r="J1925" s="11">
        <f t="shared" ref="J1925:J1940" si="564">J1926</f>
        <v>0</v>
      </c>
    </row>
    <row r="1926" spans="1:10" s="12" customFormat="1" x14ac:dyDescent="0.25">
      <c r="A1926" s="13" t="s">
        <v>770</v>
      </c>
      <c r="B1926" s="13" t="s">
        <v>18</v>
      </c>
      <c r="C1926" s="13" t="s">
        <v>20</v>
      </c>
      <c r="D1926" s="13"/>
      <c r="E1926" s="13"/>
      <c r="F1926" s="14" t="s">
        <v>21</v>
      </c>
      <c r="G1926" s="15">
        <f t="shared" si="561"/>
        <v>61.5</v>
      </c>
      <c r="H1926" s="15">
        <f t="shared" si="562"/>
        <v>61.5</v>
      </c>
      <c r="I1926" s="15">
        <f t="shared" si="563"/>
        <v>61.5</v>
      </c>
      <c r="J1926" s="15">
        <f t="shared" si="564"/>
        <v>0</v>
      </c>
    </row>
    <row r="1927" spans="1:10" ht="31.5" x14ac:dyDescent="0.25">
      <c r="A1927" s="16" t="s">
        <v>770</v>
      </c>
      <c r="B1927" s="16" t="s">
        <v>18</v>
      </c>
      <c r="C1927" s="16" t="s">
        <v>20</v>
      </c>
      <c r="D1927" s="16" t="s">
        <v>46</v>
      </c>
      <c r="E1927" s="19"/>
      <c r="F1927" s="17" t="s">
        <v>47</v>
      </c>
      <c r="G1927" s="18">
        <f t="shared" si="561"/>
        <v>61.5</v>
      </c>
      <c r="H1927" s="18">
        <f t="shared" si="562"/>
        <v>61.5</v>
      </c>
      <c r="I1927" s="18">
        <f t="shared" si="563"/>
        <v>61.5</v>
      </c>
      <c r="J1927" s="18">
        <f t="shared" si="564"/>
        <v>0</v>
      </c>
    </row>
    <row r="1928" spans="1:10" x14ac:dyDescent="0.25">
      <c r="A1928" s="16" t="s">
        <v>770</v>
      </c>
      <c r="B1928" s="16" t="s">
        <v>18</v>
      </c>
      <c r="C1928" s="16" t="s">
        <v>20</v>
      </c>
      <c r="D1928" s="16" t="s">
        <v>48</v>
      </c>
      <c r="E1928" s="19"/>
      <c r="F1928" s="17" t="s">
        <v>49</v>
      </c>
      <c r="G1928" s="18">
        <f t="shared" si="561"/>
        <v>61.5</v>
      </c>
      <c r="H1928" s="18">
        <f t="shared" si="562"/>
        <v>61.5</v>
      </c>
      <c r="I1928" s="18">
        <f t="shared" si="563"/>
        <v>61.5</v>
      </c>
      <c r="J1928" s="18">
        <f t="shared" si="564"/>
        <v>0</v>
      </c>
    </row>
    <row r="1929" spans="1:10" ht="47.25" x14ac:dyDescent="0.25">
      <c r="A1929" s="16" t="s">
        <v>770</v>
      </c>
      <c r="B1929" s="16" t="s">
        <v>18</v>
      </c>
      <c r="C1929" s="16" t="s">
        <v>20</v>
      </c>
      <c r="D1929" s="16" t="s">
        <v>772</v>
      </c>
      <c r="E1929" s="19"/>
      <c r="F1929" s="17" t="s">
        <v>773</v>
      </c>
      <c r="G1929" s="18">
        <f t="shared" si="561"/>
        <v>61.5</v>
      </c>
      <c r="H1929" s="18">
        <f t="shared" si="562"/>
        <v>61.5</v>
      </c>
      <c r="I1929" s="18">
        <f t="shared" si="563"/>
        <v>61.5</v>
      </c>
      <c r="J1929" s="18">
        <f t="shared" si="564"/>
        <v>0</v>
      </c>
    </row>
    <row r="1930" spans="1:10" ht="31.5" x14ac:dyDescent="0.25">
      <c r="A1930" s="16" t="s">
        <v>770</v>
      </c>
      <c r="B1930" s="16" t="s">
        <v>18</v>
      </c>
      <c r="C1930" s="16" t="s">
        <v>20</v>
      </c>
      <c r="D1930" s="16" t="s">
        <v>772</v>
      </c>
      <c r="E1930" s="16" t="s">
        <v>30</v>
      </c>
      <c r="F1930" s="17" t="s">
        <v>31</v>
      </c>
      <c r="G1930" s="18">
        <v>61.5</v>
      </c>
      <c r="H1930" s="18">
        <v>61.5</v>
      </c>
      <c r="I1930" s="18">
        <v>61.5</v>
      </c>
      <c r="J1930" s="18"/>
    </row>
    <row r="1931" spans="1:10" s="8" customFormat="1" ht="31.5" x14ac:dyDescent="0.25">
      <c r="A1931" s="9" t="s">
        <v>770</v>
      </c>
      <c r="B1931" s="9" t="s">
        <v>122</v>
      </c>
      <c r="C1931" s="9"/>
      <c r="D1931" s="9"/>
      <c r="E1931" s="20"/>
      <c r="F1931" s="10" t="s">
        <v>123</v>
      </c>
      <c r="G1931" s="11">
        <f t="shared" si="561"/>
        <v>5441.9</v>
      </c>
      <c r="H1931" s="11">
        <f t="shared" si="562"/>
        <v>5441.9</v>
      </c>
      <c r="I1931" s="11">
        <f t="shared" si="563"/>
        <v>5441.9</v>
      </c>
      <c r="J1931" s="11">
        <f t="shared" si="564"/>
        <v>0</v>
      </c>
    </row>
    <row r="1932" spans="1:10" s="12" customFormat="1" x14ac:dyDescent="0.25">
      <c r="A1932" s="13" t="s">
        <v>770</v>
      </c>
      <c r="B1932" s="13" t="s">
        <v>122</v>
      </c>
      <c r="C1932" s="13" t="s">
        <v>235</v>
      </c>
      <c r="D1932" s="13"/>
      <c r="E1932" s="21"/>
      <c r="F1932" s="14" t="s">
        <v>774</v>
      </c>
      <c r="G1932" s="15">
        <f t="shared" si="561"/>
        <v>5441.9</v>
      </c>
      <c r="H1932" s="15">
        <f t="shared" si="562"/>
        <v>5441.9</v>
      </c>
      <c r="I1932" s="15">
        <f t="shared" si="563"/>
        <v>5441.9</v>
      </c>
      <c r="J1932" s="15">
        <f t="shared" si="564"/>
        <v>0</v>
      </c>
    </row>
    <row r="1933" spans="1:10" x14ac:dyDescent="0.25">
      <c r="A1933" s="16" t="s">
        <v>770</v>
      </c>
      <c r="B1933" s="16" t="s">
        <v>122</v>
      </c>
      <c r="C1933" s="16" t="s">
        <v>235</v>
      </c>
      <c r="D1933" s="16" t="s">
        <v>214</v>
      </c>
      <c r="E1933" s="19"/>
      <c r="F1933" s="17" t="s">
        <v>215</v>
      </c>
      <c r="G1933" s="18">
        <f t="shared" si="561"/>
        <v>5441.9</v>
      </c>
      <c r="H1933" s="18">
        <f t="shared" si="562"/>
        <v>5441.9</v>
      </c>
      <c r="I1933" s="18">
        <f t="shared" si="563"/>
        <v>5441.9</v>
      </c>
      <c r="J1933" s="18">
        <f t="shared" si="564"/>
        <v>0</v>
      </c>
    </row>
    <row r="1934" spans="1:10" x14ac:dyDescent="0.25">
      <c r="A1934" s="16" t="s">
        <v>770</v>
      </c>
      <c r="B1934" s="16" t="s">
        <v>122</v>
      </c>
      <c r="C1934" s="16" t="s">
        <v>235</v>
      </c>
      <c r="D1934" s="16" t="s">
        <v>216</v>
      </c>
      <c r="E1934" s="19"/>
      <c r="F1934" s="17" t="s">
        <v>25</v>
      </c>
      <c r="G1934" s="18">
        <f t="shared" si="561"/>
        <v>5441.9</v>
      </c>
      <c r="H1934" s="18">
        <f t="shared" si="562"/>
        <v>5441.9</v>
      </c>
      <c r="I1934" s="18">
        <f t="shared" si="563"/>
        <v>5441.9</v>
      </c>
      <c r="J1934" s="18">
        <f t="shared" si="564"/>
        <v>0</v>
      </c>
    </row>
    <row r="1935" spans="1:10" ht="94.5" x14ac:dyDescent="0.25">
      <c r="A1935" s="16" t="s">
        <v>770</v>
      </c>
      <c r="B1935" s="16" t="s">
        <v>122</v>
      </c>
      <c r="C1935" s="16" t="s">
        <v>235</v>
      </c>
      <c r="D1935" s="16" t="s">
        <v>398</v>
      </c>
      <c r="E1935" s="19"/>
      <c r="F1935" s="17" t="s">
        <v>399</v>
      </c>
      <c r="G1935" s="18">
        <f t="shared" si="561"/>
        <v>5441.9</v>
      </c>
      <c r="H1935" s="18">
        <f t="shared" si="562"/>
        <v>5441.9</v>
      </c>
      <c r="I1935" s="18">
        <f t="shared" si="563"/>
        <v>5441.9</v>
      </c>
      <c r="J1935" s="18">
        <f t="shared" si="564"/>
        <v>0</v>
      </c>
    </row>
    <row r="1936" spans="1:10" ht="47.25" x14ac:dyDescent="0.25">
      <c r="A1936" s="16" t="s">
        <v>770</v>
      </c>
      <c r="B1936" s="16" t="s">
        <v>122</v>
      </c>
      <c r="C1936" s="16" t="s">
        <v>235</v>
      </c>
      <c r="D1936" s="16" t="s">
        <v>775</v>
      </c>
      <c r="E1936" s="19"/>
      <c r="F1936" s="17" t="s">
        <v>776</v>
      </c>
      <c r="G1936" s="18">
        <f t="shared" si="561"/>
        <v>5441.9</v>
      </c>
      <c r="H1936" s="18">
        <f t="shared" si="562"/>
        <v>5441.9</v>
      </c>
      <c r="I1936" s="18">
        <f t="shared" si="563"/>
        <v>5441.9</v>
      </c>
      <c r="J1936" s="18">
        <f t="shared" si="564"/>
        <v>0</v>
      </c>
    </row>
    <row r="1937" spans="1:10" ht="31.5" x14ac:dyDescent="0.25">
      <c r="A1937" s="16" t="s">
        <v>770</v>
      </c>
      <c r="B1937" s="16" t="s">
        <v>122</v>
      </c>
      <c r="C1937" s="16" t="s">
        <v>235</v>
      </c>
      <c r="D1937" s="16" t="s">
        <v>775</v>
      </c>
      <c r="E1937" s="16" t="s">
        <v>30</v>
      </c>
      <c r="F1937" s="17" t="s">
        <v>31</v>
      </c>
      <c r="G1937" s="18">
        <v>5441.9</v>
      </c>
      <c r="H1937" s="18">
        <v>5441.9</v>
      </c>
      <c r="I1937" s="18">
        <v>5441.9</v>
      </c>
      <c r="J1937" s="18"/>
    </row>
    <row r="1938" spans="1:10" s="8" customFormat="1" x14ac:dyDescent="0.25">
      <c r="A1938" s="9" t="s">
        <v>770</v>
      </c>
      <c r="B1938" s="9" t="s">
        <v>98</v>
      </c>
      <c r="C1938" s="9"/>
      <c r="D1938" s="9"/>
      <c r="E1938" s="9"/>
      <c r="F1938" s="10" t="s">
        <v>99</v>
      </c>
      <c r="G1938" s="11">
        <f t="shared" si="561"/>
        <v>107019.3</v>
      </c>
      <c r="H1938" s="11">
        <f t="shared" si="562"/>
        <v>99221.1</v>
      </c>
      <c r="I1938" s="11">
        <f t="shared" si="563"/>
        <v>99221.1</v>
      </c>
      <c r="J1938" s="11">
        <f t="shared" si="564"/>
        <v>0</v>
      </c>
    </row>
    <row r="1939" spans="1:10" s="12" customFormat="1" x14ac:dyDescent="0.25">
      <c r="A1939" s="13" t="s">
        <v>770</v>
      </c>
      <c r="B1939" s="13" t="s">
        <v>98</v>
      </c>
      <c r="C1939" s="13" t="s">
        <v>100</v>
      </c>
      <c r="D1939" s="13"/>
      <c r="E1939" s="13"/>
      <c r="F1939" s="14" t="s">
        <v>101</v>
      </c>
      <c r="G1939" s="15">
        <f t="shared" si="561"/>
        <v>107019.3</v>
      </c>
      <c r="H1939" s="15">
        <f t="shared" si="562"/>
        <v>99221.1</v>
      </c>
      <c r="I1939" s="15">
        <f t="shared" si="563"/>
        <v>99221.1</v>
      </c>
      <c r="J1939" s="15">
        <f t="shared" si="564"/>
        <v>0</v>
      </c>
    </row>
    <row r="1940" spans="1:10" ht="31.5" x14ac:dyDescent="0.25">
      <c r="A1940" s="16" t="s">
        <v>770</v>
      </c>
      <c r="B1940" s="16" t="s">
        <v>98</v>
      </c>
      <c r="C1940" s="16" t="s">
        <v>100</v>
      </c>
      <c r="D1940" s="16" t="s">
        <v>777</v>
      </c>
      <c r="E1940" s="19"/>
      <c r="F1940" s="17" t="s">
        <v>778</v>
      </c>
      <c r="G1940" s="18">
        <f t="shared" si="561"/>
        <v>107019.3</v>
      </c>
      <c r="H1940" s="18">
        <f t="shared" si="562"/>
        <v>99221.1</v>
      </c>
      <c r="I1940" s="18">
        <f t="shared" si="563"/>
        <v>99221.1</v>
      </c>
      <c r="J1940" s="18">
        <f t="shared" si="564"/>
        <v>0</v>
      </c>
    </row>
    <row r="1941" spans="1:10" x14ac:dyDescent="0.25">
      <c r="A1941" s="16" t="s">
        <v>770</v>
      </c>
      <c r="B1941" s="16" t="s">
        <v>98</v>
      </c>
      <c r="C1941" s="16" t="s">
        <v>100</v>
      </c>
      <c r="D1941" s="16" t="s">
        <v>779</v>
      </c>
      <c r="E1941" s="19"/>
      <c r="F1941" s="17" t="s">
        <v>25</v>
      </c>
      <c r="G1941" s="18">
        <f>G1942+G1951+G1956</f>
        <v>107019.3</v>
      </c>
      <c r="H1941" s="18">
        <f>H1942+H1951+H1956</f>
        <v>99221.1</v>
      </c>
      <c r="I1941" s="18">
        <f>I1942+I1951+I1956</f>
        <v>99221.1</v>
      </c>
      <c r="J1941" s="18">
        <f>J1942+J1951+J1956</f>
        <v>0</v>
      </c>
    </row>
    <row r="1942" spans="1:10" ht="47.25" x14ac:dyDescent="0.25">
      <c r="A1942" s="16" t="s">
        <v>770</v>
      </c>
      <c r="B1942" s="16" t="s">
        <v>98</v>
      </c>
      <c r="C1942" s="16" t="s">
        <v>100</v>
      </c>
      <c r="D1942" s="16" t="s">
        <v>780</v>
      </c>
      <c r="E1942" s="19"/>
      <c r="F1942" s="17" t="s">
        <v>781</v>
      </c>
      <c r="G1942" s="18">
        <f>G1943+G1947+G1949</f>
        <v>25062.800000000003</v>
      </c>
      <c r="H1942" s="18">
        <f>H1943+H1947+H1949</f>
        <v>25820.500000000004</v>
      </c>
      <c r="I1942" s="18">
        <f>I1943+I1947+I1949</f>
        <v>25820.500000000004</v>
      </c>
      <c r="J1942" s="18">
        <f>J1943+J1947+J1949</f>
        <v>0</v>
      </c>
    </row>
    <row r="1943" spans="1:10" ht="47.25" x14ac:dyDescent="0.25">
      <c r="A1943" s="16" t="s">
        <v>770</v>
      </c>
      <c r="B1943" s="16" t="s">
        <v>98</v>
      </c>
      <c r="C1943" s="16" t="s">
        <v>100</v>
      </c>
      <c r="D1943" s="16" t="s">
        <v>782</v>
      </c>
      <c r="E1943" s="19"/>
      <c r="F1943" s="17" t="s">
        <v>45</v>
      </c>
      <c r="G1943" s="18">
        <f>G1944+G1945+G1946</f>
        <v>15372.800000000001</v>
      </c>
      <c r="H1943" s="18">
        <f>H1944+H1945+H1946</f>
        <v>15796.900000000001</v>
      </c>
      <c r="I1943" s="18">
        <f>I1944+I1945+I1946</f>
        <v>15796.900000000001</v>
      </c>
      <c r="J1943" s="18">
        <f>J1944+J1945+J1946</f>
        <v>0</v>
      </c>
    </row>
    <row r="1944" spans="1:10" ht="78.75" x14ac:dyDescent="0.25">
      <c r="A1944" s="16" t="s">
        <v>770</v>
      </c>
      <c r="B1944" s="16" t="s">
        <v>98</v>
      </c>
      <c r="C1944" s="16" t="s">
        <v>100</v>
      </c>
      <c r="D1944" s="16" t="s">
        <v>782</v>
      </c>
      <c r="E1944" s="16" t="s">
        <v>42</v>
      </c>
      <c r="F1944" s="17" t="s">
        <v>43</v>
      </c>
      <c r="G1944" s="18">
        <v>13795.6</v>
      </c>
      <c r="H1944" s="18">
        <v>14219.7</v>
      </c>
      <c r="I1944" s="18">
        <v>14219.7</v>
      </c>
      <c r="J1944" s="18"/>
    </row>
    <row r="1945" spans="1:10" ht="31.5" x14ac:dyDescent="0.25">
      <c r="A1945" s="16" t="s">
        <v>770</v>
      </c>
      <c r="B1945" s="16" t="s">
        <v>98</v>
      </c>
      <c r="C1945" s="16" t="s">
        <v>100</v>
      </c>
      <c r="D1945" s="16" t="s">
        <v>782</v>
      </c>
      <c r="E1945" s="16" t="s">
        <v>30</v>
      </c>
      <c r="F1945" s="17" t="s">
        <v>31</v>
      </c>
      <c r="G1945" s="18">
        <v>1571</v>
      </c>
      <c r="H1945" s="18">
        <v>1571</v>
      </c>
      <c r="I1945" s="18">
        <v>1571</v>
      </c>
      <c r="J1945" s="18"/>
    </row>
    <row r="1946" spans="1:10" x14ac:dyDescent="0.25">
      <c r="A1946" s="16" t="s">
        <v>770</v>
      </c>
      <c r="B1946" s="16" t="s">
        <v>98</v>
      </c>
      <c r="C1946" s="16" t="s">
        <v>100</v>
      </c>
      <c r="D1946" s="16" t="s">
        <v>782</v>
      </c>
      <c r="E1946" s="16" t="s">
        <v>32</v>
      </c>
      <c r="F1946" s="17" t="s">
        <v>33</v>
      </c>
      <c r="G1946" s="18">
        <v>6.2</v>
      </c>
      <c r="H1946" s="18">
        <v>6.2</v>
      </c>
      <c r="I1946" s="18">
        <v>6.2</v>
      </c>
      <c r="J1946" s="18"/>
    </row>
    <row r="1947" spans="1:10" ht="31.5" x14ac:dyDescent="0.25">
      <c r="A1947" s="16" t="s">
        <v>770</v>
      </c>
      <c r="B1947" s="16" t="s">
        <v>98</v>
      </c>
      <c r="C1947" s="16" t="s">
        <v>100</v>
      </c>
      <c r="D1947" s="16" t="s">
        <v>783</v>
      </c>
      <c r="E1947" s="19"/>
      <c r="F1947" s="17" t="s">
        <v>784</v>
      </c>
      <c r="G1947" s="18">
        <f>G1948</f>
        <v>9440.1</v>
      </c>
      <c r="H1947" s="18">
        <f>H1948</f>
        <v>9773.7000000000007</v>
      </c>
      <c r="I1947" s="18">
        <f>I1948</f>
        <v>9773.7000000000007</v>
      </c>
      <c r="J1947" s="18">
        <f>J1948</f>
        <v>0</v>
      </c>
    </row>
    <row r="1948" spans="1:10" ht="31.5" x14ac:dyDescent="0.25">
      <c r="A1948" s="16" t="s">
        <v>770</v>
      </c>
      <c r="B1948" s="16" t="s">
        <v>98</v>
      </c>
      <c r="C1948" s="16" t="s">
        <v>100</v>
      </c>
      <c r="D1948" s="16" t="s">
        <v>783</v>
      </c>
      <c r="E1948" s="16" t="s">
        <v>30</v>
      </c>
      <c r="F1948" s="17" t="s">
        <v>31</v>
      </c>
      <c r="G1948" s="18">
        <v>9440.1</v>
      </c>
      <c r="H1948" s="18">
        <v>9773.7000000000007</v>
      </c>
      <c r="I1948" s="18">
        <v>9773.7000000000007</v>
      </c>
      <c r="J1948" s="18"/>
    </row>
    <row r="1949" spans="1:10" ht="63" x14ac:dyDescent="0.25">
      <c r="A1949" s="16" t="s">
        <v>770</v>
      </c>
      <c r="B1949" s="16" t="s">
        <v>98</v>
      </c>
      <c r="C1949" s="16" t="s">
        <v>100</v>
      </c>
      <c r="D1949" s="16" t="s">
        <v>785</v>
      </c>
      <c r="E1949" s="19"/>
      <c r="F1949" s="17" t="s">
        <v>786</v>
      </c>
      <c r="G1949" s="18">
        <f>G1950</f>
        <v>249.9</v>
      </c>
      <c r="H1949" s="18">
        <f>H1950</f>
        <v>249.9</v>
      </c>
      <c r="I1949" s="18">
        <f>I1950</f>
        <v>249.9</v>
      </c>
      <c r="J1949" s="18">
        <f>J1950</f>
        <v>0</v>
      </c>
    </row>
    <row r="1950" spans="1:10" ht="31.5" x14ac:dyDescent="0.25">
      <c r="A1950" s="16" t="s">
        <v>770</v>
      </c>
      <c r="B1950" s="16" t="s">
        <v>98</v>
      </c>
      <c r="C1950" s="16" t="s">
        <v>100</v>
      </c>
      <c r="D1950" s="16" t="s">
        <v>785</v>
      </c>
      <c r="E1950" s="16" t="s">
        <v>111</v>
      </c>
      <c r="F1950" s="17" t="s">
        <v>112</v>
      </c>
      <c r="G1950" s="18">
        <v>249.9</v>
      </c>
      <c r="H1950" s="18">
        <v>249.9</v>
      </c>
      <c r="I1950" s="18">
        <v>249.9</v>
      </c>
      <c r="J1950" s="18"/>
    </row>
    <row r="1951" spans="1:10" ht="31.5" x14ac:dyDescent="0.25">
      <c r="A1951" s="16" t="s">
        <v>770</v>
      </c>
      <c r="B1951" s="16" t="s">
        <v>98</v>
      </c>
      <c r="C1951" s="16" t="s">
        <v>100</v>
      </c>
      <c r="D1951" s="16" t="s">
        <v>787</v>
      </c>
      <c r="E1951" s="19"/>
      <c r="F1951" s="17" t="s">
        <v>788</v>
      </c>
      <c r="G1951" s="18">
        <f>G1952+G1954</f>
        <v>27171.800000000003</v>
      </c>
      <c r="H1951" s="18">
        <f>H1952+H1954</f>
        <v>17024.699999999997</v>
      </c>
      <c r="I1951" s="18">
        <f>I1952+I1954</f>
        <v>17024.699999999997</v>
      </c>
      <c r="J1951" s="18">
        <f>J1952+J1954</f>
        <v>0</v>
      </c>
    </row>
    <row r="1952" spans="1:10" ht="63" x14ac:dyDescent="0.25">
      <c r="A1952" s="16" t="s">
        <v>770</v>
      </c>
      <c r="B1952" s="16" t="s">
        <v>98</v>
      </c>
      <c r="C1952" s="16" t="s">
        <v>100</v>
      </c>
      <c r="D1952" s="16" t="s">
        <v>789</v>
      </c>
      <c r="E1952" s="19"/>
      <c r="F1952" s="17" t="s">
        <v>790</v>
      </c>
      <c r="G1952" s="18">
        <f>G1953</f>
        <v>21630.9</v>
      </c>
      <c r="H1952" s="18">
        <f>H1953</f>
        <v>11483.8</v>
      </c>
      <c r="I1952" s="18">
        <f>I1953</f>
        <v>11483.8</v>
      </c>
      <c r="J1952" s="18">
        <f>J1953</f>
        <v>0</v>
      </c>
    </row>
    <row r="1953" spans="1:10" ht="31.5" x14ac:dyDescent="0.25">
      <c r="A1953" s="16" t="s">
        <v>770</v>
      </c>
      <c r="B1953" s="16" t="s">
        <v>98</v>
      </c>
      <c r="C1953" s="16" t="s">
        <v>100</v>
      </c>
      <c r="D1953" s="16" t="s">
        <v>789</v>
      </c>
      <c r="E1953" s="16" t="s">
        <v>30</v>
      </c>
      <c r="F1953" s="17" t="s">
        <v>31</v>
      </c>
      <c r="G1953" s="18">
        <v>21630.9</v>
      </c>
      <c r="H1953" s="18">
        <v>11483.8</v>
      </c>
      <c r="I1953" s="18">
        <v>11483.8</v>
      </c>
      <c r="J1953" s="18"/>
    </row>
    <row r="1954" spans="1:10" x14ac:dyDescent="0.25">
      <c r="A1954" s="16" t="s">
        <v>770</v>
      </c>
      <c r="B1954" s="16" t="s">
        <v>98</v>
      </c>
      <c r="C1954" s="16" t="s">
        <v>100</v>
      </c>
      <c r="D1954" s="16" t="s">
        <v>791</v>
      </c>
      <c r="E1954" s="19"/>
      <c r="F1954" s="17" t="s">
        <v>792</v>
      </c>
      <c r="G1954" s="18">
        <f>G1955</f>
        <v>5540.9</v>
      </c>
      <c r="H1954" s="18">
        <f>H1955</f>
        <v>5540.9</v>
      </c>
      <c r="I1954" s="18">
        <f>I1955</f>
        <v>5540.9</v>
      </c>
      <c r="J1954" s="18">
        <f>J1955</f>
        <v>0</v>
      </c>
    </row>
    <row r="1955" spans="1:10" ht="31.5" x14ac:dyDescent="0.25">
      <c r="A1955" s="16" t="s">
        <v>770</v>
      </c>
      <c r="B1955" s="16" t="s">
        <v>98</v>
      </c>
      <c r="C1955" s="16" t="s">
        <v>100</v>
      </c>
      <c r="D1955" s="16" t="s">
        <v>791</v>
      </c>
      <c r="E1955" s="16" t="s">
        <v>30</v>
      </c>
      <c r="F1955" s="17" t="s">
        <v>31</v>
      </c>
      <c r="G1955" s="18">
        <v>5540.9</v>
      </c>
      <c r="H1955" s="18">
        <v>5540.9</v>
      </c>
      <c r="I1955" s="18">
        <v>5540.9</v>
      </c>
      <c r="J1955" s="18"/>
    </row>
    <row r="1956" spans="1:10" ht="63" x14ac:dyDescent="0.25">
      <c r="A1956" s="16" t="s">
        <v>770</v>
      </c>
      <c r="B1956" s="16" t="s">
        <v>98</v>
      </c>
      <c r="C1956" s="16" t="s">
        <v>100</v>
      </c>
      <c r="D1956" s="16" t="s">
        <v>793</v>
      </c>
      <c r="E1956" s="16"/>
      <c r="F1956" s="17" t="s">
        <v>794</v>
      </c>
      <c r="G1956" s="18">
        <f>G1957</f>
        <v>54784.7</v>
      </c>
      <c r="H1956" s="18">
        <f>H1957</f>
        <v>56375.9</v>
      </c>
      <c r="I1956" s="18">
        <f>I1957</f>
        <v>56375.9</v>
      </c>
      <c r="J1956" s="18">
        <f>J1957</f>
        <v>0</v>
      </c>
    </row>
    <row r="1957" spans="1:10" x14ac:dyDescent="0.25">
      <c r="A1957" s="16" t="s">
        <v>770</v>
      </c>
      <c r="B1957" s="16" t="s">
        <v>98</v>
      </c>
      <c r="C1957" s="16" t="s">
        <v>100</v>
      </c>
      <c r="D1957" s="16" t="s">
        <v>795</v>
      </c>
      <c r="E1957" s="16"/>
      <c r="F1957" s="17" t="s">
        <v>41</v>
      </c>
      <c r="G1957" s="18">
        <f>G1958+G1959</f>
        <v>54784.7</v>
      </c>
      <c r="H1957" s="18">
        <f>H1958+H1959</f>
        <v>56375.9</v>
      </c>
      <c r="I1957" s="18">
        <f>I1958+I1959</f>
        <v>56375.9</v>
      </c>
      <c r="J1957" s="18">
        <f>J1958+J1959</f>
        <v>0</v>
      </c>
    </row>
    <row r="1958" spans="1:10" ht="78.75" x14ac:dyDescent="0.25">
      <c r="A1958" s="16" t="s">
        <v>770</v>
      </c>
      <c r="B1958" s="16" t="s">
        <v>98</v>
      </c>
      <c r="C1958" s="16" t="s">
        <v>100</v>
      </c>
      <c r="D1958" s="16" t="s">
        <v>795</v>
      </c>
      <c r="E1958" s="16" t="s">
        <v>42</v>
      </c>
      <c r="F1958" s="17" t="s">
        <v>43</v>
      </c>
      <c r="G1958" s="18">
        <v>52161.7</v>
      </c>
      <c r="H1958" s="18">
        <v>53752.9</v>
      </c>
      <c r="I1958" s="18">
        <v>53752.9</v>
      </c>
      <c r="J1958" s="18"/>
    </row>
    <row r="1959" spans="1:10" ht="31.5" x14ac:dyDescent="0.25">
      <c r="A1959" s="16" t="s">
        <v>770</v>
      </c>
      <c r="B1959" s="16" t="s">
        <v>98</v>
      </c>
      <c r="C1959" s="16" t="s">
        <v>100</v>
      </c>
      <c r="D1959" s="16" t="s">
        <v>795</v>
      </c>
      <c r="E1959" s="16" t="s">
        <v>30</v>
      </c>
      <c r="F1959" s="17" t="s">
        <v>31</v>
      </c>
      <c r="G1959" s="18">
        <v>2623</v>
      </c>
      <c r="H1959" s="18">
        <v>2623</v>
      </c>
      <c r="I1959" s="18">
        <v>2623</v>
      </c>
      <c r="J1959" s="18"/>
    </row>
    <row r="1960" spans="1:10" s="8" customFormat="1" ht="31.5" x14ac:dyDescent="0.25">
      <c r="A1960" s="9" t="s">
        <v>796</v>
      </c>
      <c r="B1960" s="9"/>
      <c r="C1960" s="9"/>
      <c r="D1960" s="9"/>
      <c r="E1960" s="9"/>
      <c r="F1960" s="10" t="s">
        <v>797</v>
      </c>
      <c r="G1960" s="11">
        <f>G1978+G1961</f>
        <v>763975</v>
      </c>
      <c r="H1960" s="11">
        <f>H1978+H1961</f>
        <v>736463</v>
      </c>
      <c r="I1960" s="11">
        <f>I1978+I1961</f>
        <v>786463</v>
      </c>
      <c r="J1960" s="11">
        <f>J1978+J1961</f>
        <v>0</v>
      </c>
    </row>
    <row r="1961" spans="1:10" s="8" customFormat="1" x14ac:dyDescent="0.25">
      <c r="A1961" s="9" t="s">
        <v>796</v>
      </c>
      <c r="B1961" s="9" t="s">
        <v>138</v>
      </c>
      <c r="C1961" s="9"/>
      <c r="D1961" s="9"/>
      <c r="E1961" s="9"/>
      <c r="F1961" s="10" t="s">
        <v>179</v>
      </c>
      <c r="G1961" s="11">
        <f t="shared" ref="G1961:G1964" si="565">G1962</f>
        <v>295778.90000000002</v>
      </c>
      <c r="H1961" s="11">
        <f t="shared" ref="H1961:H1964" si="566">H1962</f>
        <v>295802.90000000002</v>
      </c>
      <c r="I1961" s="11">
        <f t="shared" ref="I1961:I1964" si="567">I1962</f>
        <v>295802.90000000002</v>
      </c>
      <c r="J1961" s="11">
        <f t="shared" ref="J1961:J1964" si="568">J1962</f>
        <v>0</v>
      </c>
    </row>
    <row r="1962" spans="1:10" s="12" customFormat="1" x14ac:dyDescent="0.25">
      <c r="A1962" s="13" t="s">
        <v>796</v>
      </c>
      <c r="B1962" s="13" t="s">
        <v>138</v>
      </c>
      <c r="C1962" s="13" t="s">
        <v>235</v>
      </c>
      <c r="D1962" s="13"/>
      <c r="E1962" s="13"/>
      <c r="F1962" s="14" t="s">
        <v>236</v>
      </c>
      <c r="G1962" s="15">
        <f t="shared" si="565"/>
        <v>295778.90000000002</v>
      </c>
      <c r="H1962" s="15">
        <f t="shared" si="566"/>
        <v>295802.90000000002</v>
      </c>
      <c r="I1962" s="15">
        <f t="shared" si="567"/>
        <v>295802.90000000002</v>
      </c>
      <c r="J1962" s="15">
        <f t="shared" si="568"/>
        <v>0</v>
      </c>
    </row>
    <row r="1963" spans="1:10" ht="47.25" x14ac:dyDescent="0.25">
      <c r="A1963" s="16" t="s">
        <v>796</v>
      </c>
      <c r="B1963" s="16" t="s">
        <v>138</v>
      </c>
      <c r="C1963" s="16" t="s">
        <v>235</v>
      </c>
      <c r="D1963" s="16" t="s">
        <v>197</v>
      </c>
      <c r="E1963" s="16"/>
      <c r="F1963" s="17" t="s">
        <v>198</v>
      </c>
      <c r="G1963" s="18">
        <f t="shared" si="565"/>
        <v>295778.90000000002</v>
      </c>
      <c r="H1963" s="18">
        <f t="shared" si="566"/>
        <v>295802.90000000002</v>
      </c>
      <c r="I1963" s="18">
        <f t="shared" si="567"/>
        <v>295802.90000000002</v>
      </c>
      <c r="J1963" s="18">
        <f t="shared" si="568"/>
        <v>0</v>
      </c>
    </row>
    <row r="1964" spans="1:10" x14ac:dyDescent="0.25">
      <c r="A1964" s="16" t="s">
        <v>796</v>
      </c>
      <c r="B1964" s="16" t="s">
        <v>138</v>
      </c>
      <c r="C1964" s="16" t="s">
        <v>235</v>
      </c>
      <c r="D1964" s="16" t="s">
        <v>199</v>
      </c>
      <c r="E1964" s="16"/>
      <c r="F1964" s="17" t="s">
        <v>25</v>
      </c>
      <c r="G1964" s="18">
        <f t="shared" si="565"/>
        <v>295778.90000000002</v>
      </c>
      <c r="H1964" s="18">
        <f t="shared" si="566"/>
        <v>295802.90000000002</v>
      </c>
      <c r="I1964" s="18">
        <f t="shared" si="567"/>
        <v>295802.90000000002</v>
      </c>
      <c r="J1964" s="18">
        <f t="shared" si="568"/>
        <v>0</v>
      </c>
    </row>
    <row r="1965" spans="1:10" ht="31.5" x14ac:dyDescent="0.25">
      <c r="A1965" s="16" t="s">
        <v>796</v>
      </c>
      <c r="B1965" s="16" t="s">
        <v>138</v>
      </c>
      <c r="C1965" s="16" t="s">
        <v>235</v>
      </c>
      <c r="D1965" s="16" t="s">
        <v>239</v>
      </c>
      <c r="E1965" s="16"/>
      <c r="F1965" s="17" t="s">
        <v>240</v>
      </c>
      <c r="G1965" s="18">
        <f>G1966+G1968+G1972+G1975</f>
        <v>295778.90000000002</v>
      </c>
      <c r="H1965" s="18">
        <f>H1966+H1968+H1972+H1975</f>
        <v>295802.90000000002</v>
      </c>
      <c r="I1965" s="18">
        <f>I1966+I1968+I1972+I1975</f>
        <v>295802.90000000002</v>
      </c>
      <c r="J1965" s="18">
        <f>J1966+J1968+J1972+J1975</f>
        <v>0</v>
      </c>
    </row>
    <row r="1966" spans="1:10" ht="31.5" x14ac:dyDescent="0.25">
      <c r="A1966" s="16" t="s">
        <v>796</v>
      </c>
      <c r="B1966" s="16" t="s">
        <v>138</v>
      </c>
      <c r="C1966" s="16" t="s">
        <v>235</v>
      </c>
      <c r="D1966" s="16" t="s">
        <v>798</v>
      </c>
      <c r="E1966" s="16"/>
      <c r="F1966" s="17" t="s">
        <v>799</v>
      </c>
      <c r="G1966" s="18">
        <f>G1967</f>
        <v>89.9</v>
      </c>
      <c r="H1966" s="18">
        <f>H1967</f>
        <v>89.9</v>
      </c>
      <c r="I1966" s="18">
        <f>I1967</f>
        <v>89.9</v>
      </c>
      <c r="J1966" s="18">
        <f>J1967</f>
        <v>0</v>
      </c>
    </row>
    <row r="1967" spans="1:10" ht="31.5" x14ac:dyDescent="0.25">
      <c r="A1967" s="16" t="s">
        <v>796</v>
      </c>
      <c r="B1967" s="16" t="s">
        <v>138</v>
      </c>
      <c r="C1967" s="16" t="s">
        <v>235</v>
      </c>
      <c r="D1967" s="16" t="s">
        <v>798</v>
      </c>
      <c r="E1967" s="16" t="s">
        <v>30</v>
      </c>
      <c r="F1967" s="17" t="s">
        <v>31</v>
      </c>
      <c r="G1967" s="18">
        <v>89.9</v>
      </c>
      <c r="H1967" s="18">
        <v>89.9</v>
      </c>
      <c r="I1967" s="18">
        <v>89.9</v>
      </c>
      <c r="J1967" s="18"/>
    </row>
    <row r="1968" spans="1:10" x14ac:dyDescent="0.25">
      <c r="A1968" s="16" t="s">
        <v>796</v>
      </c>
      <c r="B1968" s="16" t="s">
        <v>138</v>
      </c>
      <c r="C1968" s="16" t="s">
        <v>235</v>
      </c>
      <c r="D1968" s="16" t="s">
        <v>346</v>
      </c>
      <c r="E1968" s="16"/>
      <c r="F1968" s="17" t="s">
        <v>347</v>
      </c>
      <c r="G1968" s="18">
        <f>G1969+G1970+G1971</f>
        <v>281924.8</v>
      </c>
      <c r="H1968" s="18">
        <f>H1969+H1970+H1971</f>
        <v>281924.8</v>
      </c>
      <c r="I1968" s="18">
        <f>I1969+I1970+I1971</f>
        <v>281924.8</v>
      </c>
      <c r="J1968" s="18">
        <f>J1969+J1970+J1971</f>
        <v>0</v>
      </c>
    </row>
    <row r="1969" spans="1:10" x14ac:dyDescent="0.25">
      <c r="A1969" s="16" t="s">
        <v>796</v>
      </c>
      <c r="B1969" s="16" t="s">
        <v>138</v>
      </c>
      <c r="C1969" s="16" t="s">
        <v>235</v>
      </c>
      <c r="D1969" s="16" t="s">
        <v>346</v>
      </c>
      <c r="E1969" s="16" t="s">
        <v>229</v>
      </c>
      <c r="F1969" s="17" t="s">
        <v>230</v>
      </c>
      <c r="G1969" s="18">
        <v>14696.7</v>
      </c>
      <c r="H1969" s="18">
        <v>14696.7</v>
      </c>
      <c r="I1969" s="18">
        <v>14696.7</v>
      </c>
      <c r="J1969" s="18"/>
    </row>
    <row r="1970" spans="1:10" ht="31.5" x14ac:dyDescent="0.25">
      <c r="A1970" s="16" t="s">
        <v>796</v>
      </c>
      <c r="B1970" s="16" t="s">
        <v>138</v>
      </c>
      <c r="C1970" s="16" t="s">
        <v>235</v>
      </c>
      <c r="D1970" s="16" t="s">
        <v>346</v>
      </c>
      <c r="E1970" s="16" t="s">
        <v>111</v>
      </c>
      <c r="F1970" s="17" t="s">
        <v>112</v>
      </c>
      <c r="G1970" s="18">
        <v>6137.2</v>
      </c>
      <c r="H1970" s="27">
        <v>6137.2</v>
      </c>
      <c r="I1970" s="27">
        <v>6137.2</v>
      </c>
      <c r="J1970" s="27"/>
    </row>
    <row r="1971" spans="1:10" x14ac:dyDescent="0.25">
      <c r="A1971" s="16" t="s">
        <v>796</v>
      </c>
      <c r="B1971" s="16" t="s">
        <v>138</v>
      </c>
      <c r="C1971" s="16" t="s">
        <v>235</v>
      </c>
      <c r="D1971" s="16" t="s">
        <v>346</v>
      </c>
      <c r="E1971" s="16" t="s">
        <v>32</v>
      </c>
      <c r="F1971" s="17" t="s">
        <v>33</v>
      </c>
      <c r="G1971" s="18">
        <v>261090.9</v>
      </c>
      <c r="H1971" s="27">
        <v>261090.9</v>
      </c>
      <c r="I1971" s="27">
        <v>261090.9</v>
      </c>
      <c r="J1971" s="27"/>
    </row>
    <row r="1972" spans="1:10" ht="63" x14ac:dyDescent="0.25">
      <c r="A1972" s="16" t="s">
        <v>796</v>
      </c>
      <c r="B1972" s="16" t="s">
        <v>138</v>
      </c>
      <c r="C1972" s="16" t="s">
        <v>235</v>
      </c>
      <c r="D1972" s="16" t="s">
        <v>800</v>
      </c>
      <c r="E1972" s="16"/>
      <c r="F1972" s="17" t="s">
        <v>801</v>
      </c>
      <c r="G1972" s="18">
        <f>G1973+G1974</f>
        <v>2915.7</v>
      </c>
      <c r="H1972" s="18">
        <f>H1973+H1974</f>
        <v>2939.7</v>
      </c>
      <c r="I1972" s="18">
        <f>I1973+I1974</f>
        <v>2939.7</v>
      </c>
      <c r="J1972" s="18">
        <f>J1973+J1974</f>
        <v>0</v>
      </c>
    </row>
    <row r="1973" spans="1:10" ht="31.5" x14ac:dyDescent="0.25">
      <c r="A1973" s="16" t="s">
        <v>796</v>
      </c>
      <c r="B1973" s="16" t="s">
        <v>138</v>
      </c>
      <c r="C1973" s="16" t="s">
        <v>235</v>
      </c>
      <c r="D1973" s="16" t="s">
        <v>800</v>
      </c>
      <c r="E1973" s="16" t="s">
        <v>111</v>
      </c>
      <c r="F1973" s="17" t="s">
        <v>112</v>
      </c>
      <c r="G1973" s="18">
        <v>1093.7</v>
      </c>
      <c r="H1973" s="18">
        <v>1104</v>
      </c>
      <c r="I1973" s="18">
        <v>1104</v>
      </c>
      <c r="J1973" s="18"/>
    </row>
    <row r="1974" spans="1:10" x14ac:dyDescent="0.25">
      <c r="A1974" s="16" t="s">
        <v>796</v>
      </c>
      <c r="B1974" s="16" t="s">
        <v>138</v>
      </c>
      <c r="C1974" s="16" t="s">
        <v>235</v>
      </c>
      <c r="D1974" s="16" t="s">
        <v>800</v>
      </c>
      <c r="E1974" s="16" t="s">
        <v>32</v>
      </c>
      <c r="F1974" s="17" t="s">
        <v>33</v>
      </c>
      <c r="G1974" s="18">
        <v>1822</v>
      </c>
      <c r="H1974" s="18">
        <v>1835.7</v>
      </c>
      <c r="I1974" s="18">
        <v>1835.7</v>
      </c>
      <c r="J1974" s="18"/>
    </row>
    <row r="1975" spans="1:10" ht="47.25" x14ac:dyDescent="0.25">
      <c r="A1975" s="16" t="s">
        <v>796</v>
      </c>
      <c r="B1975" s="16" t="s">
        <v>138</v>
      </c>
      <c r="C1975" s="16" t="s">
        <v>235</v>
      </c>
      <c r="D1975" s="16" t="s">
        <v>802</v>
      </c>
      <c r="E1975" s="16"/>
      <c r="F1975" s="17" t="s">
        <v>803</v>
      </c>
      <c r="G1975" s="18">
        <f>G1976+G1977</f>
        <v>10848.5</v>
      </c>
      <c r="H1975" s="18">
        <f>H1976+H1977</f>
        <v>10848.5</v>
      </c>
      <c r="I1975" s="18">
        <f>I1976+I1977</f>
        <v>10848.5</v>
      </c>
      <c r="J1975" s="18">
        <f>J1976+J1977</f>
        <v>0</v>
      </c>
    </row>
    <row r="1976" spans="1:10" ht="31.5" x14ac:dyDescent="0.25">
      <c r="A1976" s="16" t="s">
        <v>796</v>
      </c>
      <c r="B1976" s="16" t="s">
        <v>138</v>
      </c>
      <c r="C1976" s="16" t="s">
        <v>235</v>
      </c>
      <c r="D1976" s="16" t="s">
        <v>802</v>
      </c>
      <c r="E1976" s="16" t="s">
        <v>111</v>
      </c>
      <c r="F1976" s="17" t="s">
        <v>112</v>
      </c>
      <c r="G1976" s="18">
        <v>684.4</v>
      </c>
      <c r="H1976" s="18">
        <v>684.4</v>
      </c>
      <c r="I1976" s="18">
        <v>684.4</v>
      </c>
      <c r="J1976" s="18"/>
    </row>
    <row r="1977" spans="1:10" x14ac:dyDescent="0.25">
      <c r="A1977" s="16" t="s">
        <v>796</v>
      </c>
      <c r="B1977" s="16" t="s">
        <v>138</v>
      </c>
      <c r="C1977" s="16" t="s">
        <v>235</v>
      </c>
      <c r="D1977" s="16" t="s">
        <v>802</v>
      </c>
      <c r="E1977" s="16" t="s">
        <v>32</v>
      </c>
      <c r="F1977" s="17" t="s">
        <v>33</v>
      </c>
      <c r="G1977" s="18">
        <v>10164.1</v>
      </c>
      <c r="H1977" s="18">
        <v>10164.1</v>
      </c>
      <c r="I1977" s="18">
        <v>10164.1</v>
      </c>
      <c r="J1977" s="18"/>
    </row>
    <row r="1978" spans="1:10" s="8" customFormat="1" x14ac:dyDescent="0.25">
      <c r="A1978" s="9" t="s">
        <v>796</v>
      </c>
      <c r="B1978" s="9" t="s">
        <v>268</v>
      </c>
      <c r="C1978" s="9"/>
      <c r="D1978" s="9"/>
      <c r="E1978" s="9"/>
      <c r="F1978" s="10" t="s">
        <v>269</v>
      </c>
      <c r="G1978" s="11">
        <f>G1985+G2006+G2012+G1979</f>
        <v>468196.1</v>
      </c>
      <c r="H1978" s="11">
        <f>H1985+H2006+H2012+H1979</f>
        <v>440660.1</v>
      </c>
      <c r="I1978" s="11">
        <f>I1985+I2006+I2012+I1979</f>
        <v>490660.1</v>
      </c>
      <c r="J1978" s="11">
        <f>J1985+J2006+J2012+J1979</f>
        <v>0</v>
      </c>
    </row>
    <row r="1979" spans="1:10" s="12" customFormat="1" x14ac:dyDescent="0.25">
      <c r="A1979" s="13" t="s">
        <v>796</v>
      </c>
      <c r="B1979" s="13" t="s">
        <v>268</v>
      </c>
      <c r="C1979" s="13" t="s">
        <v>18</v>
      </c>
      <c r="D1979" s="13"/>
      <c r="E1979" s="13"/>
      <c r="F1979" s="14" t="s">
        <v>804</v>
      </c>
      <c r="G1979" s="15">
        <f t="shared" ref="G1979:G1981" si="569">G1980</f>
        <v>151781.29999999999</v>
      </c>
      <c r="H1979" s="15">
        <f t="shared" ref="H1979:H1981" si="570">H1980</f>
        <v>156448.19999999998</v>
      </c>
      <c r="I1979" s="15">
        <f t="shared" ref="I1979:I1981" si="571">I1980</f>
        <v>156448.19999999998</v>
      </c>
      <c r="J1979" s="15">
        <f t="shared" ref="J1979:J1981" si="572">J1980</f>
        <v>0</v>
      </c>
    </row>
    <row r="1980" spans="1:10" ht="31.5" x14ac:dyDescent="0.25">
      <c r="A1980" s="16" t="s">
        <v>796</v>
      </c>
      <c r="B1980" s="16" t="s">
        <v>268</v>
      </c>
      <c r="C1980" s="16" t="s">
        <v>18</v>
      </c>
      <c r="D1980" s="16" t="s">
        <v>46</v>
      </c>
      <c r="E1980" s="16"/>
      <c r="F1980" s="17" t="s">
        <v>47</v>
      </c>
      <c r="G1980" s="18">
        <f t="shared" si="569"/>
        <v>151781.29999999999</v>
      </c>
      <c r="H1980" s="18">
        <f t="shared" si="570"/>
        <v>156448.19999999998</v>
      </c>
      <c r="I1980" s="18">
        <f t="shared" si="571"/>
        <v>156448.19999999998</v>
      </c>
      <c r="J1980" s="18">
        <f t="shared" si="572"/>
        <v>0</v>
      </c>
    </row>
    <row r="1981" spans="1:10" x14ac:dyDescent="0.25">
      <c r="A1981" s="16" t="s">
        <v>796</v>
      </c>
      <c r="B1981" s="16" t="s">
        <v>268</v>
      </c>
      <c r="C1981" s="16" t="s">
        <v>18</v>
      </c>
      <c r="D1981" s="16" t="s">
        <v>48</v>
      </c>
      <c r="E1981" s="16"/>
      <c r="F1981" s="17" t="s">
        <v>49</v>
      </c>
      <c r="G1981" s="18">
        <f t="shared" si="569"/>
        <v>151781.29999999999</v>
      </c>
      <c r="H1981" s="18">
        <f t="shared" si="570"/>
        <v>156448.19999999998</v>
      </c>
      <c r="I1981" s="18">
        <f t="shared" si="571"/>
        <v>156448.19999999998</v>
      </c>
      <c r="J1981" s="18">
        <f t="shared" si="572"/>
        <v>0</v>
      </c>
    </row>
    <row r="1982" spans="1:10" ht="78.75" x14ac:dyDescent="0.25">
      <c r="A1982" s="16" t="s">
        <v>796</v>
      </c>
      <c r="B1982" s="16" t="s">
        <v>268</v>
      </c>
      <c r="C1982" s="16" t="s">
        <v>18</v>
      </c>
      <c r="D1982" s="16" t="s">
        <v>805</v>
      </c>
      <c r="E1982" s="16"/>
      <c r="F1982" s="17" t="s">
        <v>806</v>
      </c>
      <c r="G1982" s="18">
        <f>G1983+G1984</f>
        <v>151781.29999999999</v>
      </c>
      <c r="H1982" s="18">
        <f>H1983+H1984</f>
        <v>156448.19999999998</v>
      </c>
      <c r="I1982" s="18">
        <f>I1983+I1984</f>
        <v>156448.19999999998</v>
      </c>
      <c r="J1982" s="18">
        <f>J1983+J1984</f>
        <v>0</v>
      </c>
    </row>
    <row r="1983" spans="1:10" ht="31.5" x14ac:dyDescent="0.25">
      <c r="A1983" s="16" t="s">
        <v>796</v>
      </c>
      <c r="B1983" s="16" t="s">
        <v>268</v>
      </c>
      <c r="C1983" s="16" t="s">
        <v>18</v>
      </c>
      <c r="D1983" s="16" t="s">
        <v>805</v>
      </c>
      <c r="E1983" s="16" t="s">
        <v>30</v>
      </c>
      <c r="F1983" s="17" t="s">
        <v>31</v>
      </c>
      <c r="G1983" s="18">
        <v>454</v>
      </c>
      <c r="H1983" s="18">
        <v>467.9</v>
      </c>
      <c r="I1983" s="18">
        <v>467.9</v>
      </c>
      <c r="J1983" s="18"/>
    </row>
    <row r="1984" spans="1:10" x14ac:dyDescent="0.25">
      <c r="A1984" s="16" t="s">
        <v>796</v>
      </c>
      <c r="B1984" s="16" t="s">
        <v>268</v>
      </c>
      <c r="C1984" s="16" t="s">
        <v>18</v>
      </c>
      <c r="D1984" s="16" t="s">
        <v>805</v>
      </c>
      <c r="E1984" s="16" t="s">
        <v>229</v>
      </c>
      <c r="F1984" s="17" t="s">
        <v>230</v>
      </c>
      <c r="G1984" s="18">
        <v>151327.29999999999</v>
      </c>
      <c r="H1984" s="18">
        <v>155980.29999999999</v>
      </c>
      <c r="I1984" s="18">
        <v>155980.29999999999</v>
      </c>
      <c r="J1984" s="18"/>
    </row>
    <row r="1985" spans="1:10" s="12" customFormat="1" x14ac:dyDescent="0.25">
      <c r="A1985" s="13" t="s">
        <v>796</v>
      </c>
      <c r="B1985" s="13" t="s">
        <v>268</v>
      </c>
      <c r="C1985" s="13" t="s">
        <v>122</v>
      </c>
      <c r="D1985" s="13"/>
      <c r="E1985" s="13"/>
      <c r="F1985" s="14" t="s">
        <v>270</v>
      </c>
      <c r="G1985" s="15">
        <f>G1999+G1986</f>
        <v>174499</v>
      </c>
      <c r="H1985" s="15">
        <f>H1999+H1986</f>
        <v>178568.6</v>
      </c>
      <c r="I1985" s="15">
        <f>I1999+I1986</f>
        <v>228568.6</v>
      </c>
      <c r="J1985" s="15">
        <f>J1999+J1986</f>
        <v>0</v>
      </c>
    </row>
    <row r="1986" spans="1:10" ht="47.25" x14ac:dyDescent="0.25">
      <c r="A1986" s="16" t="s">
        <v>796</v>
      </c>
      <c r="B1986" s="16" t="s">
        <v>268</v>
      </c>
      <c r="C1986" s="16" t="s">
        <v>122</v>
      </c>
      <c r="D1986" s="16" t="s">
        <v>197</v>
      </c>
      <c r="E1986" s="16"/>
      <c r="F1986" s="17" t="s">
        <v>198</v>
      </c>
      <c r="G1986" s="18">
        <f t="shared" ref="G1986:G1987" si="573">G1987</f>
        <v>170006.39999999999</v>
      </c>
      <c r="H1986" s="18">
        <f t="shared" ref="H1986:H1987" si="574">H1987</f>
        <v>170006.39999999999</v>
      </c>
      <c r="I1986" s="18">
        <f t="shared" ref="I1986:I1987" si="575">I1987</f>
        <v>220006.39999999999</v>
      </c>
      <c r="J1986" s="18">
        <f t="shared" ref="J1986:J1987" si="576">J1987</f>
        <v>0</v>
      </c>
    </row>
    <row r="1987" spans="1:10" x14ac:dyDescent="0.25">
      <c r="A1987" s="16" t="s">
        <v>796</v>
      </c>
      <c r="B1987" s="16" t="s">
        <v>268</v>
      </c>
      <c r="C1987" s="16" t="s">
        <v>122</v>
      </c>
      <c r="D1987" s="16" t="s">
        <v>199</v>
      </c>
      <c r="E1987" s="16"/>
      <c r="F1987" s="17" t="s">
        <v>25</v>
      </c>
      <c r="G1987" s="18">
        <f t="shared" si="573"/>
        <v>170006.39999999999</v>
      </c>
      <c r="H1987" s="18">
        <f t="shared" si="574"/>
        <v>170006.39999999999</v>
      </c>
      <c r="I1987" s="18">
        <f t="shared" si="575"/>
        <v>220006.39999999999</v>
      </c>
      <c r="J1987" s="18">
        <f t="shared" si="576"/>
        <v>0</v>
      </c>
    </row>
    <row r="1988" spans="1:10" ht="63" x14ac:dyDescent="0.25">
      <c r="A1988" s="16" t="s">
        <v>796</v>
      </c>
      <c r="B1988" s="16" t="s">
        <v>268</v>
      </c>
      <c r="C1988" s="16" t="s">
        <v>122</v>
      </c>
      <c r="D1988" s="16" t="s">
        <v>807</v>
      </c>
      <c r="E1988" s="16"/>
      <c r="F1988" s="17" t="s">
        <v>808</v>
      </c>
      <c r="G1988" s="18">
        <f>G1989+G1991+G1993+G1995+G1997</f>
        <v>170006.39999999999</v>
      </c>
      <c r="H1988" s="18">
        <f>H1989+H1991+H1993+H1995+H1997</f>
        <v>170006.39999999999</v>
      </c>
      <c r="I1988" s="18">
        <f>I1989+I1991+I1993+I1995+I1997</f>
        <v>220006.39999999999</v>
      </c>
      <c r="J1988" s="18">
        <f>J1989+J1991+J1993+J1995+J1997</f>
        <v>0</v>
      </c>
    </row>
    <row r="1989" spans="1:10" ht="110.25" x14ac:dyDescent="0.25">
      <c r="A1989" s="16" t="s">
        <v>796</v>
      </c>
      <c r="B1989" s="16" t="s">
        <v>268</v>
      </c>
      <c r="C1989" s="16" t="s">
        <v>122</v>
      </c>
      <c r="D1989" s="16" t="s">
        <v>809</v>
      </c>
      <c r="E1989" s="16"/>
      <c r="F1989" s="17" t="s">
        <v>810</v>
      </c>
      <c r="G1989" s="18">
        <f>G1990</f>
        <v>13095.5</v>
      </c>
      <c r="H1989" s="18">
        <f>H1990</f>
        <v>13095.5</v>
      </c>
      <c r="I1989" s="18">
        <f>I1990</f>
        <v>13095.5</v>
      </c>
      <c r="J1989" s="18">
        <f>J1990</f>
        <v>0</v>
      </c>
    </row>
    <row r="1990" spans="1:10" x14ac:dyDescent="0.25">
      <c r="A1990" s="16" t="s">
        <v>796</v>
      </c>
      <c r="B1990" s="16" t="s">
        <v>268</v>
      </c>
      <c r="C1990" s="16" t="s">
        <v>122</v>
      </c>
      <c r="D1990" s="16" t="s">
        <v>809</v>
      </c>
      <c r="E1990" s="16" t="s">
        <v>229</v>
      </c>
      <c r="F1990" s="17" t="s">
        <v>230</v>
      </c>
      <c r="G1990" s="18">
        <v>13095.5</v>
      </c>
      <c r="H1990" s="18">
        <v>13095.5</v>
      </c>
      <c r="I1990" s="18">
        <v>13095.5</v>
      </c>
      <c r="J1990" s="18"/>
    </row>
    <row r="1991" spans="1:10" ht="63" x14ac:dyDescent="0.25">
      <c r="A1991" s="16" t="s">
        <v>796</v>
      </c>
      <c r="B1991" s="16" t="s">
        <v>268</v>
      </c>
      <c r="C1991" s="16" t="s">
        <v>122</v>
      </c>
      <c r="D1991" s="16" t="s">
        <v>811</v>
      </c>
      <c r="E1991" s="16"/>
      <c r="F1991" s="17" t="s">
        <v>812</v>
      </c>
      <c r="G1991" s="18">
        <f>G1992</f>
        <v>3060.3</v>
      </c>
      <c r="H1991" s="18">
        <f>H1992</f>
        <v>3060.3</v>
      </c>
      <c r="I1991" s="18">
        <f>I1992</f>
        <v>3060.3</v>
      </c>
      <c r="J1991" s="18">
        <f>J1992</f>
        <v>0</v>
      </c>
    </row>
    <row r="1992" spans="1:10" x14ac:dyDescent="0.25">
      <c r="A1992" s="16" t="s">
        <v>796</v>
      </c>
      <c r="B1992" s="16" t="s">
        <v>268</v>
      </c>
      <c r="C1992" s="16" t="s">
        <v>122</v>
      </c>
      <c r="D1992" s="16" t="s">
        <v>811</v>
      </c>
      <c r="E1992" s="16" t="s">
        <v>229</v>
      </c>
      <c r="F1992" s="17" t="s">
        <v>230</v>
      </c>
      <c r="G1992" s="18">
        <v>3060.3</v>
      </c>
      <c r="H1992" s="18">
        <v>3060.3</v>
      </c>
      <c r="I1992" s="18">
        <v>3060.3</v>
      </c>
      <c r="J1992" s="18"/>
    </row>
    <row r="1993" spans="1:10" x14ac:dyDescent="0.25">
      <c r="A1993" s="16" t="s">
        <v>796</v>
      </c>
      <c r="B1993" s="16" t="s">
        <v>268</v>
      </c>
      <c r="C1993" s="16" t="s">
        <v>122</v>
      </c>
      <c r="D1993" s="16" t="s">
        <v>813</v>
      </c>
      <c r="E1993" s="16"/>
      <c r="F1993" s="17" t="s">
        <v>814</v>
      </c>
      <c r="G1993" s="18">
        <f>G1994</f>
        <v>402.3</v>
      </c>
      <c r="H1993" s="18">
        <f>H1994</f>
        <v>402.3</v>
      </c>
      <c r="I1993" s="18">
        <f>I1994</f>
        <v>402.3</v>
      </c>
      <c r="J1993" s="18">
        <f>J1994</f>
        <v>0</v>
      </c>
    </row>
    <row r="1994" spans="1:10" x14ac:dyDescent="0.25">
      <c r="A1994" s="16" t="s">
        <v>796</v>
      </c>
      <c r="B1994" s="16" t="s">
        <v>268</v>
      </c>
      <c r="C1994" s="16" t="s">
        <v>122</v>
      </c>
      <c r="D1994" s="16" t="s">
        <v>813</v>
      </c>
      <c r="E1994" s="16" t="s">
        <v>229</v>
      </c>
      <c r="F1994" s="17" t="s">
        <v>230</v>
      </c>
      <c r="G1994" s="18">
        <v>402.3</v>
      </c>
      <c r="H1994" s="18">
        <v>402.3</v>
      </c>
      <c r="I1994" s="18">
        <v>402.3</v>
      </c>
      <c r="J1994" s="18"/>
    </row>
    <row r="1995" spans="1:10" ht="47.25" x14ac:dyDescent="0.25">
      <c r="A1995" s="16" t="s">
        <v>796</v>
      </c>
      <c r="B1995" s="16" t="s">
        <v>268</v>
      </c>
      <c r="C1995" s="16" t="s">
        <v>122</v>
      </c>
      <c r="D1995" s="16" t="s">
        <v>815</v>
      </c>
      <c r="E1995" s="16"/>
      <c r="F1995" s="17" t="s">
        <v>816</v>
      </c>
      <c r="G1995" s="18">
        <f>G1996</f>
        <v>150000</v>
      </c>
      <c r="H1995" s="18">
        <f>H1996</f>
        <v>150000</v>
      </c>
      <c r="I1995" s="18">
        <f>I1996</f>
        <v>200000</v>
      </c>
      <c r="J1995" s="18">
        <f>J1996</f>
        <v>0</v>
      </c>
    </row>
    <row r="1996" spans="1:10" x14ac:dyDescent="0.25">
      <c r="A1996" s="16" t="s">
        <v>796</v>
      </c>
      <c r="B1996" s="16" t="s">
        <v>268</v>
      </c>
      <c r="C1996" s="16" t="s">
        <v>122</v>
      </c>
      <c r="D1996" s="16" t="s">
        <v>815</v>
      </c>
      <c r="E1996" s="16" t="s">
        <v>229</v>
      </c>
      <c r="F1996" s="17" t="s">
        <v>230</v>
      </c>
      <c r="G1996" s="18">
        <v>150000</v>
      </c>
      <c r="H1996" s="18">
        <v>150000</v>
      </c>
      <c r="I1996" s="18">
        <v>200000</v>
      </c>
      <c r="J1996" s="18"/>
    </row>
    <row r="1997" spans="1:10" ht="47.25" x14ac:dyDescent="0.25">
      <c r="A1997" s="16" t="s">
        <v>796</v>
      </c>
      <c r="B1997" s="16" t="s">
        <v>268</v>
      </c>
      <c r="C1997" s="16" t="s">
        <v>122</v>
      </c>
      <c r="D1997" s="16" t="s">
        <v>817</v>
      </c>
      <c r="E1997" s="16"/>
      <c r="F1997" s="17" t="s">
        <v>818</v>
      </c>
      <c r="G1997" s="18">
        <f>G1998</f>
        <v>3448.3</v>
      </c>
      <c r="H1997" s="18">
        <f>H1998</f>
        <v>3448.3</v>
      </c>
      <c r="I1997" s="18">
        <f>I1998</f>
        <v>3448.3</v>
      </c>
      <c r="J1997" s="18">
        <f>J1998</f>
        <v>0</v>
      </c>
    </row>
    <row r="1998" spans="1:10" x14ac:dyDescent="0.25">
      <c r="A1998" s="16" t="s">
        <v>796</v>
      </c>
      <c r="B1998" s="16" t="s">
        <v>268</v>
      </c>
      <c r="C1998" s="16" t="s">
        <v>122</v>
      </c>
      <c r="D1998" s="16" t="s">
        <v>817</v>
      </c>
      <c r="E1998" s="16" t="s">
        <v>229</v>
      </c>
      <c r="F1998" s="17" t="s">
        <v>230</v>
      </c>
      <c r="G1998" s="18">
        <v>3448.3</v>
      </c>
      <c r="H1998" s="18">
        <v>3448.3</v>
      </c>
      <c r="I1998" s="18">
        <v>3448.3</v>
      </c>
      <c r="J1998" s="18"/>
    </row>
    <row r="1999" spans="1:10" ht="31.5" x14ac:dyDescent="0.25">
      <c r="A1999" s="16" t="s">
        <v>796</v>
      </c>
      <c r="B1999" s="16" t="s">
        <v>268</v>
      </c>
      <c r="C1999" s="16" t="s">
        <v>122</v>
      </c>
      <c r="D1999" s="16" t="s">
        <v>521</v>
      </c>
      <c r="E1999" s="19"/>
      <c r="F1999" s="17" t="s">
        <v>522</v>
      </c>
      <c r="G1999" s="18">
        <f t="shared" ref="G1999:G2000" si="577">G2000</f>
        <v>4492.6000000000004</v>
      </c>
      <c r="H1999" s="18">
        <f t="shared" ref="H1999:H2000" si="578">H2000</f>
        <v>8562.2000000000007</v>
      </c>
      <c r="I1999" s="18">
        <f t="shared" ref="I1999:I2000" si="579">I2000</f>
        <v>8562.2000000000007</v>
      </c>
      <c r="J1999" s="18">
        <f t="shared" ref="J1999:J2000" si="580">J2000</f>
        <v>0</v>
      </c>
    </row>
    <row r="2000" spans="1:10" x14ac:dyDescent="0.25">
      <c r="A2000" s="16" t="s">
        <v>796</v>
      </c>
      <c r="B2000" s="16" t="s">
        <v>268</v>
      </c>
      <c r="C2000" s="16" t="s">
        <v>122</v>
      </c>
      <c r="D2000" s="16" t="s">
        <v>819</v>
      </c>
      <c r="E2000" s="19"/>
      <c r="F2000" s="17" t="s">
        <v>25</v>
      </c>
      <c r="G2000" s="18">
        <f t="shared" si="577"/>
        <v>4492.6000000000004</v>
      </c>
      <c r="H2000" s="18">
        <f t="shared" si="578"/>
        <v>8562.2000000000007</v>
      </c>
      <c r="I2000" s="18">
        <f t="shared" si="579"/>
        <v>8562.2000000000007</v>
      </c>
      <c r="J2000" s="18">
        <f t="shared" si="580"/>
        <v>0</v>
      </c>
    </row>
    <row r="2001" spans="1:10" ht="47.25" x14ac:dyDescent="0.25">
      <c r="A2001" s="16" t="s">
        <v>796</v>
      </c>
      <c r="B2001" s="16" t="s">
        <v>268</v>
      </c>
      <c r="C2001" s="16" t="s">
        <v>122</v>
      </c>
      <c r="D2001" s="16" t="s">
        <v>820</v>
      </c>
      <c r="E2001" s="19"/>
      <c r="F2001" s="17" t="s">
        <v>821</v>
      </c>
      <c r="G2001" s="18">
        <f>G2002+G2004</f>
        <v>4492.6000000000004</v>
      </c>
      <c r="H2001" s="18">
        <f>H2002+H2004</f>
        <v>8562.2000000000007</v>
      </c>
      <c r="I2001" s="18">
        <f>I2002+I2004</f>
        <v>8562.2000000000007</v>
      </c>
      <c r="J2001" s="18">
        <f>J2002+J2004</f>
        <v>0</v>
      </c>
    </row>
    <row r="2002" spans="1:10" ht="94.5" x14ac:dyDescent="0.25">
      <c r="A2002" s="16" t="s">
        <v>796</v>
      </c>
      <c r="B2002" s="16" t="s">
        <v>268</v>
      </c>
      <c r="C2002" s="16" t="s">
        <v>122</v>
      </c>
      <c r="D2002" s="16" t="s">
        <v>822</v>
      </c>
      <c r="E2002" s="19"/>
      <c r="F2002" s="17" t="s">
        <v>823</v>
      </c>
      <c r="G2002" s="18">
        <f>G2003</f>
        <v>0</v>
      </c>
      <c r="H2002" s="18">
        <f>H2003</f>
        <v>3905.5</v>
      </c>
      <c r="I2002" s="18">
        <f>I2003</f>
        <v>3905.5</v>
      </c>
      <c r="J2002" s="18">
        <f>J2003</f>
        <v>0</v>
      </c>
    </row>
    <row r="2003" spans="1:10" x14ac:dyDescent="0.25">
      <c r="A2003" s="16" t="s">
        <v>796</v>
      </c>
      <c r="B2003" s="16" t="s">
        <v>268</v>
      </c>
      <c r="C2003" s="16" t="s">
        <v>122</v>
      </c>
      <c r="D2003" s="16" t="s">
        <v>822</v>
      </c>
      <c r="E2003" s="16" t="s">
        <v>229</v>
      </c>
      <c r="F2003" s="17" t="s">
        <v>230</v>
      </c>
      <c r="G2003" s="18">
        <v>0</v>
      </c>
      <c r="H2003" s="18">
        <v>3905.5</v>
      </c>
      <c r="I2003" s="18">
        <v>3905.5</v>
      </c>
      <c r="J2003" s="18"/>
    </row>
    <row r="2004" spans="1:10" ht="63" x14ac:dyDescent="0.25">
      <c r="A2004" s="16" t="s">
        <v>796</v>
      </c>
      <c r="B2004" s="16" t="s">
        <v>268</v>
      </c>
      <c r="C2004" s="16" t="s">
        <v>122</v>
      </c>
      <c r="D2004" s="16" t="s">
        <v>824</v>
      </c>
      <c r="E2004" s="19"/>
      <c r="F2004" s="17" t="s">
        <v>825</v>
      </c>
      <c r="G2004" s="18">
        <f>G2005</f>
        <v>4492.6000000000004</v>
      </c>
      <c r="H2004" s="18">
        <f>H2005</f>
        <v>4656.7</v>
      </c>
      <c r="I2004" s="18">
        <f>I2005</f>
        <v>4656.7</v>
      </c>
      <c r="J2004" s="18">
        <f>J2005</f>
        <v>0</v>
      </c>
    </row>
    <row r="2005" spans="1:10" x14ac:dyDescent="0.25">
      <c r="A2005" s="16" t="s">
        <v>796</v>
      </c>
      <c r="B2005" s="16" t="s">
        <v>268</v>
      </c>
      <c r="C2005" s="16" t="s">
        <v>122</v>
      </c>
      <c r="D2005" s="16" t="s">
        <v>824</v>
      </c>
      <c r="E2005" s="16" t="s">
        <v>229</v>
      </c>
      <c r="F2005" s="17" t="s">
        <v>230</v>
      </c>
      <c r="G2005" s="18">
        <v>4492.6000000000004</v>
      </c>
      <c r="H2005" s="18">
        <v>4656.7</v>
      </c>
      <c r="I2005" s="18">
        <v>4656.7</v>
      </c>
      <c r="J2005" s="18"/>
    </row>
    <row r="2006" spans="1:10" s="12" customFormat="1" x14ac:dyDescent="0.25">
      <c r="A2006" s="13" t="s">
        <v>796</v>
      </c>
      <c r="B2006" s="13" t="s">
        <v>268</v>
      </c>
      <c r="C2006" s="13" t="s">
        <v>98</v>
      </c>
      <c r="D2006" s="13"/>
      <c r="E2006" s="13"/>
      <c r="F2006" s="14" t="s">
        <v>357</v>
      </c>
      <c r="G2006" s="15">
        <f t="shared" ref="G2006:G2030" si="581">G2007</f>
        <v>42000</v>
      </c>
      <c r="H2006" s="15">
        <f t="shared" ref="H2006:H2030" si="582">H2007</f>
        <v>42000</v>
      </c>
      <c r="I2006" s="15">
        <f t="shared" ref="I2006:I2013" si="583">I2007</f>
        <v>42000</v>
      </c>
      <c r="J2006" s="15">
        <f t="shared" ref="J2006:J2013" si="584">J2007</f>
        <v>0</v>
      </c>
    </row>
    <row r="2007" spans="1:10" ht="31.5" x14ac:dyDescent="0.25">
      <c r="A2007" s="16" t="s">
        <v>796</v>
      </c>
      <c r="B2007" s="16" t="s">
        <v>268</v>
      </c>
      <c r="C2007" s="16" t="s">
        <v>98</v>
      </c>
      <c r="D2007" s="16" t="s">
        <v>521</v>
      </c>
      <c r="E2007" s="19"/>
      <c r="F2007" s="17" t="s">
        <v>522</v>
      </c>
      <c r="G2007" s="18">
        <f t="shared" si="581"/>
        <v>42000</v>
      </c>
      <c r="H2007" s="18">
        <f t="shared" si="582"/>
        <v>42000</v>
      </c>
      <c r="I2007" s="18">
        <f t="shared" si="583"/>
        <v>42000</v>
      </c>
      <c r="J2007" s="18">
        <f t="shared" si="584"/>
        <v>0</v>
      </c>
    </row>
    <row r="2008" spans="1:10" x14ac:dyDescent="0.25">
      <c r="A2008" s="16" t="s">
        <v>796</v>
      </c>
      <c r="B2008" s="16" t="s">
        <v>268</v>
      </c>
      <c r="C2008" s="16" t="s">
        <v>98</v>
      </c>
      <c r="D2008" s="16" t="s">
        <v>819</v>
      </c>
      <c r="E2008" s="19"/>
      <c r="F2008" s="17" t="s">
        <v>25</v>
      </c>
      <c r="G2008" s="18">
        <f t="shared" si="581"/>
        <v>42000</v>
      </c>
      <c r="H2008" s="18">
        <f t="shared" si="582"/>
        <v>42000</v>
      </c>
      <c r="I2008" s="18">
        <f t="shared" si="583"/>
        <v>42000</v>
      </c>
      <c r="J2008" s="18">
        <f t="shared" si="584"/>
        <v>0</v>
      </c>
    </row>
    <row r="2009" spans="1:10" ht="47.25" x14ac:dyDescent="0.25">
      <c r="A2009" s="16" t="s">
        <v>796</v>
      </c>
      <c r="B2009" s="16" t="s">
        <v>268</v>
      </c>
      <c r="C2009" s="16" t="s">
        <v>98</v>
      </c>
      <c r="D2009" s="16" t="s">
        <v>820</v>
      </c>
      <c r="E2009" s="19"/>
      <c r="F2009" s="17" t="s">
        <v>821</v>
      </c>
      <c r="G2009" s="18">
        <f t="shared" si="581"/>
        <v>42000</v>
      </c>
      <c r="H2009" s="18">
        <f t="shared" si="582"/>
        <v>42000</v>
      </c>
      <c r="I2009" s="18">
        <f t="shared" si="583"/>
        <v>42000</v>
      </c>
      <c r="J2009" s="18">
        <f t="shared" si="584"/>
        <v>0</v>
      </c>
    </row>
    <row r="2010" spans="1:10" ht="78.75" x14ac:dyDescent="0.25">
      <c r="A2010" s="16" t="s">
        <v>796</v>
      </c>
      <c r="B2010" s="16" t="s">
        <v>268</v>
      </c>
      <c r="C2010" s="16" t="s">
        <v>98</v>
      </c>
      <c r="D2010" s="16" t="s">
        <v>826</v>
      </c>
      <c r="E2010" s="19"/>
      <c r="F2010" s="17" t="s">
        <v>827</v>
      </c>
      <c r="G2010" s="18">
        <f t="shared" si="581"/>
        <v>42000</v>
      </c>
      <c r="H2010" s="18">
        <f t="shared" si="582"/>
        <v>42000</v>
      </c>
      <c r="I2010" s="18">
        <f t="shared" si="583"/>
        <v>42000</v>
      </c>
      <c r="J2010" s="18">
        <f t="shared" si="584"/>
        <v>0</v>
      </c>
    </row>
    <row r="2011" spans="1:10" x14ac:dyDescent="0.25">
      <c r="A2011" s="16" t="s">
        <v>796</v>
      </c>
      <c r="B2011" s="16" t="s">
        <v>268</v>
      </c>
      <c r="C2011" s="16" t="s">
        <v>98</v>
      </c>
      <c r="D2011" s="16" t="s">
        <v>826</v>
      </c>
      <c r="E2011" s="16" t="s">
        <v>229</v>
      </c>
      <c r="F2011" s="17" t="s">
        <v>230</v>
      </c>
      <c r="G2011" s="18">
        <v>42000</v>
      </c>
      <c r="H2011" s="18">
        <v>42000</v>
      </c>
      <c r="I2011" s="18">
        <v>42000</v>
      </c>
      <c r="J2011" s="18"/>
    </row>
    <row r="2012" spans="1:10" s="12" customFormat="1" x14ac:dyDescent="0.25">
      <c r="A2012" s="13" t="s">
        <v>796</v>
      </c>
      <c r="B2012" s="13" t="s">
        <v>268</v>
      </c>
      <c r="C2012" s="13" t="s">
        <v>67</v>
      </c>
      <c r="D2012" s="13"/>
      <c r="E2012" s="21"/>
      <c r="F2012" s="14" t="s">
        <v>358</v>
      </c>
      <c r="G2012" s="15">
        <f t="shared" si="581"/>
        <v>99915.8</v>
      </c>
      <c r="H2012" s="15">
        <f t="shared" si="582"/>
        <v>63643.30000000001</v>
      </c>
      <c r="I2012" s="15">
        <f t="shared" si="583"/>
        <v>63643.30000000001</v>
      </c>
      <c r="J2012" s="15">
        <f t="shared" si="584"/>
        <v>0</v>
      </c>
    </row>
    <row r="2013" spans="1:10" ht="47.25" x14ac:dyDescent="0.25">
      <c r="A2013" s="16" t="s">
        <v>796</v>
      </c>
      <c r="B2013" s="16" t="s">
        <v>268</v>
      </c>
      <c r="C2013" s="16" t="s">
        <v>67</v>
      </c>
      <c r="D2013" s="16" t="s">
        <v>197</v>
      </c>
      <c r="E2013" s="19"/>
      <c r="F2013" s="17" t="s">
        <v>198</v>
      </c>
      <c r="G2013" s="18">
        <f t="shared" si="581"/>
        <v>99915.8</v>
      </c>
      <c r="H2013" s="18">
        <f t="shared" si="582"/>
        <v>63643.30000000001</v>
      </c>
      <c r="I2013" s="18">
        <f t="shared" si="583"/>
        <v>63643.30000000001</v>
      </c>
      <c r="J2013" s="18">
        <f t="shared" si="584"/>
        <v>0</v>
      </c>
    </row>
    <row r="2014" spans="1:10" x14ac:dyDescent="0.25">
      <c r="A2014" s="16" t="s">
        <v>796</v>
      </c>
      <c r="B2014" s="16" t="s">
        <v>268</v>
      </c>
      <c r="C2014" s="16" t="s">
        <v>67</v>
      </c>
      <c r="D2014" s="16" t="s">
        <v>199</v>
      </c>
      <c r="E2014" s="19"/>
      <c r="F2014" s="17" t="s">
        <v>25</v>
      </c>
      <c r="G2014" s="18">
        <f>G2030+G2015+G2022+G2034</f>
        <v>99915.8</v>
      </c>
      <c r="H2014" s="18">
        <f>H2030+H2015+H2022+H2034</f>
        <v>63643.30000000001</v>
      </c>
      <c r="I2014" s="18">
        <f>I2030+I2015+I2022+I2034</f>
        <v>63643.30000000001</v>
      </c>
      <c r="J2014" s="18">
        <f>J2030+J2015+J2022+J2034</f>
        <v>0</v>
      </c>
    </row>
    <row r="2015" spans="1:10" ht="63" x14ac:dyDescent="0.25">
      <c r="A2015" s="16" t="s">
        <v>796</v>
      </c>
      <c r="B2015" s="16" t="s">
        <v>268</v>
      </c>
      <c r="C2015" s="16" t="s">
        <v>67</v>
      </c>
      <c r="D2015" s="16" t="s">
        <v>807</v>
      </c>
      <c r="E2015" s="19"/>
      <c r="F2015" s="17" t="s">
        <v>808</v>
      </c>
      <c r="G2015" s="18">
        <f>G2016+G2018+G2020</f>
        <v>9037.6000000000022</v>
      </c>
      <c r="H2015" s="18">
        <f>H2016+H2018+H2020</f>
        <v>9037.6000000000022</v>
      </c>
      <c r="I2015" s="18">
        <f>I2016+I2018+I2020</f>
        <v>9037.6000000000022</v>
      </c>
      <c r="J2015" s="18">
        <f>J2016+J2018+J2020</f>
        <v>0</v>
      </c>
    </row>
    <row r="2016" spans="1:10" ht="110.25" x14ac:dyDescent="0.25">
      <c r="A2016" s="16" t="s">
        <v>796</v>
      </c>
      <c r="B2016" s="16" t="s">
        <v>268</v>
      </c>
      <c r="C2016" s="16" t="s">
        <v>67</v>
      </c>
      <c r="D2016" s="16" t="s">
        <v>809</v>
      </c>
      <c r="E2016" s="19"/>
      <c r="F2016" s="17" t="s">
        <v>810</v>
      </c>
      <c r="G2016" s="18">
        <f t="shared" si="581"/>
        <v>34.200000000000003</v>
      </c>
      <c r="H2016" s="18">
        <f t="shared" si="582"/>
        <v>34.200000000000003</v>
      </c>
      <c r="I2016" s="18">
        <f>I2017</f>
        <v>34.200000000000003</v>
      </c>
      <c r="J2016" s="18">
        <f>J2017</f>
        <v>0</v>
      </c>
    </row>
    <row r="2017" spans="1:10" ht="31.5" x14ac:dyDescent="0.25">
      <c r="A2017" s="16" t="s">
        <v>796</v>
      </c>
      <c r="B2017" s="16" t="s">
        <v>268</v>
      </c>
      <c r="C2017" s="16" t="s">
        <v>67</v>
      </c>
      <c r="D2017" s="16" t="s">
        <v>809</v>
      </c>
      <c r="E2017" s="16" t="s">
        <v>30</v>
      </c>
      <c r="F2017" s="17" t="s">
        <v>31</v>
      </c>
      <c r="G2017" s="18">
        <v>34.200000000000003</v>
      </c>
      <c r="H2017" s="18">
        <v>34.200000000000003</v>
      </c>
      <c r="I2017" s="18">
        <v>34.200000000000003</v>
      </c>
      <c r="J2017" s="18"/>
    </row>
    <row r="2018" spans="1:10" ht="63" x14ac:dyDescent="0.25">
      <c r="A2018" s="16" t="s">
        <v>796</v>
      </c>
      <c r="B2018" s="16" t="s">
        <v>268</v>
      </c>
      <c r="C2018" s="16" t="s">
        <v>67</v>
      </c>
      <c r="D2018" s="16" t="s">
        <v>811</v>
      </c>
      <c r="E2018" s="19"/>
      <c r="F2018" s="17" t="s">
        <v>812</v>
      </c>
      <c r="G2018" s="18">
        <f t="shared" si="581"/>
        <v>8</v>
      </c>
      <c r="H2018" s="18">
        <f t="shared" si="582"/>
        <v>8</v>
      </c>
      <c r="I2018" s="18">
        <f>I2019</f>
        <v>8</v>
      </c>
      <c r="J2018" s="18">
        <f>J2019</f>
        <v>0</v>
      </c>
    </row>
    <row r="2019" spans="1:10" ht="31.5" x14ac:dyDescent="0.25">
      <c r="A2019" s="16" t="s">
        <v>796</v>
      </c>
      <c r="B2019" s="16" t="s">
        <v>268</v>
      </c>
      <c r="C2019" s="16" t="s">
        <v>67</v>
      </c>
      <c r="D2019" s="16" t="s">
        <v>811</v>
      </c>
      <c r="E2019" s="16" t="s">
        <v>30</v>
      </c>
      <c r="F2019" s="17" t="s">
        <v>31</v>
      </c>
      <c r="G2019" s="18">
        <v>8</v>
      </c>
      <c r="H2019" s="18">
        <v>8</v>
      </c>
      <c r="I2019" s="18">
        <v>8</v>
      </c>
      <c r="J2019" s="18"/>
    </row>
    <row r="2020" spans="1:10" ht="31.5" x14ac:dyDescent="0.25">
      <c r="A2020" s="16" t="s">
        <v>796</v>
      </c>
      <c r="B2020" s="16" t="s">
        <v>268</v>
      </c>
      <c r="C2020" s="16" t="s">
        <v>67</v>
      </c>
      <c r="D2020" s="16" t="s">
        <v>828</v>
      </c>
      <c r="E2020" s="19"/>
      <c r="F2020" s="17" t="s">
        <v>829</v>
      </c>
      <c r="G2020" s="18">
        <f t="shared" si="581"/>
        <v>8995.4000000000015</v>
      </c>
      <c r="H2020" s="18">
        <f t="shared" si="582"/>
        <v>8995.4000000000015</v>
      </c>
      <c r="I2020" s="18">
        <f>I2021</f>
        <v>8995.4000000000015</v>
      </c>
      <c r="J2020" s="18">
        <f>J2021</f>
        <v>0</v>
      </c>
    </row>
    <row r="2021" spans="1:10" x14ac:dyDescent="0.25">
      <c r="A2021" s="16" t="s">
        <v>796</v>
      </c>
      <c r="B2021" s="16" t="s">
        <v>268</v>
      </c>
      <c r="C2021" s="16" t="s">
        <v>67</v>
      </c>
      <c r="D2021" s="16" t="s">
        <v>828</v>
      </c>
      <c r="E2021" s="16" t="s">
        <v>229</v>
      </c>
      <c r="F2021" s="17" t="s">
        <v>230</v>
      </c>
      <c r="G2021" s="18">
        <v>8995.4000000000015</v>
      </c>
      <c r="H2021" s="18">
        <v>8995.4000000000015</v>
      </c>
      <c r="I2021" s="18">
        <v>8995.4000000000015</v>
      </c>
      <c r="J2021" s="18"/>
    </row>
    <row r="2022" spans="1:10" ht="47.25" x14ac:dyDescent="0.25">
      <c r="A2022" s="16" t="s">
        <v>796</v>
      </c>
      <c r="B2022" s="16" t="s">
        <v>268</v>
      </c>
      <c r="C2022" s="16" t="s">
        <v>67</v>
      </c>
      <c r="D2022" s="16" t="s">
        <v>200</v>
      </c>
      <c r="E2022" s="19"/>
      <c r="F2022" s="17" t="s">
        <v>201</v>
      </c>
      <c r="G2022" s="18">
        <f>G2023+G2025+G2028</f>
        <v>42598.9</v>
      </c>
      <c r="H2022" s="18">
        <f>H2023+H2025+H2028</f>
        <v>5098.8999999999996</v>
      </c>
      <c r="I2022" s="18">
        <f>I2023+I2025+I2028</f>
        <v>5098.8999999999996</v>
      </c>
      <c r="J2022" s="18">
        <f>J2023+J2025+J2028</f>
        <v>0</v>
      </c>
    </row>
    <row r="2023" spans="1:10" ht="31.5" x14ac:dyDescent="0.25">
      <c r="A2023" s="16" t="s">
        <v>796</v>
      </c>
      <c r="B2023" s="16" t="s">
        <v>268</v>
      </c>
      <c r="C2023" s="16" t="s">
        <v>67</v>
      </c>
      <c r="D2023" s="16" t="s">
        <v>261</v>
      </c>
      <c r="E2023" s="19"/>
      <c r="F2023" s="17" t="s">
        <v>262</v>
      </c>
      <c r="G2023" s="18">
        <f>G2024</f>
        <v>40506.400000000001</v>
      </c>
      <c r="H2023" s="18">
        <f>H2024</f>
        <v>4506.3999999999996</v>
      </c>
      <c r="I2023" s="18">
        <f>I2024</f>
        <v>4506.3999999999996</v>
      </c>
      <c r="J2023" s="18">
        <f>J2024</f>
        <v>0</v>
      </c>
    </row>
    <row r="2024" spans="1:10" ht="31.5" x14ac:dyDescent="0.25">
      <c r="A2024" s="16" t="s">
        <v>796</v>
      </c>
      <c r="B2024" s="16" t="s">
        <v>268</v>
      </c>
      <c r="C2024" s="16" t="s">
        <v>67</v>
      </c>
      <c r="D2024" s="16" t="s">
        <v>261</v>
      </c>
      <c r="E2024" s="16" t="s">
        <v>30</v>
      </c>
      <c r="F2024" s="17" t="s">
        <v>31</v>
      </c>
      <c r="G2024" s="18">
        <v>40506.400000000001</v>
      </c>
      <c r="H2024" s="18">
        <v>4506.3999999999996</v>
      </c>
      <c r="I2024" s="18">
        <v>4506.3999999999996</v>
      </c>
      <c r="J2024" s="18"/>
    </row>
    <row r="2025" spans="1:10" ht="31.5" x14ac:dyDescent="0.25">
      <c r="A2025" s="16" t="s">
        <v>796</v>
      </c>
      <c r="B2025" s="16" t="s">
        <v>268</v>
      </c>
      <c r="C2025" s="16" t="s">
        <v>67</v>
      </c>
      <c r="D2025" s="16" t="s">
        <v>233</v>
      </c>
      <c r="E2025" s="19"/>
      <c r="F2025" s="17" t="s">
        <v>234</v>
      </c>
      <c r="G2025" s="18">
        <f>G2026+G2027</f>
        <v>592.5</v>
      </c>
      <c r="H2025" s="18">
        <f>H2026+H2027</f>
        <v>592.5</v>
      </c>
      <c r="I2025" s="18">
        <f>I2026+I2027</f>
        <v>592.5</v>
      </c>
      <c r="J2025" s="18">
        <f>J2026+J2027</f>
        <v>0</v>
      </c>
    </row>
    <row r="2026" spans="1:10" ht="31.5" x14ac:dyDescent="0.25">
      <c r="A2026" s="16" t="s">
        <v>796</v>
      </c>
      <c r="B2026" s="16" t="s">
        <v>268</v>
      </c>
      <c r="C2026" s="16" t="s">
        <v>67</v>
      </c>
      <c r="D2026" s="16" t="s">
        <v>233</v>
      </c>
      <c r="E2026" s="16" t="s">
        <v>30</v>
      </c>
      <c r="F2026" s="17" t="s">
        <v>31</v>
      </c>
      <c r="G2026" s="18">
        <v>142.5</v>
      </c>
      <c r="H2026" s="18">
        <v>142.5</v>
      </c>
      <c r="I2026" s="18">
        <v>142.5</v>
      </c>
      <c r="J2026" s="18"/>
    </row>
    <row r="2027" spans="1:10" ht="31.5" x14ac:dyDescent="0.25">
      <c r="A2027" s="16" t="s">
        <v>796</v>
      </c>
      <c r="B2027" s="16" t="s">
        <v>268</v>
      </c>
      <c r="C2027" s="16" t="s">
        <v>67</v>
      </c>
      <c r="D2027" s="16" t="s">
        <v>233</v>
      </c>
      <c r="E2027" s="16" t="s">
        <v>111</v>
      </c>
      <c r="F2027" s="17" t="s">
        <v>112</v>
      </c>
      <c r="G2027" s="18">
        <v>450</v>
      </c>
      <c r="H2027" s="18">
        <v>450</v>
      </c>
      <c r="I2027" s="18">
        <v>450</v>
      </c>
      <c r="J2027" s="18"/>
    </row>
    <row r="2028" spans="1:10" ht="31.5" x14ac:dyDescent="0.25">
      <c r="A2028" s="16" t="s">
        <v>796</v>
      </c>
      <c r="B2028" s="16" t="s">
        <v>268</v>
      </c>
      <c r="C2028" s="16" t="s">
        <v>67</v>
      </c>
      <c r="D2028" s="16" t="s">
        <v>202</v>
      </c>
      <c r="E2028" s="19"/>
      <c r="F2028" s="17" t="s">
        <v>203</v>
      </c>
      <c r="G2028" s="18">
        <f>G2029</f>
        <v>1500</v>
      </c>
      <c r="H2028" s="18">
        <f>H2029</f>
        <v>0</v>
      </c>
      <c r="I2028" s="18">
        <f>I2029</f>
        <v>0</v>
      </c>
      <c r="J2028" s="18">
        <f>J2029</f>
        <v>0</v>
      </c>
    </row>
    <row r="2029" spans="1:10" ht="31.5" x14ac:dyDescent="0.25">
      <c r="A2029" s="16" t="s">
        <v>796</v>
      </c>
      <c r="B2029" s="16" t="s">
        <v>268</v>
      </c>
      <c r="C2029" s="16" t="s">
        <v>67</v>
      </c>
      <c r="D2029" s="16" t="s">
        <v>202</v>
      </c>
      <c r="E2029" s="16" t="s">
        <v>30</v>
      </c>
      <c r="F2029" s="17" t="s">
        <v>31</v>
      </c>
      <c r="G2029" s="18">
        <v>1500</v>
      </c>
      <c r="H2029" s="18">
        <v>0</v>
      </c>
      <c r="I2029" s="18">
        <v>0</v>
      </c>
      <c r="J2029" s="18"/>
    </row>
    <row r="2030" spans="1:10" ht="31.5" x14ac:dyDescent="0.25">
      <c r="A2030" s="16" t="s">
        <v>796</v>
      </c>
      <c r="B2030" s="16" t="s">
        <v>268</v>
      </c>
      <c r="C2030" s="16" t="s">
        <v>67</v>
      </c>
      <c r="D2030" s="16" t="s">
        <v>239</v>
      </c>
      <c r="E2030" s="19"/>
      <c r="F2030" s="17" t="s">
        <v>240</v>
      </c>
      <c r="G2030" s="18">
        <f t="shared" si="581"/>
        <v>6257.2</v>
      </c>
      <c r="H2030" s="18">
        <f t="shared" si="582"/>
        <v>6257.2</v>
      </c>
      <c r="I2030" s="18">
        <f>I2031</f>
        <v>6257.2</v>
      </c>
      <c r="J2030" s="18">
        <f>J2031</f>
        <v>0</v>
      </c>
    </row>
    <row r="2031" spans="1:10" x14ac:dyDescent="0.25">
      <c r="A2031" s="16" t="s">
        <v>796</v>
      </c>
      <c r="B2031" s="16" t="s">
        <v>268</v>
      </c>
      <c r="C2031" s="16" t="s">
        <v>67</v>
      </c>
      <c r="D2031" s="16" t="s">
        <v>346</v>
      </c>
      <c r="E2031" s="19"/>
      <c r="F2031" s="17" t="s">
        <v>347</v>
      </c>
      <c r="G2031" s="18">
        <f>G2032+G2033</f>
        <v>6257.2</v>
      </c>
      <c r="H2031" s="18">
        <f>H2032+H2033</f>
        <v>6257.2</v>
      </c>
      <c r="I2031" s="18">
        <f>I2032+I2033</f>
        <v>6257.2</v>
      </c>
      <c r="J2031" s="18">
        <f>J2032+J2033</f>
        <v>0</v>
      </c>
    </row>
    <row r="2032" spans="1:10" ht="78.75" x14ac:dyDescent="0.25">
      <c r="A2032" s="16" t="s">
        <v>796</v>
      </c>
      <c r="B2032" s="16" t="s">
        <v>268</v>
      </c>
      <c r="C2032" s="16" t="s">
        <v>67</v>
      </c>
      <c r="D2032" s="16" t="s">
        <v>346</v>
      </c>
      <c r="E2032" s="16" t="s">
        <v>42</v>
      </c>
      <c r="F2032" s="17" t="s">
        <v>43</v>
      </c>
      <c r="G2032" s="18">
        <v>4972</v>
      </c>
      <c r="H2032" s="18">
        <v>5124.8999999999996</v>
      </c>
      <c r="I2032" s="18">
        <v>5124.8999999999996</v>
      </c>
      <c r="J2032" s="18"/>
    </row>
    <row r="2033" spans="1:10" ht="31.5" x14ac:dyDescent="0.25">
      <c r="A2033" s="16" t="s">
        <v>796</v>
      </c>
      <c r="B2033" s="16" t="s">
        <v>268</v>
      </c>
      <c r="C2033" s="16" t="s">
        <v>67</v>
      </c>
      <c r="D2033" s="16" t="s">
        <v>346</v>
      </c>
      <c r="E2033" s="16" t="s">
        <v>30</v>
      </c>
      <c r="F2033" s="17" t="s">
        <v>31</v>
      </c>
      <c r="G2033" s="18">
        <v>1285.2</v>
      </c>
      <c r="H2033" s="18">
        <v>1132.3</v>
      </c>
      <c r="I2033" s="18">
        <v>1132.3</v>
      </c>
      <c r="J2033" s="18"/>
    </row>
    <row r="2034" spans="1:10" ht="78.75" x14ac:dyDescent="0.25">
      <c r="A2034" s="16" t="s">
        <v>796</v>
      </c>
      <c r="B2034" s="16" t="s">
        <v>268</v>
      </c>
      <c r="C2034" s="16" t="s">
        <v>67</v>
      </c>
      <c r="D2034" s="16" t="s">
        <v>382</v>
      </c>
      <c r="E2034" s="19"/>
      <c r="F2034" s="17" t="s">
        <v>383</v>
      </c>
      <c r="G2034" s="18">
        <f>G2035</f>
        <v>42022.1</v>
      </c>
      <c r="H2034" s="18">
        <f>H2035</f>
        <v>43249.600000000006</v>
      </c>
      <c r="I2034" s="18">
        <f>I2035</f>
        <v>43249.600000000006</v>
      </c>
      <c r="J2034" s="18">
        <f>J2035</f>
        <v>0</v>
      </c>
    </row>
    <row r="2035" spans="1:10" x14ac:dyDescent="0.25">
      <c r="A2035" s="16" t="s">
        <v>796</v>
      </c>
      <c r="B2035" s="16" t="s">
        <v>268</v>
      </c>
      <c r="C2035" s="16" t="s">
        <v>67</v>
      </c>
      <c r="D2035" s="16" t="s">
        <v>830</v>
      </c>
      <c r="E2035" s="19"/>
      <c r="F2035" s="17" t="s">
        <v>41</v>
      </c>
      <c r="G2035" s="18">
        <f>G2036+G2037</f>
        <v>42022.1</v>
      </c>
      <c r="H2035" s="18">
        <f>H2036+H2037</f>
        <v>43249.600000000006</v>
      </c>
      <c r="I2035" s="18">
        <f>I2036+I2037</f>
        <v>43249.600000000006</v>
      </c>
      <c r="J2035" s="18">
        <f>J2036+J2037</f>
        <v>0</v>
      </c>
    </row>
    <row r="2036" spans="1:10" ht="78.75" x14ac:dyDescent="0.25">
      <c r="A2036" s="16" t="s">
        <v>796</v>
      </c>
      <c r="B2036" s="16" t="s">
        <v>268</v>
      </c>
      <c r="C2036" s="16" t="s">
        <v>67</v>
      </c>
      <c r="D2036" s="16" t="s">
        <v>830</v>
      </c>
      <c r="E2036" s="16" t="s">
        <v>42</v>
      </c>
      <c r="F2036" s="17" t="s">
        <v>43</v>
      </c>
      <c r="G2036" s="18">
        <v>39909.1</v>
      </c>
      <c r="H2036" s="18">
        <v>41136.600000000006</v>
      </c>
      <c r="I2036" s="18">
        <v>41136.600000000006</v>
      </c>
      <c r="J2036" s="18"/>
    </row>
    <row r="2037" spans="1:10" ht="31.5" x14ac:dyDescent="0.25">
      <c r="A2037" s="16" t="s">
        <v>796</v>
      </c>
      <c r="B2037" s="16" t="s">
        <v>268</v>
      </c>
      <c r="C2037" s="16" t="s">
        <v>67</v>
      </c>
      <c r="D2037" s="16" t="s">
        <v>830</v>
      </c>
      <c r="E2037" s="16" t="s">
        <v>30</v>
      </c>
      <c r="F2037" s="17" t="s">
        <v>31</v>
      </c>
      <c r="G2037" s="18">
        <v>2113</v>
      </c>
      <c r="H2037" s="18">
        <v>2113</v>
      </c>
      <c r="I2037" s="18">
        <v>2113</v>
      </c>
      <c r="J2037" s="18"/>
    </row>
    <row r="2038" spans="1:10" s="8" customFormat="1" ht="31.5" x14ac:dyDescent="0.25">
      <c r="A2038" s="9" t="s">
        <v>831</v>
      </c>
      <c r="B2038" s="9"/>
      <c r="C2038" s="9"/>
      <c r="D2038" s="9"/>
      <c r="E2038" s="9"/>
      <c r="F2038" s="10" t="s">
        <v>832</v>
      </c>
      <c r="G2038" s="11">
        <f>G2045+G2039</f>
        <v>271700.2</v>
      </c>
      <c r="H2038" s="11">
        <f>H2045+H2039</f>
        <v>317767.3</v>
      </c>
      <c r="I2038" s="11">
        <f>I2045+I2039</f>
        <v>278687.8</v>
      </c>
      <c r="J2038" s="11">
        <f>J2045+J2039</f>
        <v>0</v>
      </c>
    </row>
    <row r="2039" spans="1:10" s="8" customFormat="1" x14ac:dyDescent="0.25">
      <c r="A2039" s="9" t="s">
        <v>831</v>
      </c>
      <c r="B2039" s="9" t="s">
        <v>18</v>
      </c>
      <c r="C2039" s="9"/>
      <c r="D2039" s="9"/>
      <c r="E2039" s="9"/>
      <c r="F2039" s="10" t="s">
        <v>19</v>
      </c>
      <c r="G2039" s="11">
        <f t="shared" ref="G2039:G2043" si="585">G2040</f>
        <v>210.5</v>
      </c>
      <c r="H2039" s="11">
        <f t="shared" ref="H2039:H2043" si="586">H2040</f>
        <v>4334.3</v>
      </c>
      <c r="I2039" s="11">
        <f t="shared" ref="I2039:I2043" si="587">I2040</f>
        <v>3847.2</v>
      </c>
      <c r="J2039" s="11">
        <f t="shared" ref="J2039:J2043" si="588">J2040</f>
        <v>0</v>
      </c>
    </row>
    <row r="2040" spans="1:10" s="12" customFormat="1" x14ac:dyDescent="0.25">
      <c r="A2040" s="13" t="s">
        <v>831</v>
      </c>
      <c r="B2040" s="13" t="s">
        <v>18</v>
      </c>
      <c r="C2040" s="13" t="s">
        <v>128</v>
      </c>
      <c r="D2040" s="13"/>
      <c r="E2040" s="21"/>
      <c r="F2040" s="14" t="s">
        <v>833</v>
      </c>
      <c r="G2040" s="15">
        <f t="shared" si="585"/>
        <v>210.5</v>
      </c>
      <c r="H2040" s="15">
        <f t="shared" si="586"/>
        <v>4334.3</v>
      </c>
      <c r="I2040" s="15">
        <f t="shared" si="587"/>
        <v>3847.2</v>
      </c>
      <c r="J2040" s="15">
        <f t="shared" si="588"/>
        <v>0</v>
      </c>
    </row>
    <row r="2041" spans="1:10" ht="31.5" x14ac:dyDescent="0.25">
      <c r="A2041" s="16" t="s">
        <v>831</v>
      </c>
      <c r="B2041" s="16" t="s">
        <v>18</v>
      </c>
      <c r="C2041" s="16" t="s">
        <v>128</v>
      </c>
      <c r="D2041" s="16" t="s">
        <v>46</v>
      </c>
      <c r="E2041" s="19"/>
      <c r="F2041" s="17" t="s">
        <v>47</v>
      </c>
      <c r="G2041" s="18">
        <f t="shared" si="585"/>
        <v>210.5</v>
      </c>
      <c r="H2041" s="18">
        <f t="shared" si="586"/>
        <v>4334.3</v>
      </c>
      <c r="I2041" s="18">
        <f t="shared" si="587"/>
        <v>3847.2</v>
      </c>
      <c r="J2041" s="18">
        <f t="shared" si="588"/>
        <v>0</v>
      </c>
    </row>
    <row r="2042" spans="1:10" x14ac:dyDescent="0.25">
      <c r="A2042" s="16" t="s">
        <v>831</v>
      </c>
      <c r="B2042" s="16" t="s">
        <v>18</v>
      </c>
      <c r="C2042" s="16" t="s">
        <v>128</v>
      </c>
      <c r="D2042" s="16" t="s">
        <v>48</v>
      </c>
      <c r="E2042" s="19"/>
      <c r="F2042" s="17" t="s">
        <v>49</v>
      </c>
      <c r="G2042" s="18">
        <f t="shared" si="585"/>
        <v>210.5</v>
      </c>
      <c r="H2042" s="18">
        <f t="shared" si="586"/>
        <v>4334.3</v>
      </c>
      <c r="I2042" s="18">
        <f t="shared" si="587"/>
        <v>3847.2</v>
      </c>
      <c r="J2042" s="18">
        <f t="shared" si="588"/>
        <v>0</v>
      </c>
    </row>
    <row r="2043" spans="1:10" ht="63" x14ac:dyDescent="0.25">
      <c r="A2043" s="16" t="s">
        <v>831</v>
      </c>
      <c r="B2043" s="16" t="s">
        <v>18</v>
      </c>
      <c r="C2043" s="16" t="s">
        <v>128</v>
      </c>
      <c r="D2043" s="16" t="s">
        <v>834</v>
      </c>
      <c r="E2043" s="19"/>
      <c r="F2043" s="17" t="s">
        <v>835</v>
      </c>
      <c r="G2043" s="18">
        <f t="shared" si="585"/>
        <v>210.5</v>
      </c>
      <c r="H2043" s="18">
        <f t="shared" si="586"/>
        <v>4334.3</v>
      </c>
      <c r="I2043" s="18">
        <f t="shared" si="587"/>
        <v>3847.2</v>
      </c>
      <c r="J2043" s="18">
        <f t="shared" si="588"/>
        <v>0</v>
      </c>
    </row>
    <row r="2044" spans="1:10" ht="31.5" x14ac:dyDescent="0.25">
      <c r="A2044" s="16" t="s">
        <v>831</v>
      </c>
      <c r="B2044" s="16" t="s">
        <v>18</v>
      </c>
      <c r="C2044" s="16" t="s">
        <v>128</v>
      </c>
      <c r="D2044" s="16" t="s">
        <v>834</v>
      </c>
      <c r="E2044" s="16" t="s">
        <v>30</v>
      </c>
      <c r="F2044" s="17" t="s">
        <v>31</v>
      </c>
      <c r="G2044" s="18">
        <v>210.5</v>
      </c>
      <c r="H2044" s="18">
        <v>4334.3</v>
      </c>
      <c r="I2044" s="18">
        <v>3847.2</v>
      </c>
      <c r="J2044" s="18"/>
    </row>
    <row r="2045" spans="1:10" s="8" customFormat="1" ht="31.5" x14ac:dyDescent="0.25">
      <c r="A2045" s="9" t="s">
        <v>831</v>
      </c>
      <c r="B2045" s="9" t="s">
        <v>122</v>
      </c>
      <c r="C2045" s="9"/>
      <c r="D2045" s="9"/>
      <c r="E2045" s="20"/>
      <c r="F2045" s="10" t="s">
        <v>123</v>
      </c>
      <c r="G2045" s="11">
        <f>G2073+G2046+G2056</f>
        <v>271489.7</v>
      </c>
      <c r="H2045" s="11">
        <f>H2073+H2046+H2056</f>
        <v>313433</v>
      </c>
      <c r="I2045" s="11">
        <f>I2073+I2046+I2056</f>
        <v>274840.59999999998</v>
      </c>
      <c r="J2045" s="11">
        <f>J2073+J2046+J2056</f>
        <v>0</v>
      </c>
    </row>
    <row r="2046" spans="1:10" s="12" customFormat="1" x14ac:dyDescent="0.25">
      <c r="A2046" s="13" t="s">
        <v>831</v>
      </c>
      <c r="B2046" s="13" t="s">
        <v>122</v>
      </c>
      <c r="C2046" s="13" t="s">
        <v>235</v>
      </c>
      <c r="D2046" s="13"/>
      <c r="E2046" s="13"/>
      <c r="F2046" s="14" t="s">
        <v>774</v>
      </c>
      <c r="G2046" s="15">
        <f t="shared" ref="G2046:G2048" si="589">G2047</f>
        <v>73980.5</v>
      </c>
      <c r="H2046" s="15">
        <f t="shared" ref="H2046:H2048" si="590">H2047</f>
        <v>72030.400000000009</v>
      </c>
      <c r="I2046" s="15">
        <f t="shared" ref="I2046:I2048" si="591">I2047</f>
        <v>72030.399999999994</v>
      </c>
      <c r="J2046" s="15">
        <f t="shared" ref="J2046:J2048" si="592">J2047</f>
        <v>0</v>
      </c>
    </row>
    <row r="2047" spans="1:10" x14ac:dyDescent="0.25">
      <c r="A2047" s="16" t="s">
        <v>831</v>
      </c>
      <c r="B2047" s="16" t="s">
        <v>122</v>
      </c>
      <c r="C2047" s="16" t="s">
        <v>235</v>
      </c>
      <c r="D2047" s="16" t="s">
        <v>214</v>
      </c>
      <c r="E2047" s="19"/>
      <c r="F2047" s="17" t="s">
        <v>215</v>
      </c>
      <c r="G2047" s="18">
        <f t="shared" si="589"/>
        <v>73980.5</v>
      </c>
      <c r="H2047" s="18">
        <f t="shared" si="590"/>
        <v>72030.400000000009</v>
      </c>
      <c r="I2047" s="18">
        <f t="shared" si="591"/>
        <v>72030.399999999994</v>
      </c>
      <c r="J2047" s="18">
        <f t="shared" si="592"/>
        <v>0</v>
      </c>
    </row>
    <row r="2048" spans="1:10" x14ac:dyDescent="0.25">
      <c r="A2048" s="16" t="s">
        <v>831</v>
      </c>
      <c r="B2048" s="16" t="s">
        <v>122</v>
      </c>
      <c r="C2048" s="16" t="s">
        <v>235</v>
      </c>
      <c r="D2048" s="16" t="s">
        <v>216</v>
      </c>
      <c r="E2048" s="19"/>
      <c r="F2048" s="17" t="s">
        <v>25</v>
      </c>
      <c r="G2048" s="18">
        <f t="shared" si="589"/>
        <v>73980.5</v>
      </c>
      <c r="H2048" s="18">
        <f t="shared" si="590"/>
        <v>72030.400000000009</v>
      </c>
      <c r="I2048" s="18">
        <f t="shared" si="591"/>
        <v>72030.399999999994</v>
      </c>
      <c r="J2048" s="18">
        <f t="shared" si="592"/>
        <v>0</v>
      </c>
    </row>
    <row r="2049" spans="1:10" ht="94.5" x14ac:dyDescent="0.25">
      <c r="A2049" s="16" t="s">
        <v>831</v>
      </c>
      <c r="B2049" s="16" t="s">
        <v>122</v>
      </c>
      <c r="C2049" s="16" t="s">
        <v>235</v>
      </c>
      <c r="D2049" s="16" t="s">
        <v>398</v>
      </c>
      <c r="E2049" s="19"/>
      <c r="F2049" s="17" t="s">
        <v>399</v>
      </c>
      <c r="G2049" s="18">
        <f>G2050+G2054</f>
        <v>73980.5</v>
      </c>
      <c r="H2049" s="18">
        <f>H2050+H2054</f>
        <v>72030.400000000009</v>
      </c>
      <c r="I2049" s="18">
        <f>I2050+I2054</f>
        <v>72030.399999999994</v>
      </c>
      <c r="J2049" s="18">
        <f>J2050+J2054</f>
        <v>0</v>
      </c>
    </row>
    <row r="2050" spans="1:10" ht="47.25" x14ac:dyDescent="0.25">
      <c r="A2050" s="16" t="s">
        <v>831</v>
      </c>
      <c r="B2050" s="16" t="s">
        <v>122</v>
      </c>
      <c r="C2050" s="16" t="s">
        <v>235</v>
      </c>
      <c r="D2050" s="16" t="s">
        <v>836</v>
      </c>
      <c r="E2050" s="19"/>
      <c r="F2050" s="17" t="s">
        <v>45</v>
      </c>
      <c r="G2050" s="18">
        <f>G2051+G2052+G2053</f>
        <v>68325.899999999994</v>
      </c>
      <c r="H2050" s="18">
        <f>H2051+H2052+H2053</f>
        <v>68969.100000000006</v>
      </c>
      <c r="I2050" s="18">
        <f>I2051+I2052+I2053</f>
        <v>68969.099999999991</v>
      </c>
      <c r="J2050" s="18">
        <f>J2051+J2052+J2053</f>
        <v>0</v>
      </c>
    </row>
    <row r="2051" spans="1:10" ht="78.75" x14ac:dyDescent="0.25">
      <c r="A2051" s="16" t="s">
        <v>831</v>
      </c>
      <c r="B2051" s="16" t="s">
        <v>122</v>
      </c>
      <c r="C2051" s="16" t="s">
        <v>235</v>
      </c>
      <c r="D2051" s="16" t="s">
        <v>836</v>
      </c>
      <c r="E2051" s="16" t="s">
        <v>42</v>
      </c>
      <c r="F2051" s="17" t="s">
        <v>43</v>
      </c>
      <c r="G2051" s="18">
        <v>60037.7</v>
      </c>
      <c r="H2051" s="18">
        <v>61782.8</v>
      </c>
      <c r="I2051" s="18">
        <v>61782.799999999996</v>
      </c>
      <c r="J2051" s="18"/>
    </row>
    <row r="2052" spans="1:10" ht="31.5" x14ac:dyDescent="0.25">
      <c r="A2052" s="16" t="s">
        <v>831</v>
      </c>
      <c r="B2052" s="16" t="s">
        <v>122</v>
      </c>
      <c r="C2052" s="16" t="s">
        <v>235</v>
      </c>
      <c r="D2052" s="16" t="s">
        <v>836</v>
      </c>
      <c r="E2052" s="16" t="s">
        <v>30</v>
      </c>
      <c r="F2052" s="17" t="s">
        <v>31</v>
      </c>
      <c r="G2052" s="18">
        <v>8255</v>
      </c>
      <c r="H2052" s="18">
        <v>7153.0999999999995</v>
      </c>
      <c r="I2052" s="18">
        <v>7153.0999999999995</v>
      </c>
      <c r="J2052" s="18"/>
    </row>
    <row r="2053" spans="1:10" x14ac:dyDescent="0.25">
      <c r="A2053" s="16" t="s">
        <v>831</v>
      </c>
      <c r="B2053" s="16" t="s">
        <v>122</v>
      </c>
      <c r="C2053" s="16" t="s">
        <v>235</v>
      </c>
      <c r="D2053" s="16" t="s">
        <v>836</v>
      </c>
      <c r="E2053" s="16" t="s">
        <v>32</v>
      </c>
      <c r="F2053" s="17" t="s">
        <v>33</v>
      </c>
      <c r="G2053" s="18">
        <v>33.200000000000003</v>
      </c>
      <c r="H2053" s="18">
        <v>33.200000000000003</v>
      </c>
      <c r="I2053" s="18">
        <v>33.200000000000003</v>
      </c>
      <c r="J2053" s="18"/>
    </row>
    <row r="2054" spans="1:10" ht="63" x14ac:dyDescent="0.25">
      <c r="A2054" s="16" t="s">
        <v>831</v>
      </c>
      <c r="B2054" s="16" t="s">
        <v>122</v>
      </c>
      <c r="C2054" s="16" t="s">
        <v>235</v>
      </c>
      <c r="D2054" s="16" t="s">
        <v>837</v>
      </c>
      <c r="E2054" s="19"/>
      <c r="F2054" s="17" t="s">
        <v>838</v>
      </c>
      <c r="G2054" s="18">
        <f>G2055</f>
        <v>5654.6</v>
      </c>
      <c r="H2054" s="18">
        <f>H2055</f>
        <v>3061.3</v>
      </c>
      <c r="I2054" s="18">
        <f>I2055</f>
        <v>3061.3</v>
      </c>
      <c r="J2054" s="18">
        <f>J2055</f>
        <v>0</v>
      </c>
    </row>
    <row r="2055" spans="1:10" ht="31.5" x14ac:dyDescent="0.25">
      <c r="A2055" s="16" t="s">
        <v>831</v>
      </c>
      <c r="B2055" s="16" t="s">
        <v>122</v>
      </c>
      <c r="C2055" s="16" t="s">
        <v>235</v>
      </c>
      <c r="D2055" s="16" t="s">
        <v>837</v>
      </c>
      <c r="E2055" s="16" t="s">
        <v>30</v>
      </c>
      <c r="F2055" s="17" t="s">
        <v>31</v>
      </c>
      <c r="G2055" s="18">
        <v>5654.6</v>
      </c>
      <c r="H2055" s="18">
        <v>3061.3</v>
      </c>
      <c r="I2055" s="18">
        <v>3061.3</v>
      </c>
      <c r="J2055" s="18"/>
    </row>
    <row r="2056" spans="1:10" s="12" customFormat="1" ht="47.25" x14ac:dyDescent="0.25">
      <c r="A2056" s="13" t="s">
        <v>831</v>
      </c>
      <c r="B2056" s="13" t="s">
        <v>122</v>
      </c>
      <c r="C2056" s="13" t="s">
        <v>268</v>
      </c>
      <c r="D2056" s="13"/>
      <c r="E2056" s="21"/>
      <c r="F2056" s="14" t="s">
        <v>397</v>
      </c>
      <c r="G2056" s="15">
        <f t="shared" ref="G2056:G2058" si="593">G2057</f>
        <v>169244.90000000002</v>
      </c>
      <c r="H2056" s="15">
        <f t="shared" ref="H2056:H2058" si="594">H2057</f>
        <v>212563.19999999998</v>
      </c>
      <c r="I2056" s="15">
        <f t="shared" ref="I2056:I2058" si="595">I2057</f>
        <v>173970.8</v>
      </c>
      <c r="J2056" s="15">
        <f t="shared" ref="J2056:J2058" si="596">J2057</f>
        <v>0</v>
      </c>
    </row>
    <row r="2057" spans="1:10" x14ac:dyDescent="0.25">
      <c r="A2057" s="16" t="s">
        <v>831</v>
      </c>
      <c r="B2057" s="16" t="s">
        <v>122</v>
      </c>
      <c r="C2057" s="16" t="s">
        <v>268</v>
      </c>
      <c r="D2057" s="16" t="s">
        <v>214</v>
      </c>
      <c r="E2057" s="19"/>
      <c r="F2057" s="17" t="s">
        <v>215</v>
      </c>
      <c r="G2057" s="18">
        <f t="shared" si="593"/>
        <v>169244.90000000002</v>
      </c>
      <c r="H2057" s="18">
        <f t="shared" si="594"/>
        <v>212563.19999999998</v>
      </c>
      <c r="I2057" s="18">
        <f t="shared" si="595"/>
        <v>173970.8</v>
      </c>
      <c r="J2057" s="18">
        <f t="shared" si="596"/>
        <v>0</v>
      </c>
    </row>
    <row r="2058" spans="1:10" x14ac:dyDescent="0.25">
      <c r="A2058" s="16" t="s">
        <v>831</v>
      </c>
      <c r="B2058" s="16" t="s">
        <v>122</v>
      </c>
      <c r="C2058" s="16" t="s">
        <v>268</v>
      </c>
      <c r="D2058" s="16" t="s">
        <v>216</v>
      </c>
      <c r="E2058" s="19"/>
      <c r="F2058" s="17" t="s">
        <v>25</v>
      </c>
      <c r="G2058" s="18">
        <f t="shared" si="593"/>
        <v>169244.90000000002</v>
      </c>
      <c r="H2058" s="18">
        <f t="shared" si="594"/>
        <v>212563.19999999998</v>
      </c>
      <c r="I2058" s="18">
        <f t="shared" si="595"/>
        <v>173970.8</v>
      </c>
      <c r="J2058" s="18">
        <f t="shared" si="596"/>
        <v>0</v>
      </c>
    </row>
    <row r="2059" spans="1:10" ht="94.5" x14ac:dyDescent="0.25">
      <c r="A2059" s="16" t="s">
        <v>831</v>
      </c>
      <c r="B2059" s="16" t="s">
        <v>122</v>
      </c>
      <c r="C2059" s="16" t="s">
        <v>268</v>
      </c>
      <c r="D2059" s="16" t="s">
        <v>398</v>
      </c>
      <c r="E2059" s="19"/>
      <c r="F2059" s="17" t="s">
        <v>399</v>
      </c>
      <c r="G2059" s="18">
        <f>G2060+G2066+G2069+G2071+G2064</f>
        <v>169244.90000000002</v>
      </c>
      <c r="H2059" s="18">
        <f>H2060+H2066+H2069+H2071+H2064</f>
        <v>212563.19999999998</v>
      </c>
      <c r="I2059" s="18">
        <f>I2060+I2066+I2069+I2071+I2064</f>
        <v>173970.8</v>
      </c>
      <c r="J2059" s="18">
        <f>J2060+J2066+J2069+J2071+J2064</f>
        <v>0</v>
      </c>
    </row>
    <row r="2060" spans="1:10" ht="47.25" x14ac:dyDescent="0.25">
      <c r="A2060" s="16" t="s">
        <v>831</v>
      </c>
      <c r="B2060" s="16" t="s">
        <v>122</v>
      </c>
      <c r="C2060" s="16" t="s">
        <v>268</v>
      </c>
      <c r="D2060" s="16" t="s">
        <v>836</v>
      </c>
      <c r="E2060" s="19"/>
      <c r="F2060" s="17" t="s">
        <v>45</v>
      </c>
      <c r="G2060" s="18">
        <f>G2061+G2062+G2063</f>
        <v>155727.5</v>
      </c>
      <c r="H2060" s="18">
        <f>H2061+H2062+H2063</f>
        <v>160273.69999999998</v>
      </c>
      <c r="I2060" s="18">
        <f>I2061+I2062+I2063</f>
        <v>160273.69999999998</v>
      </c>
      <c r="J2060" s="18">
        <f>J2061+J2062+J2063</f>
        <v>0</v>
      </c>
    </row>
    <row r="2061" spans="1:10" ht="78.75" x14ac:dyDescent="0.25">
      <c r="A2061" s="16" t="s">
        <v>831</v>
      </c>
      <c r="B2061" s="16" t="s">
        <v>122</v>
      </c>
      <c r="C2061" s="16" t="s">
        <v>268</v>
      </c>
      <c r="D2061" s="16" t="s">
        <v>836</v>
      </c>
      <c r="E2061" s="16" t="s">
        <v>42</v>
      </c>
      <c r="F2061" s="17" t="s">
        <v>43</v>
      </c>
      <c r="G2061" s="18">
        <f>134936.6-21.6</f>
        <v>134915</v>
      </c>
      <c r="H2061" s="18">
        <f>141717.5-21.6</f>
        <v>141695.9</v>
      </c>
      <c r="I2061" s="18">
        <f>141717.5-21.6</f>
        <v>141695.9</v>
      </c>
      <c r="J2061" s="18"/>
    </row>
    <row r="2062" spans="1:10" ht="31.5" x14ac:dyDescent="0.25">
      <c r="A2062" s="16" t="s">
        <v>831</v>
      </c>
      <c r="B2062" s="16" t="s">
        <v>122</v>
      </c>
      <c r="C2062" s="16" t="s">
        <v>268</v>
      </c>
      <c r="D2062" s="16" t="s">
        <v>836</v>
      </c>
      <c r="E2062" s="16" t="s">
        <v>30</v>
      </c>
      <c r="F2062" s="17" t="s">
        <v>31</v>
      </c>
      <c r="G2062" s="18">
        <f>17526.4+21.6</f>
        <v>17548</v>
      </c>
      <c r="H2062" s="18">
        <f>15447.3+21.6</f>
        <v>15468.9</v>
      </c>
      <c r="I2062" s="18">
        <f>15602.2+21.6</f>
        <v>15623.800000000001</v>
      </c>
      <c r="J2062" s="18"/>
    </row>
    <row r="2063" spans="1:10" x14ac:dyDescent="0.25">
      <c r="A2063" s="16" t="s">
        <v>831</v>
      </c>
      <c r="B2063" s="16" t="s">
        <v>122</v>
      </c>
      <c r="C2063" s="16" t="s">
        <v>268</v>
      </c>
      <c r="D2063" s="16" t="s">
        <v>836</v>
      </c>
      <c r="E2063" s="16" t="s">
        <v>32</v>
      </c>
      <c r="F2063" s="17" t="s">
        <v>33</v>
      </c>
      <c r="G2063" s="18">
        <v>3264.5</v>
      </c>
      <c r="H2063" s="18">
        <v>3108.9</v>
      </c>
      <c r="I2063" s="18">
        <v>2954</v>
      </c>
      <c r="J2063" s="18"/>
    </row>
    <row r="2064" spans="1:10" ht="78.75" x14ac:dyDescent="0.25">
      <c r="A2064" s="16" t="s">
        <v>831</v>
      </c>
      <c r="B2064" s="16" t="s">
        <v>122</v>
      </c>
      <c r="C2064" s="16" t="s">
        <v>268</v>
      </c>
      <c r="D2064" s="16" t="s">
        <v>839</v>
      </c>
      <c r="E2064" s="16"/>
      <c r="F2064" s="17" t="s">
        <v>840</v>
      </c>
      <c r="G2064" s="18">
        <f>G2065</f>
        <v>0</v>
      </c>
      <c r="H2064" s="18">
        <f>H2065</f>
        <v>38592.400000000001</v>
      </c>
      <c r="I2064" s="18">
        <f>I2065</f>
        <v>0</v>
      </c>
      <c r="J2064" s="18">
        <f>J2065</f>
        <v>0</v>
      </c>
    </row>
    <row r="2065" spans="1:10" ht="31.5" x14ac:dyDescent="0.25">
      <c r="A2065" s="16" t="s">
        <v>831</v>
      </c>
      <c r="B2065" s="16" t="s">
        <v>122</v>
      </c>
      <c r="C2065" s="16" t="s">
        <v>268</v>
      </c>
      <c r="D2065" s="16" t="s">
        <v>839</v>
      </c>
      <c r="E2065" s="16" t="s">
        <v>30</v>
      </c>
      <c r="F2065" s="17" t="s">
        <v>31</v>
      </c>
      <c r="G2065" s="18">
        <v>0</v>
      </c>
      <c r="H2065" s="18">
        <v>38592.400000000001</v>
      </c>
      <c r="I2065" s="18">
        <v>0</v>
      </c>
      <c r="J2065" s="18"/>
    </row>
    <row r="2066" spans="1:10" ht="47.25" x14ac:dyDescent="0.25">
      <c r="A2066" s="16" t="s">
        <v>831</v>
      </c>
      <c r="B2066" s="16" t="s">
        <v>122</v>
      </c>
      <c r="C2066" s="16" t="s">
        <v>268</v>
      </c>
      <c r="D2066" s="16" t="s">
        <v>400</v>
      </c>
      <c r="E2066" s="19"/>
      <c r="F2066" s="17" t="s">
        <v>401</v>
      </c>
      <c r="G2066" s="18">
        <f>G2067+G2068</f>
        <v>11651.699999999999</v>
      </c>
      <c r="H2066" s="18">
        <f>H2067+H2068</f>
        <v>11831.4</v>
      </c>
      <c r="I2066" s="18">
        <f>I2067+I2068</f>
        <v>11831.4</v>
      </c>
      <c r="J2066" s="18">
        <f>J2067+J2068</f>
        <v>0</v>
      </c>
    </row>
    <row r="2067" spans="1:10" ht="78.75" x14ac:dyDescent="0.25">
      <c r="A2067" s="16" t="s">
        <v>831</v>
      </c>
      <c r="B2067" s="16" t="s">
        <v>122</v>
      </c>
      <c r="C2067" s="16" t="s">
        <v>268</v>
      </c>
      <c r="D2067" s="16" t="s">
        <v>400</v>
      </c>
      <c r="E2067" s="16" t="s">
        <v>42</v>
      </c>
      <c r="F2067" s="17" t="s">
        <v>43</v>
      </c>
      <c r="G2067" s="18">
        <v>10723.3</v>
      </c>
      <c r="H2067" s="18">
        <v>10903</v>
      </c>
      <c r="I2067" s="18">
        <v>10903</v>
      </c>
      <c r="J2067" s="18"/>
    </row>
    <row r="2068" spans="1:10" ht="31.5" x14ac:dyDescent="0.25">
      <c r="A2068" s="16" t="s">
        <v>831</v>
      </c>
      <c r="B2068" s="16" t="s">
        <v>122</v>
      </c>
      <c r="C2068" s="16" t="s">
        <v>268</v>
      </c>
      <c r="D2068" s="16" t="s">
        <v>400</v>
      </c>
      <c r="E2068" s="16" t="s">
        <v>30</v>
      </c>
      <c r="F2068" s="17" t="s">
        <v>31</v>
      </c>
      <c r="G2068" s="18">
        <v>928.4</v>
      </c>
      <c r="H2068" s="18">
        <v>928.4</v>
      </c>
      <c r="I2068" s="18">
        <v>928.4</v>
      </c>
      <c r="J2068" s="18"/>
    </row>
    <row r="2069" spans="1:10" ht="47.25" x14ac:dyDescent="0.25">
      <c r="A2069" s="16" t="s">
        <v>831</v>
      </c>
      <c r="B2069" s="16" t="s">
        <v>122</v>
      </c>
      <c r="C2069" s="16" t="s">
        <v>268</v>
      </c>
      <c r="D2069" s="16" t="s">
        <v>402</v>
      </c>
      <c r="E2069" s="19"/>
      <c r="F2069" s="17" t="s">
        <v>403</v>
      </c>
      <c r="G2069" s="18">
        <f>G2070</f>
        <v>1314.1</v>
      </c>
      <c r="H2069" s="18">
        <f>H2070</f>
        <v>1314.1</v>
      </c>
      <c r="I2069" s="18">
        <f>I2070</f>
        <v>1314.1</v>
      </c>
      <c r="J2069" s="18">
        <f>J2070</f>
        <v>0</v>
      </c>
    </row>
    <row r="2070" spans="1:10" ht="31.5" x14ac:dyDescent="0.25">
      <c r="A2070" s="16" t="s">
        <v>831</v>
      </c>
      <c r="B2070" s="16" t="s">
        <v>122</v>
      </c>
      <c r="C2070" s="16" t="s">
        <v>268</v>
      </c>
      <c r="D2070" s="16" t="s">
        <v>402</v>
      </c>
      <c r="E2070" s="16" t="s">
        <v>30</v>
      </c>
      <c r="F2070" s="17" t="s">
        <v>31</v>
      </c>
      <c r="G2070" s="18">
        <v>1314.1</v>
      </c>
      <c r="H2070" s="18">
        <v>1314.1</v>
      </c>
      <c r="I2070" s="18">
        <v>1314.1</v>
      </c>
      <c r="J2070" s="18"/>
    </row>
    <row r="2071" spans="1:10" ht="63" x14ac:dyDescent="0.25">
      <c r="A2071" s="16" t="s">
        <v>831</v>
      </c>
      <c r="B2071" s="16" t="s">
        <v>122</v>
      </c>
      <c r="C2071" s="16" t="s">
        <v>268</v>
      </c>
      <c r="D2071" s="16" t="s">
        <v>841</v>
      </c>
      <c r="E2071" s="19"/>
      <c r="F2071" s="17" t="s">
        <v>842</v>
      </c>
      <c r="G2071" s="18">
        <f>G2072</f>
        <v>551.6</v>
      </c>
      <c r="H2071" s="18">
        <f>H2072</f>
        <v>551.6</v>
      </c>
      <c r="I2071" s="18">
        <f>I2072</f>
        <v>551.6</v>
      </c>
      <c r="J2071" s="18">
        <f>J2072</f>
        <v>0</v>
      </c>
    </row>
    <row r="2072" spans="1:10" ht="31.5" x14ac:dyDescent="0.25">
      <c r="A2072" s="16" t="s">
        <v>831</v>
      </c>
      <c r="B2072" s="16" t="s">
        <v>122</v>
      </c>
      <c r="C2072" s="16" t="s">
        <v>268</v>
      </c>
      <c r="D2072" s="16" t="s">
        <v>841</v>
      </c>
      <c r="E2072" s="16" t="s">
        <v>111</v>
      </c>
      <c r="F2072" s="17" t="s">
        <v>112</v>
      </c>
      <c r="G2072" s="18">
        <v>551.6</v>
      </c>
      <c r="H2072" s="18">
        <v>551.6</v>
      </c>
      <c r="I2072" s="18">
        <v>551.6</v>
      </c>
      <c r="J2072" s="18"/>
    </row>
    <row r="2073" spans="1:10" s="12" customFormat="1" ht="31.5" x14ac:dyDescent="0.25">
      <c r="A2073" s="13" t="s">
        <v>831</v>
      </c>
      <c r="B2073" s="13" t="s">
        <v>122</v>
      </c>
      <c r="C2073" s="13" t="s">
        <v>124</v>
      </c>
      <c r="D2073" s="13"/>
      <c r="E2073" s="13"/>
      <c r="F2073" s="14" t="s">
        <v>125</v>
      </c>
      <c r="G2073" s="15">
        <f>G2074+G2085</f>
        <v>28264.299999999996</v>
      </c>
      <c r="H2073" s="15">
        <f>H2074+H2085</f>
        <v>28839.4</v>
      </c>
      <c r="I2073" s="15">
        <f>I2074+I2085</f>
        <v>28839.4</v>
      </c>
      <c r="J2073" s="15">
        <f>J2074+J2085</f>
        <v>0</v>
      </c>
    </row>
    <row r="2074" spans="1:10" x14ac:dyDescent="0.25">
      <c r="A2074" s="16" t="s">
        <v>831</v>
      </c>
      <c r="B2074" s="16" t="s">
        <v>122</v>
      </c>
      <c r="C2074" s="16" t="s">
        <v>124</v>
      </c>
      <c r="D2074" s="16" t="s">
        <v>214</v>
      </c>
      <c r="E2074" s="19"/>
      <c r="F2074" s="17" t="s">
        <v>215</v>
      </c>
      <c r="G2074" s="18">
        <f t="shared" ref="G2074:G2079" si="597">G2075</f>
        <v>25073.699999999997</v>
      </c>
      <c r="H2074" s="18">
        <f t="shared" ref="H2074:H2079" si="598">H2075</f>
        <v>25616.7</v>
      </c>
      <c r="I2074" s="18">
        <f>I2075</f>
        <v>25616.7</v>
      </c>
      <c r="J2074" s="18">
        <f>J2075</f>
        <v>0</v>
      </c>
    </row>
    <row r="2075" spans="1:10" x14ac:dyDescent="0.25">
      <c r="A2075" s="16" t="s">
        <v>831</v>
      </c>
      <c r="B2075" s="16" t="s">
        <v>122</v>
      </c>
      <c r="C2075" s="16" t="s">
        <v>124</v>
      </c>
      <c r="D2075" s="16" t="s">
        <v>216</v>
      </c>
      <c r="E2075" s="19"/>
      <c r="F2075" s="17" t="s">
        <v>25</v>
      </c>
      <c r="G2075" s="18">
        <f>G2076+G2081</f>
        <v>25073.699999999997</v>
      </c>
      <c r="H2075" s="18">
        <f>H2076+H2081</f>
        <v>25616.7</v>
      </c>
      <c r="I2075" s="18">
        <f>I2076+I2081</f>
        <v>25616.7</v>
      </c>
      <c r="J2075" s="18">
        <f>J2076+J2081</f>
        <v>0</v>
      </c>
    </row>
    <row r="2076" spans="1:10" ht="47.25" x14ac:dyDescent="0.25">
      <c r="A2076" s="16" t="s">
        <v>831</v>
      </c>
      <c r="B2076" s="16" t="s">
        <v>122</v>
      </c>
      <c r="C2076" s="16" t="s">
        <v>124</v>
      </c>
      <c r="D2076" s="16" t="s">
        <v>217</v>
      </c>
      <c r="E2076" s="19"/>
      <c r="F2076" s="17" t="s">
        <v>218</v>
      </c>
      <c r="G2076" s="18">
        <f>G2079+G2077</f>
        <v>6225.8</v>
      </c>
      <c r="H2076" s="18">
        <f>H2079+H2077</f>
        <v>6225.8</v>
      </c>
      <c r="I2076" s="18">
        <f>I2079+I2077</f>
        <v>6225.8</v>
      </c>
      <c r="J2076" s="18">
        <f>J2079+J2077</f>
        <v>0</v>
      </c>
    </row>
    <row r="2077" spans="1:10" ht="31.5" x14ac:dyDescent="0.25">
      <c r="A2077" s="16" t="s">
        <v>831</v>
      </c>
      <c r="B2077" s="16" t="s">
        <v>122</v>
      </c>
      <c r="C2077" s="16" t="s">
        <v>124</v>
      </c>
      <c r="D2077" s="16" t="s">
        <v>843</v>
      </c>
      <c r="E2077" s="19"/>
      <c r="F2077" s="17" t="s">
        <v>844</v>
      </c>
      <c r="G2077" s="18">
        <f>G2078</f>
        <v>105.2</v>
      </c>
      <c r="H2077" s="18">
        <f>H2078</f>
        <v>105.2</v>
      </c>
      <c r="I2077" s="18">
        <f>I2078</f>
        <v>105.2</v>
      </c>
      <c r="J2077" s="18">
        <f>J2078</f>
        <v>0</v>
      </c>
    </row>
    <row r="2078" spans="1:10" ht="31.5" x14ac:dyDescent="0.25">
      <c r="A2078" s="16" t="s">
        <v>831</v>
      </c>
      <c r="B2078" s="16" t="s">
        <v>122</v>
      </c>
      <c r="C2078" s="16" t="s">
        <v>124</v>
      </c>
      <c r="D2078" s="16" t="s">
        <v>843</v>
      </c>
      <c r="E2078" s="16" t="s">
        <v>30</v>
      </c>
      <c r="F2078" s="17" t="s">
        <v>31</v>
      </c>
      <c r="G2078" s="18">
        <v>105.2</v>
      </c>
      <c r="H2078" s="18">
        <v>105.2</v>
      </c>
      <c r="I2078" s="18">
        <v>105.2</v>
      </c>
      <c r="J2078" s="18"/>
    </row>
    <row r="2079" spans="1:10" ht="47.25" x14ac:dyDescent="0.25">
      <c r="A2079" s="16" t="s">
        <v>831</v>
      </c>
      <c r="B2079" s="16" t="s">
        <v>122</v>
      </c>
      <c r="C2079" s="16" t="s">
        <v>124</v>
      </c>
      <c r="D2079" s="16" t="s">
        <v>845</v>
      </c>
      <c r="E2079" s="19"/>
      <c r="F2079" s="17" t="s">
        <v>846</v>
      </c>
      <c r="G2079" s="18">
        <f t="shared" si="597"/>
        <v>6120.6</v>
      </c>
      <c r="H2079" s="18">
        <f t="shared" si="598"/>
        <v>6120.6</v>
      </c>
      <c r="I2079" s="18">
        <f>I2080</f>
        <v>6120.6</v>
      </c>
      <c r="J2079" s="18">
        <f>J2080</f>
        <v>0</v>
      </c>
    </row>
    <row r="2080" spans="1:10" ht="31.5" x14ac:dyDescent="0.25">
      <c r="A2080" s="16" t="s">
        <v>831</v>
      </c>
      <c r="B2080" s="16" t="s">
        <v>122</v>
      </c>
      <c r="C2080" s="16" t="s">
        <v>124</v>
      </c>
      <c r="D2080" s="16" t="s">
        <v>845</v>
      </c>
      <c r="E2080" s="16" t="s">
        <v>111</v>
      </c>
      <c r="F2080" s="17" t="s">
        <v>112</v>
      </c>
      <c r="G2080" s="18">
        <f>1447.9+4672.7</f>
        <v>6120.6</v>
      </c>
      <c r="H2080" s="18">
        <f>1447.9+4672.7</f>
        <v>6120.6</v>
      </c>
      <c r="I2080" s="18">
        <f>1447.9+4672.7</f>
        <v>6120.6</v>
      </c>
      <c r="J2080" s="18"/>
    </row>
    <row r="2081" spans="1:10" ht="47.25" x14ac:dyDescent="0.25">
      <c r="A2081" s="16" t="s">
        <v>831</v>
      </c>
      <c r="B2081" s="16" t="s">
        <v>122</v>
      </c>
      <c r="C2081" s="16" t="s">
        <v>124</v>
      </c>
      <c r="D2081" s="16" t="s">
        <v>847</v>
      </c>
      <c r="E2081" s="19"/>
      <c r="F2081" s="17" t="s">
        <v>848</v>
      </c>
      <c r="G2081" s="18">
        <f>G2082</f>
        <v>18847.899999999998</v>
      </c>
      <c r="H2081" s="18">
        <f>H2082</f>
        <v>19390.900000000001</v>
      </c>
      <c r="I2081" s="18">
        <f>I2082</f>
        <v>19390.900000000001</v>
      </c>
      <c r="J2081" s="18">
        <f>J2082</f>
        <v>0</v>
      </c>
    </row>
    <row r="2082" spans="1:10" x14ac:dyDescent="0.25">
      <c r="A2082" s="16" t="s">
        <v>831</v>
      </c>
      <c r="B2082" s="16" t="s">
        <v>122</v>
      </c>
      <c r="C2082" s="16" t="s">
        <v>124</v>
      </c>
      <c r="D2082" s="16" t="s">
        <v>849</v>
      </c>
      <c r="E2082" s="19"/>
      <c r="F2082" s="17" t="s">
        <v>41</v>
      </c>
      <c r="G2082" s="18">
        <f>G2083+G2084</f>
        <v>18847.899999999998</v>
      </c>
      <c r="H2082" s="18">
        <f>H2083+H2084</f>
        <v>19390.900000000001</v>
      </c>
      <c r="I2082" s="18">
        <f>I2083+I2084</f>
        <v>19390.900000000001</v>
      </c>
      <c r="J2082" s="18">
        <f>J2083+J2084</f>
        <v>0</v>
      </c>
    </row>
    <row r="2083" spans="1:10" ht="78.75" x14ac:dyDescent="0.25">
      <c r="A2083" s="16" t="s">
        <v>831</v>
      </c>
      <c r="B2083" s="16" t="s">
        <v>122</v>
      </c>
      <c r="C2083" s="16" t="s">
        <v>124</v>
      </c>
      <c r="D2083" s="16" t="s">
        <v>849</v>
      </c>
      <c r="E2083" s="16" t="s">
        <v>42</v>
      </c>
      <c r="F2083" s="17" t="s">
        <v>43</v>
      </c>
      <c r="G2083" s="18">
        <v>17652.899999999998</v>
      </c>
      <c r="H2083" s="18">
        <v>18195.900000000001</v>
      </c>
      <c r="I2083" s="18">
        <v>18195.900000000001</v>
      </c>
      <c r="J2083" s="18"/>
    </row>
    <row r="2084" spans="1:10" ht="31.5" x14ac:dyDescent="0.25">
      <c r="A2084" s="16" t="s">
        <v>831</v>
      </c>
      <c r="B2084" s="16" t="s">
        <v>122</v>
      </c>
      <c r="C2084" s="16" t="s">
        <v>124</v>
      </c>
      <c r="D2084" s="16" t="s">
        <v>849</v>
      </c>
      <c r="E2084" s="16" t="s">
        <v>30</v>
      </c>
      <c r="F2084" s="17" t="s">
        <v>31</v>
      </c>
      <c r="G2084" s="18">
        <v>1195</v>
      </c>
      <c r="H2084" s="18">
        <v>1195</v>
      </c>
      <c r="I2084" s="18">
        <v>1195</v>
      </c>
      <c r="J2084" s="18"/>
    </row>
    <row r="2085" spans="1:10" ht="31.5" x14ac:dyDescent="0.25">
      <c r="A2085" s="16" t="s">
        <v>831</v>
      </c>
      <c r="B2085" s="16" t="s">
        <v>122</v>
      </c>
      <c r="C2085" s="16" t="s">
        <v>124</v>
      </c>
      <c r="D2085" s="16" t="s">
        <v>46</v>
      </c>
      <c r="E2085" s="19"/>
      <c r="F2085" s="17" t="s">
        <v>47</v>
      </c>
      <c r="G2085" s="18">
        <f t="shared" ref="G2085:G2086" si="599">G2086</f>
        <v>3190.6000000000004</v>
      </c>
      <c r="H2085" s="18">
        <f t="shared" ref="H2085:H2086" si="600">H2086</f>
        <v>3222.7000000000003</v>
      </c>
      <c r="I2085" s="18">
        <f t="shared" ref="I2085:I2086" si="601">I2086</f>
        <v>3222.7000000000003</v>
      </c>
      <c r="J2085" s="18">
        <f t="shared" ref="J2085:J2086" si="602">J2086</f>
        <v>0</v>
      </c>
    </row>
    <row r="2086" spans="1:10" x14ac:dyDescent="0.25">
      <c r="A2086" s="16" t="s">
        <v>831</v>
      </c>
      <c r="B2086" s="16" t="s">
        <v>122</v>
      </c>
      <c r="C2086" s="16" t="s">
        <v>124</v>
      </c>
      <c r="D2086" s="16" t="s">
        <v>48</v>
      </c>
      <c r="E2086" s="19"/>
      <c r="F2086" s="17" t="s">
        <v>49</v>
      </c>
      <c r="G2086" s="18">
        <f t="shared" si="599"/>
        <v>3190.6000000000004</v>
      </c>
      <c r="H2086" s="18">
        <f t="shared" si="600"/>
        <v>3222.7000000000003</v>
      </c>
      <c r="I2086" s="18">
        <f t="shared" si="601"/>
        <v>3222.7000000000003</v>
      </c>
      <c r="J2086" s="18">
        <f t="shared" si="602"/>
        <v>0</v>
      </c>
    </row>
    <row r="2087" spans="1:10" ht="47.25" x14ac:dyDescent="0.25">
      <c r="A2087" s="16" t="s">
        <v>831</v>
      </c>
      <c r="B2087" s="16" t="s">
        <v>122</v>
      </c>
      <c r="C2087" s="16" t="s">
        <v>124</v>
      </c>
      <c r="D2087" s="16" t="s">
        <v>850</v>
      </c>
      <c r="E2087" s="19"/>
      <c r="F2087" s="17" t="s">
        <v>851</v>
      </c>
      <c r="G2087" s="18">
        <f>G2088+G2089+G2090</f>
        <v>3190.6000000000004</v>
      </c>
      <c r="H2087" s="18">
        <f>H2088+H2089+H2090</f>
        <v>3222.7000000000003</v>
      </c>
      <c r="I2087" s="18">
        <f>I2088+I2089+I2090</f>
        <v>3222.7000000000003</v>
      </c>
      <c r="J2087" s="18">
        <f>J2088+J2089+J2090</f>
        <v>0</v>
      </c>
    </row>
    <row r="2088" spans="1:10" ht="78.75" x14ac:dyDescent="0.25">
      <c r="A2088" s="16" t="s">
        <v>831</v>
      </c>
      <c r="B2088" s="16" t="s">
        <v>122</v>
      </c>
      <c r="C2088" s="16" t="s">
        <v>124</v>
      </c>
      <c r="D2088" s="16" t="s">
        <v>850</v>
      </c>
      <c r="E2088" s="16" t="s">
        <v>42</v>
      </c>
      <c r="F2088" s="17" t="s">
        <v>43</v>
      </c>
      <c r="G2088" s="18">
        <v>1014.4</v>
      </c>
      <c r="H2088" s="18">
        <v>1046.5</v>
      </c>
      <c r="I2088" s="18">
        <v>1046.5</v>
      </c>
      <c r="J2088" s="18"/>
    </row>
    <row r="2089" spans="1:10" ht="31.5" x14ac:dyDescent="0.25">
      <c r="A2089" s="16" t="s">
        <v>831</v>
      </c>
      <c r="B2089" s="16" t="s">
        <v>122</v>
      </c>
      <c r="C2089" s="16" t="s">
        <v>124</v>
      </c>
      <c r="D2089" s="16" t="s">
        <v>850</v>
      </c>
      <c r="E2089" s="16" t="s">
        <v>30</v>
      </c>
      <c r="F2089" s="17" t="s">
        <v>31</v>
      </c>
      <c r="G2089" s="18">
        <v>2156.8000000000002</v>
      </c>
      <c r="H2089" s="18">
        <v>2156.8000000000002</v>
      </c>
      <c r="I2089" s="18">
        <v>2156.8000000000002</v>
      </c>
      <c r="J2089" s="18"/>
    </row>
    <row r="2090" spans="1:10" x14ac:dyDescent="0.25">
      <c r="A2090" s="16" t="s">
        <v>831</v>
      </c>
      <c r="B2090" s="16" t="s">
        <v>122</v>
      </c>
      <c r="C2090" s="16" t="s">
        <v>124</v>
      </c>
      <c r="D2090" s="16" t="s">
        <v>850</v>
      </c>
      <c r="E2090" s="16" t="s">
        <v>32</v>
      </c>
      <c r="F2090" s="17" t="s">
        <v>33</v>
      </c>
      <c r="G2090" s="18">
        <v>19.399999999999999</v>
      </c>
      <c r="H2090" s="18">
        <v>19.399999999999999</v>
      </c>
      <c r="I2090" s="18">
        <v>19.399999999999999</v>
      </c>
      <c r="J2090" s="18"/>
    </row>
    <row r="2091" spans="1:10" s="8" customFormat="1" x14ac:dyDescent="0.25">
      <c r="A2091" s="9" t="s">
        <v>852</v>
      </c>
      <c r="B2091" s="9"/>
      <c r="C2091" s="9"/>
      <c r="D2091" s="9"/>
      <c r="E2091" s="9"/>
      <c r="F2091" s="10" t="s">
        <v>853</v>
      </c>
      <c r="G2091" s="11">
        <f>G2092+G2180+G2168+G2187+G2193</f>
        <v>1187090.6999999997</v>
      </c>
      <c r="H2091" s="11">
        <f>H2092+H2180+H2168+H2187+H2193</f>
        <v>1320776.8</v>
      </c>
      <c r="I2091" s="11">
        <f>I2092+I2180+I2168+I2187+I2193</f>
        <v>1052460.7</v>
      </c>
      <c r="J2091" s="11">
        <f>J2092+J2180+J2168+J2187+J2193</f>
        <v>0</v>
      </c>
    </row>
    <row r="2092" spans="1:10" s="8" customFormat="1" x14ac:dyDescent="0.25">
      <c r="A2092" s="9" t="s">
        <v>852</v>
      </c>
      <c r="B2092" s="9" t="s">
        <v>18</v>
      </c>
      <c r="C2092" s="9"/>
      <c r="D2092" s="9"/>
      <c r="E2092" s="9"/>
      <c r="F2092" s="10" t="s">
        <v>19</v>
      </c>
      <c r="G2092" s="11">
        <f>G2110+G2093+G2098+G2105</f>
        <v>1153287.8999999999</v>
      </c>
      <c r="H2092" s="11">
        <f>H2110+H2093+H2098+H2105</f>
        <v>1144610.2000000002</v>
      </c>
      <c r="I2092" s="11">
        <f>I2110+I2093+I2098+I2105</f>
        <v>1032474.2</v>
      </c>
      <c r="J2092" s="11">
        <f>J2110+J2093+J2098+J2105</f>
        <v>0</v>
      </c>
    </row>
    <row r="2093" spans="1:10" s="12" customFormat="1" ht="47.25" x14ac:dyDescent="0.25">
      <c r="A2093" s="13" t="s">
        <v>852</v>
      </c>
      <c r="B2093" s="13" t="s">
        <v>18</v>
      </c>
      <c r="C2093" s="13" t="s">
        <v>296</v>
      </c>
      <c r="D2093" s="13"/>
      <c r="E2093" s="21"/>
      <c r="F2093" s="14" t="s">
        <v>854</v>
      </c>
      <c r="G2093" s="15">
        <f t="shared" ref="G2093:G2100" si="603">G2094</f>
        <v>8439.7999999999993</v>
      </c>
      <c r="H2093" s="15">
        <f t="shared" ref="H2093:H2100" si="604">H2094</f>
        <v>8699.2999999999993</v>
      </c>
      <c r="I2093" s="15">
        <f t="shared" ref="I2093:I2100" si="605">I2094</f>
        <v>8699.2999999999993</v>
      </c>
      <c r="J2093" s="15">
        <f t="shared" ref="J2093:J2100" si="606">J2094</f>
        <v>0</v>
      </c>
    </row>
    <row r="2094" spans="1:10" ht="31.5" x14ac:dyDescent="0.25">
      <c r="A2094" s="16" t="s">
        <v>852</v>
      </c>
      <c r="B2094" s="16" t="s">
        <v>18</v>
      </c>
      <c r="C2094" s="16" t="s">
        <v>296</v>
      </c>
      <c r="D2094" s="16" t="s">
        <v>69</v>
      </c>
      <c r="E2094" s="19"/>
      <c r="F2094" s="17" t="s">
        <v>70</v>
      </c>
      <c r="G2094" s="18">
        <f t="shared" si="603"/>
        <v>8439.7999999999993</v>
      </c>
      <c r="H2094" s="18">
        <f t="shared" si="604"/>
        <v>8699.2999999999993</v>
      </c>
      <c r="I2094" s="18">
        <f t="shared" si="605"/>
        <v>8699.2999999999993</v>
      </c>
      <c r="J2094" s="18">
        <f t="shared" si="606"/>
        <v>0</v>
      </c>
    </row>
    <row r="2095" spans="1:10" x14ac:dyDescent="0.25">
      <c r="A2095" s="16" t="s">
        <v>852</v>
      </c>
      <c r="B2095" s="16" t="s">
        <v>18</v>
      </c>
      <c r="C2095" s="16" t="s">
        <v>296</v>
      </c>
      <c r="D2095" s="16" t="s">
        <v>855</v>
      </c>
      <c r="E2095" s="19"/>
      <c r="F2095" s="17" t="s">
        <v>856</v>
      </c>
      <c r="G2095" s="18">
        <f t="shared" si="603"/>
        <v>8439.7999999999993</v>
      </c>
      <c r="H2095" s="18">
        <f t="shared" si="604"/>
        <v>8699.2999999999993</v>
      </c>
      <c r="I2095" s="18">
        <f t="shared" si="605"/>
        <v>8699.2999999999993</v>
      </c>
      <c r="J2095" s="18">
        <f t="shared" si="606"/>
        <v>0</v>
      </c>
    </row>
    <row r="2096" spans="1:10" x14ac:dyDescent="0.25">
      <c r="A2096" s="16" t="s">
        <v>852</v>
      </c>
      <c r="B2096" s="16" t="s">
        <v>18</v>
      </c>
      <c r="C2096" s="16" t="s">
        <v>296</v>
      </c>
      <c r="D2096" s="16" t="s">
        <v>857</v>
      </c>
      <c r="E2096" s="19"/>
      <c r="F2096" s="17" t="s">
        <v>41</v>
      </c>
      <c r="G2096" s="18">
        <f t="shared" si="603"/>
        <v>8439.7999999999993</v>
      </c>
      <c r="H2096" s="18">
        <f t="shared" si="604"/>
        <v>8699.2999999999993</v>
      </c>
      <c r="I2096" s="18">
        <f t="shared" si="605"/>
        <v>8699.2999999999993</v>
      </c>
      <c r="J2096" s="18">
        <f t="shared" si="606"/>
        <v>0</v>
      </c>
    </row>
    <row r="2097" spans="1:10" ht="78.75" x14ac:dyDescent="0.25">
      <c r="A2097" s="16" t="s">
        <v>852</v>
      </c>
      <c r="B2097" s="16" t="s">
        <v>18</v>
      </c>
      <c r="C2097" s="16" t="s">
        <v>296</v>
      </c>
      <c r="D2097" s="16" t="s">
        <v>857</v>
      </c>
      <c r="E2097" s="16" t="s">
        <v>42</v>
      </c>
      <c r="F2097" s="17" t="s">
        <v>43</v>
      </c>
      <c r="G2097" s="18">
        <v>8439.7999999999993</v>
      </c>
      <c r="H2097" s="18">
        <v>8699.2999999999993</v>
      </c>
      <c r="I2097" s="18">
        <v>8699.2999999999993</v>
      </c>
      <c r="J2097" s="18"/>
    </row>
    <row r="2098" spans="1:10" s="12" customFormat="1" ht="63" x14ac:dyDescent="0.25">
      <c r="A2098" s="13" t="s">
        <v>852</v>
      </c>
      <c r="B2098" s="13" t="s">
        <v>18</v>
      </c>
      <c r="C2098" s="13" t="s">
        <v>98</v>
      </c>
      <c r="D2098" s="13"/>
      <c r="E2098" s="21"/>
      <c r="F2098" s="14" t="s">
        <v>380</v>
      </c>
      <c r="G2098" s="15">
        <f t="shared" si="603"/>
        <v>479715.39999999997</v>
      </c>
      <c r="H2098" s="15">
        <f t="shared" si="604"/>
        <v>437317.7</v>
      </c>
      <c r="I2098" s="15">
        <f t="shared" si="605"/>
        <v>440377.8</v>
      </c>
      <c r="J2098" s="15">
        <f t="shared" si="606"/>
        <v>0</v>
      </c>
    </row>
    <row r="2099" spans="1:10" ht="31.5" x14ac:dyDescent="0.25">
      <c r="A2099" s="16" t="s">
        <v>852</v>
      </c>
      <c r="B2099" s="16" t="s">
        <v>18</v>
      </c>
      <c r="C2099" s="16" t="s">
        <v>98</v>
      </c>
      <c r="D2099" s="16" t="s">
        <v>69</v>
      </c>
      <c r="E2099" s="19"/>
      <c r="F2099" s="17" t="s">
        <v>70</v>
      </c>
      <c r="G2099" s="18">
        <f t="shared" si="603"/>
        <v>479715.39999999997</v>
      </c>
      <c r="H2099" s="18">
        <f t="shared" si="604"/>
        <v>437317.7</v>
      </c>
      <c r="I2099" s="18">
        <f t="shared" si="605"/>
        <v>440377.8</v>
      </c>
      <c r="J2099" s="18">
        <f t="shared" si="606"/>
        <v>0</v>
      </c>
    </row>
    <row r="2100" spans="1:10" x14ac:dyDescent="0.25">
      <c r="A2100" s="16" t="s">
        <v>852</v>
      </c>
      <c r="B2100" s="16" t="s">
        <v>18</v>
      </c>
      <c r="C2100" s="16" t="s">
        <v>98</v>
      </c>
      <c r="D2100" s="16" t="s">
        <v>858</v>
      </c>
      <c r="E2100" s="19"/>
      <c r="F2100" s="17" t="s">
        <v>859</v>
      </c>
      <c r="G2100" s="18">
        <f t="shared" si="603"/>
        <v>479715.39999999997</v>
      </c>
      <c r="H2100" s="18">
        <f t="shared" si="604"/>
        <v>437317.7</v>
      </c>
      <c r="I2100" s="18">
        <f t="shared" si="605"/>
        <v>440377.8</v>
      </c>
      <c r="J2100" s="18">
        <f t="shared" si="606"/>
        <v>0</v>
      </c>
    </row>
    <row r="2101" spans="1:10" x14ac:dyDescent="0.25">
      <c r="A2101" s="16" t="s">
        <v>852</v>
      </c>
      <c r="B2101" s="16" t="s">
        <v>18</v>
      </c>
      <c r="C2101" s="16" t="s">
        <v>98</v>
      </c>
      <c r="D2101" s="16" t="s">
        <v>860</v>
      </c>
      <c r="E2101" s="19"/>
      <c r="F2101" s="17" t="s">
        <v>41</v>
      </c>
      <c r="G2101" s="18">
        <f>G2102+G2103+G2104</f>
        <v>479715.39999999997</v>
      </c>
      <c r="H2101" s="18">
        <f>H2102+H2103+H2104</f>
        <v>437317.7</v>
      </c>
      <c r="I2101" s="18">
        <f>I2102+I2103+I2104</f>
        <v>440377.8</v>
      </c>
      <c r="J2101" s="18">
        <f>J2102+J2103+J2104</f>
        <v>0</v>
      </c>
    </row>
    <row r="2102" spans="1:10" ht="78.75" x14ac:dyDescent="0.25">
      <c r="A2102" s="16" t="s">
        <v>852</v>
      </c>
      <c r="B2102" s="16" t="s">
        <v>18</v>
      </c>
      <c r="C2102" s="16" t="s">
        <v>98</v>
      </c>
      <c r="D2102" s="16" t="s">
        <v>860</v>
      </c>
      <c r="E2102" s="16" t="s">
        <v>42</v>
      </c>
      <c r="F2102" s="17" t="s">
        <v>43</v>
      </c>
      <c r="G2102" s="18">
        <v>446948.1</v>
      </c>
      <c r="H2102" s="18">
        <v>405284</v>
      </c>
      <c r="I2102" s="18">
        <v>409046.7</v>
      </c>
      <c r="J2102" s="18"/>
    </row>
    <row r="2103" spans="1:10" ht="31.5" x14ac:dyDescent="0.25">
      <c r="A2103" s="16" t="s">
        <v>852</v>
      </c>
      <c r="B2103" s="16" t="s">
        <v>18</v>
      </c>
      <c r="C2103" s="16" t="s">
        <v>98</v>
      </c>
      <c r="D2103" s="16" t="s">
        <v>860</v>
      </c>
      <c r="E2103" s="16" t="s">
        <v>30</v>
      </c>
      <c r="F2103" s="17" t="s">
        <v>31</v>
      </c>
      <c r="G2103" s="18">
        <v>32167.3</v>
      </c>
      <c r="H2103" s="18">
        <v>31433.7</v>
      </c>
      <c r="I2103" s="18">
        <v>30731.1</v>
      </c>
      <c r="J2103" s="18"/>
    </row>
    <row r="2104" spans="1:10" x14ac:dyDescent="0.25">
      <c r="A2104" s="16" t="s">
        <v>852</v>
      </c>
      <c r="B2104" s="16" t="s">
        <v>18</v>
      </c>
      <c r="C2104" s="16" t="s">
        <v>98</v>
      </c>
      <c r="D2104" s="16" t="s">
        <v>860</v>
      </c>
      <c r="E2104" s="16" t="s">
        <v>229</v>
      </c>
      <c r="F2104" s="17" t="s">
        <v>230</v>
      </c>
      <c r="G2104" s="18">
        <v>600</v>
      </c>
      <c r="H2104" s="18">
        <v>600</v>
      </c>
      <c r="I2104" s="18">
        <v>600</v>
      </c>
      <c r="J2104" s="18"/>
    </row>
    <row r="2105" spans="1:10" s="12" customFormat="1" x14ac:dyDescent="0.25">
      <c r="A2105" s="13" t="s">
        <v>852</v>
      </c>
      <c r="B2105" s="13" t="s">
        <v>18</v>
      </c>
      <c r="C2105" s="13" t="s">
        <v>138</v>
      </c>
      <c r="D2105" s="13"/>
      <c r="E2105" s="21"/>
      <c r="F2105" s="29" t="s">
        <v>861</v>
      </c>
      <c r="G2105" s="15">
        <f t="shared" ref="G2105:G2108" si="607">G2106</f>
        <v>0</v>
      </c>
      <c r="H2105" s="15">
        <f t="shared" ref="H2105:H2108" si="608">H2106</f>
        <v>100787.8</v>
      </c>
      <c r="I2105" s="15">
        <f t="shared" ref="I2105:I2108" si="609">I2106</f>
        <v>0</v>
      </c>
      <c r="J2105" s="15">
        <f t="shared" ref="J2105:J2108" si="610">J2106</f>
        <v>0</v>
      </c>
    </row>
    <row r="2106" spans="1:10" ht="31.5" x14ac:dyDescent="0.25">
      <c r="A2106" s="16" t="s">
        <v>852</v>
      </c>
      <c r="B2106" s="16" t="s">
        <v>18</v>
      </c>
      <c r="C2106" s="16" t="s">
        <v>138</v>
      </c>
      <c r="D2106" s="16" t="s">
        <v>46</v>
      </c>
      <c r="E2106" s="19"/>
      <c r="F2106" s="17" t="s">
        <v>47</v>
      </c>
      <c r="G2106" s="18">
        <f t="shared" si="607"/>
        <v>0</v>
      </c>
      <c r="H2106" s="18">
        <f t="shared" si="608"/>
        <v>100787.8</v>
      </c>
      <c r="I2106" s="18">
        <f t="shared" si="609"/>
        <v>0</v>
      </c>
      <c r="J2106" s="18">
        <f t="shared" si="610"/>
        <v>0</v>
      </c>
    </row>
    <row r="2107" spans="1:10" x14ac:dyDescent="0.25">
      <c r="A2107" s="16" t="s">
        <v>852</v>
      </c>
      <c r="B2107" s="16" t="s">
        <v>18</v>
      </c>
      <c r="C2107" s="16" t="s">
        <v>138</v>
      </c>
      <c r="D2107" s="16" t="s">
        <v>48</v>
      </c>
      <c r="E2107" s="19"/>
      <c r="F2107" s="17" t="s">
        <v>49</v>
      </c>
      <c r="G2107" s="18">
        <f t="shared" si="607"/>
        <v>0</v>
      </c>
      <c r="H2107" s="18">
        <f t="shared" si="608"/>
        <v>100787.8</v>
      </c>
      <c r="I2107" s="18">
        <f t="shared" si="609"/>
        <v>0</v>
      </c>
      <c r="J2107" s="18">
        <f t="shared" si="610"/>
        <v>0</v>
      </c>
    </row>
    <row r="2108" spans="1:10" ht="31.5" x14ac:dyDescent="0.25">
      <c r="A2108" s="16" t="s">
        <v>852</v>
      </c>
      <c r="B2108" s="16" t="s">
        <v>18</v>
      </c>
      <c r="C2108" s="16" t="s">
        <v>138</v>
      </c>
      <c r="D2108" s="16" t="s">
        <v>862</v>
      </c>
      <c r="E2108" s="19"/>
      <c r="F2108" s="17" t="s">
        <v>863</v>
      </c>
      <c r="G2108" s="18">
        <f t="shared" si="607"/>
        <v>0</v>
      </c>
      <c r="H2108" s="18">
        <f t="shared" si="608"/>
        <v>100787.8</v>
      </c>
      <c r="I2108" s="18">
        <f t="shared" si="609"/>
        <v>0</v>
      </c>
      <c r="J2108" s="18">
        <f t="shared" si="610"/>
        <v>0</v>
      </c>
    </row>
    <row r="2109" spans="1:10" x14ac:dyDescent="0.25">
      <c r="A2109" s="16" t="s">
        <v>852</v>
      </c>
      <c r="B2109" s="16" t="s">
        <v>18</v>
      </c>
      <c r="C2109" s="16" t="s">
        <v>138</v>
      </c>
      <c r="D2109" s="16" t="s">
        <v>862</v>
      </c>
      <c r="E2109" s="16" t="s">
        <v>32</v>
      </c>
      <c r="F2109" s="17" t="s">
        <v>33</v>
      </c>
      <c r="G2109" s="18">
        <v>0</v>
      </c>
      <c r="H2109" s="18">
        <v>100787.8</v>
      </c>
      <c r="I2109" s="18">
        <v>0</v>
      </c>
      <c r="J2109" s="18"/>
    </row>
    <row r="2110" spans="1:10" s="12" customFormat="1" x14ac:dyDescent="0.25">
      <c r="A2110" s="13" t="s">
        <v>852</v>
      </c>
      <c r="B2110" s="13" t="s">
        <v>18</v>
      </c>
      <c r="C2110" s="13" t="s">
        <v>20</v>
      </c>
      <c r="D2110" s="13"/>
      <c r="E2110" s="21"/>
      <c r="F2110" s="14" t="s">
        <v>21</v>
      </c>
      <c r="G2110" s="15">
        <f>G2111+G2126+G2131</f>
        <v>665132.69999999995</v>
      </c>
      <c r="H2110" s="15">
        <f>H2111+H2126+H2131</f>
        <v>597805.4</v>
      </c>
      <c r="I2110" s="15">
        <f>I2111+I2126+I2131</f>
        <v>583397.1</v>
      </c>
      <c r="J2110" s="15">
        <f>J2111+J2126+J2131</f>
        <v>0</v>
      </c>
    </row>
    <row r="2111" spans="1:10" x14ac:dyDescent="0.25">
      <c r="A2111" s="16" t="s">
        <v>852</v>
      </c>
      <c r="B2111" s="16" t="s">
        <v>18</v>
      </c>
      <c r="C2111" s="16" t="s">
        <v>20</v>
      </c>
      <c r="D2111" s="16" t="s">
        <v>205</v>
      </c>
      <c r="E2111" s="19"/>
      <c r="F2111" s="17" t="s">
        <v>206</v>
      </c>
      <c r="G2111" s="18">
        <f>G2112+G2120</f>
        <v>84161.7</v>
      </c>
      <c r="H2111" s="18">
        <f>H2112+H2120</f>
        <v>79311.7</v>
      </c>
      <c r="I2111" s="18">
        <f>I2112+I2120</f>
        <v>79561.7</v>
      </c>
      <c r="J2111" s="18">
        <f>J2112+J2120</f>
        <v>0</v>
      </c>
    </row>
    <row r="2112" spans="1:10" x14ac:dyDescent="0.25">
      <c r="A2112" s="16" t="s">
        <v>852</v>
      </c>
      <c r="B2112" s="16" t="s">
        <v>18</v>
      </c>
      <c r="C2112" s="16" t="s">
        <v>20</v>
      </c>
      <c r="D2112" s="16" t="s">
        <v>530</v>
      </c>
      <c r="E2112" s="19"/>
      <c r="F2112" s="17" t="s">
        <v>58</v>
      </c>
      <c r="G2112" s="18">
        <f>G2113</f>
        <v>65200</v>
      </c>
      <c r="H2112" s="18">
        <f>H2113</f>
        <v>65200</v>
      </c>
      <c r="I2112" s="18">
        <f>I2113</f>
        <v>65200</v>
      </c>
      <c r="J2112" s="18">
        <f>J2113</f>
        <v>0</v>
      </c>
    </row>
    <row r="2113" spans="1:10" ht="47.25" x14ac:dyDescent="0.25">
      <c r="A2113" s="16" t="s">
        <v>852</v>
      </c>
      <c r="B2113" s="16" t="s">
        <v>18</v>
      </c>
      <c r="C2113" s="16" t="s">
        <v>20</v>
      </c>
      <c r="D2113" s="16" t="s">
        <v>864</v>
      </c>
      <c r="E2113" s="19"/>
      <c r="F2113" s="17" t="s">
        <v>865</v>
      </c>
      <c r="G2113" s="18">
        <f>G2114+G2116+G2118</f>
        <v>65200</v>
      </c>
      <c r="H2113" s="18">
        <f>H2114+H2116+H2118</f>
        <v>65200</v>
      </c>
      <c r="I2113" s="18">
        <f>I2114+I2116+I2118</f>
        <v>65200</v>
      </c>
      <c r="J2113" s="18">
        <f>J2114+J2116+J2118</f>
        <v>0</v>
      </c>
    </row>
    <row r="2114" spans="1:10" ht="47.25" x14ac:dyDescent="0.25">
      <c r="A2114" s="16" t="s">
        <v>852</v>
      </c>
      <c r="B2114" s="16" t="s">
        <v>18</v>
      </c>
      <c r="C2114" s="16" t="s">
        <v>20</v>
      </c>
      <c r="D2114" s="16" t="s">
        <v>866</v>
      </c>
      <c r="E2114" s="19"/>
      <c r="F2114" s="17" t="s">
        <v>867</v>
      </c>
      <c r="G2114" s="18">
        <f>G2115</f>
        <v>200</v>
      </c>
      <c r="H2114" s="18">
        <f>H2115</f>
        <v>200</v>
      </c>
      <c r="I2114" s="18">
        <f>I2115</f>
        <v>200</v>
      </c>
      <c r="J2114" s="18">
        <f>J2115</f>
        <v>0</v>
      </c>
    </row>
    <row r="2115" spans="1:10" x14ac:dyDescent="0.25">
      <c r="A2115" s="16" t="s">
        <v>852</v>
      </c>
      <c r="B2115" s="16" t="s">
        <v>18</v>
      </c>
      <c r="C2115" s="16" t="s">
        <v>20</v>
      </c>
      <c r="D2115" s="16" t="s">
        <v>866</v>
      </c>
      <c r="E2115" s="16" t="s">
        <v>32</v>
      </c>
      <c r="F2115" s="17" t="s">
        <v>33</v>
      </c>
      <c r="G2115" s="18">
        <v>200</v>
      </c>
      <c r="H2115" s="18">
        <v>200</v>
      </c>
      <c r="I2115" s="18">
        <v>200</v>
      </c>
      <c r="J2115" s="18"/>
    </row>
    <row r="2116" spans="1:10" ht="31.5" x14ac:dyDescent="0.25">
      <c r="A2116" s="16" t="s">
        <v>852</v>
      </c>
      <c r="B2116" s="16" t="s">
        <v>18</v>
      </c>
      <c r="C2116" s="16" t="s">
        <v>20</v>
      </c>
      <c r="D2116" s="16" t="s">
        <v>868</v>
      </c>
      <c r="E2116" s="19"/>
      <c r="F2116" s="17" t="s">
        <v>869</v>
      </c>
      <c r="G2116" s="18">
        <f>G2117</f>
        <v>40000</v>
      </c>
      <c r="H2116" s="18">
        <f>H2117</f>
        <v>40000</v>
      </c>
      <c r="I2116" s="18">
        <f>I2117</f>
        <v>40000</v>
      </c>
      <c r="J2116" s="18">
        <f>J2117</f>
        <v>0</v>
      </c>
    </row>
    <row r="2117" spans="1:10" x14ac:dyDescent="0.25">
      <c r="A2117" s="16" t="s">
        <v>852</v>
      </c>
      <c r="B2117" s="16" t="s">
        <v>18</v>
      </c>
      <c r="C2117" s="16" t="s">
        <v>20</v>
      </c>
      <c r="D2117" s="16" t="s">
        <v>868</v>
      </c>
      <c r="E2117" s="16" t="s">
        <v>32</v>
      </c>
      <c r="F2117" s="17" t="s">
        <v>33</v>
      </c>
      <c r="G2117" s="18">
        <v>40000</v>
      </c>
      <c r="H2117" s="18">
        <v>40000</v>
      </c>
      <c r="I2117" s="18">
        <v>40000</v>
      </c>
      <c r="J2117" s="18"/>
    </row>
    <row r="2118" spans="1:10" ht="47.25" x14ac:dyDescent="0.25">
      <c r="A2118" s="16" t="s">
        <v>852</v>
      </c>
      <c r="B2118" s="16" t="s">
        <v>18</v>
      </c>
      <c r="C2118" s="16" t="s">
        <v>20</v>
      </c>
      <c r="D2118" s="16" t="s">
        <v>870</v>
      </c>
      <c r="E2118" s="19"/>
      <c r="F2118" s="17" t="s">
        <v>871</v>
      </c>
      <c r="G2118" s="18">
        <f>G2119</f>
        <v>25000</v>
      </c>
      <c r="H2118" s="18">
        <f>H2119</f>
        <v>25000</v>
      </c>
      <c r="I2118" s="18">
        <f>I2119</f>
        <v>25000</v>
      </c>
      <c r="J2118" s="18">
        <f>J2119</f>
        <v>0</v>
      </c>
    </row>
    <row r="2119" spans="1:10" ht="31.5" x14ac:dyDescent="0.25">
      <c r="A2119" s="16" t="s">
        <v>852</v>
      </c>
      <c r="B2119" s="16" t="s">
        <v>18</v>
      </c>
      <c r="C2119" s="16" t="s">
        <v>20</v>
      </c>
      <c r="D2119" s="16" t="s">
        <v>870</v>
      </c>
      <c r="E2119" s="16" t="s">
        <v>111</v>
      </c>
      <c r="F2119" s="17" t="s">
        <v>112</v>
      </c>
      <c r="G2119" s="18">
        <v>25000</v>
      </c>
      <c r="H2119" s="18">
        <v>25000</v>
      </c>
      <c r="I2119" s="18">
        <v>25000</v>
      </c>
      <c r="J2119" s="18"/>
    </row>
    <row r="2120" spans="1:10" x14ac:dyDescent="0.25">
      <c r="A2120" s="16" t="s">
        <v>852</v>
      </c>
      <c r="B2120" s="16" t="s">
        <v>18</v>
      </c>
      <c r="C2120" s="16" t="s">
        <v>20</v>
      </c>
      <c r="D2120" s="16" t="s">
        <v>207</v>
      </c>
      <c r="E2120" s="19"/>
      <c r="F2120" s="17" t="s">
        <v>25</v>
      </c>
      <c r="G2120" s="18">
        <f>G2121</f>
        <v>18961.7</v>
      </c>
      <c r="H2120" s="18">
        <f>H2121</f>
        <v>14111.7</v>
      </c>
      <c r="I2120" s="18">
        <f>I2121</f>
        <v>14361.7</v>
      </c>
      <c r="J2120" s="18">
        <f>J2121</f>
        <v>0</v>
      </c>
    </row>
    <row r="2121" spans="1:10" ht="47.25" x14ac:dyDescent="0.25">
      <c r="A2121" s="16" t="s">
        <v>852</v>
      </c>
      <c r="B2121" s="16" t="s">
        <v>18</v>
      </c>
      <c r="C2121" s="16" t="s">
        <v>20</v>
      </c>
      <c r="D2121" s="16" t="s">
        <v>208</v>
      </c>
      <c r="E2121" s="19"/>
      <c r="F2121" s="17" t="s">
        <v>209</v>
      </c>
      <c r="G2121" s="18">
        <f>G2122+G2124</f>
        <v>18961.7</v>
      </c>
      <c r="H2121" s="18">
        <f>H2122+H2124</f>
        <v>14111.7</v>
      </c>
      <c r="I2121" s="18">
        <f>I2122+I2124</f>
        <v>14361.7</v>
      </c>
      <c r="J2121" s="18">
        <f>J2122+J2124</f>
        <v>0</v>
      </c>
    </row>
    <row r="2122" spans="1:10" ht="31.5" x14ac:dyDescent="0.25">
      <c r="A2122" s="16" t="s">
        <v>852</v>
      </c>
      <c r="B2122" s="16" t="s">
        <v>18</v>
      </c>
      <c r="C2122" s="16" t="s">
        <v>20</v>
      </c>
      <c r="D2122" s="16" t="s">
        <v>210</v>
      </c>
      <c r="E2122" s="19"/>
      <c r="F2122" s="17" t="s">
        <v>211</v>
      </c>
      <c r="G2122" s="18">
        <f>G2123</f>
        <v>9425.7000000000007</v>
      </c>
      <c r="H2122" s="18">
        <f>H2123</f>
        <v>9425.7000000000007</v>
      </c>
      <c r="I2122" s="18">
        <f>I2123</f>
        <v>9425.7000000000007</v>
      </c>
      <c r="J2122" s="18">
        <f>J2123</f>
        <v>0</v>
      </c>
    </row>
    <row r="2123" spans="1:10" ht="31.5" x14ac:dyDescent="0.25">
      <c r="A2123" s="16" t="s">
        <v>852</v>
      </c>
      <c r="B2123" s="16" t="s">
        <v>18</v>
      </c>
      <c r="C2123" s="16" t="s">
        <v>20</v>
      </c>
      <c r="D2123" s="16" t="s">
        <v>210</v>
      </c>
      <c r="E2123" s="16" t="s">
        <v>111</v>
      </c>
      <c r="F2123" s="17" t="s">
        <v>112</v>
      </c>
      <c r="G2123" s="18">
        <v>9425.7000000000007</v>
      </c>
      <c r="H2123" s="18">
        <v>9425.7000000000007</v>
      </c>
      <c r="I2123" s="18">
        <v>9425.7000000000007</v>
      </c>
      <c r="J2123" s="18"/>
    </row>
    <row r="2124" spans="1:10" ht="63" x14ac:dyDescent="0.25">
      <c r="A2124" s="16" t="s">
        <v>852</v>
      </c>
      <c r="B2124" s="16" t="s">
        <v>18</v>
      </c>
      <c r="C2124" s="16" t="s">
        <v>20</v>
      </c>
      <c r="D2124" s="16" t="s">
        <v>212</v>
      </c>
      <c r="E2124" s="19"/>
      <c r="F2124" s="17" t="s">
        <v>213</v>
      </c>
      <c r="G2124" s="18">
        <f>G2125</f>
        <v>9536</v>
      </c>
      <c r="H2124" s="18">
        <f>H2125</f>
        <v>4686</v>
      </c>
      <c r="I2124" s="18">
        <f>I2125</f>
        <v>4936</v>
      </c>
      <c r="J2124" s="18">
        <f>J2125</f>
        <v>0</v>
      </c>
    </row>
    <row r="2125" spans="1:10" ht="31.5" x14ac:dyDescent="0.25">
      <c r="A2125" s="16" t="s">
        <v>852</v>
      </c>
      <c r="B2125" s="16" t="s">
        <v>18</v>
      </c>
      <c r="C2125" s="16" t="s">
        <v>20</v>
      </c>
      <c r="D2125" s="16" t="s">
        <v>212</v>
      </c>
      <c r="E2125" s="16" t="s">
        <v>111</v>
      </c>
      <c r="F2125" s="17" t="s">
        <v>112</v>
      </c>
      <c r="G2125" s="18">
        <v>9536</v>
      </c>
      <c r="H2125" s="18">
        <v>4686</v>
      </c>
      <c r="I2125" s="18">
        <v>4936</v>
      </c>
      <c r="J2125" s="18"/>
    </row>
    <row r="2126" spans="1:10" ht="31.5" x14ac:dyDescent="0.25">
      <c r="A2126" s="16" t="s">
        <v>852</v>
      </c>
      <c r="B2126" s="16" t="s">
        <v>18</v>
      </c>
      <c r="C2126" s="16" t="s">
        <v>20</v>
      </c>
      <c r="D2126" s="16" t="s">
        <v>777</v>
      </c>
      <c r="E2126" s="19"/>
      <c r="F2126" s="17" t="s">
        <v>778</v>
      </c>
      <c r="G2126" s="18">
        <f t="shared" ref="G2126:G2147" si="611">G2127</f>
        <v>4739.2</v>
      </c>
      <c r="H2126" s="18">
        <f t="shared" ref="H2126:H2129" si="612">H2127</f>
        <v>1424.9</v>
      </c>
      <c r="I2126" s="18">
        <f t="shared" ref="I2126:I2129" si="613">I2127</f>
        <v>1424.9</v>
      </c>
      <c r="J2126" s="18">
        <f t="shared" ref="J2126:J2129" si="614">J2127</f>
        <v>0</v>
      </c>
    </row>
    <row r="2127" spans="1:10" x14ac:dyDescent="0.25">
      <c r="A2127" s="16" t="s">
        <v>852</v>
      </c>
      <c r="B2127" s="16" t="s">
        <v>18</v>
      </c>
      <c r="C2127" s="16" t="s">
        <v>20</v>
      </c>
      <c r="D2127" s="16" t="s">
        <v>779</v>
      </c>
      <c r="E2127" s="19"/>
      <c r="F2127" s="17" t="s">
        <v>25</v>
      </c>
      <c r="G2127" s="18">
        <f t="shared" si="611"/>
        <v>4739.2</v>
      </c>
      <c r="H2127" s="18">
        <f t="shared" si="612"/>
        <v>1424.9</v>
      </c>
      <c r="I2127" s="18">
        <f t="shared" si="613"/>
        <v>1424.9</v>
      </c>
      <c r="J2127" s="18">
        <f t="shared" si="614"/>
        <v>0</v>
      </c>
    </row>
    <row r="2128" spans="1:10" ht="31.5" x14ac:dyDescent="0.25">
      <c r="A2128" s="16" t="s">
        <v>852</v>
      </c>
      <c r="B2128" s="16" t="s">
        <v>18</v>
      </c>
      <c r="C2128" s="16" t="s">
        <v>20</v>
      </c>
      <c r="D2128" s="16" t="s">
        <v>787</v>
      </c>
      <c r="E2128" s="19"/>
      <c r="F2128" s="17" t="s">
        <v>788</v>
      </c>
      <c r="G2128" s="18">
        <f t="shared" si="611"/>
        <v>4739.2</v>
      </c>
      <c r="H2128" s="18">
        <f t="shared" si="612"/>
        <v>1424.9</v>
      </c>
      <c r="I2128" s="18">
        <f t="shared" si="613"/>
        <v>1424.9</v>
      </c>
      <c r="J2128" s="18">
        <f t="shared" si="614"/>
        <v>0</v>
      </c>
    </row>
    <row r="2129" spans="1:10" ht="63" x14ac:dyDescent="0.25">
      <c r="A2129" s="16" t="s">
        <v>852</v>
      </c>
      <c r="B2129" s="16" t="s">
        <v>18</v>
      </c>
      <c r="C2129" s="16" t="s">
        <v>20</v>
      </c>
      <c r="D2129" s="16" t="s">
        <v>789</v>
      </c>
      <c r="E2129" s="19"/>
      <c r="F2129" s="17" t="s">
        <v>790</v>
      </c>
      <c r="G2129" s="18">
        <f t="shared" si="611"/>
        <v>4739.2</v>
      </c>
      <c r="H2129" s="18">
        <f t="shared" si="612"/>
        <v>1424.9</v>
      </c>
      <c r="I2129" s="18">
        <f t="shared" si="613"/>
        <v>1424.9</v>
      </c>
      <c r="J2129" s="18">
        <f t="shared" si="614"/>
        <v>0</v>
      </c>
    </row>
    <row r="2130" spans="1:10" ht="31.5" x14ac:dyDescent="0.25">
      <c r="A2130" s="16" t="s">
        <v>852</v>
      </c>
      <c r="B2130" s="16" t="s">
        <v>18</v>
      </c>
      <c r="C2130" s="16" t="s">
        <v>20</v>
      </c>
      <c r="D2130" s="16" t="s">
        <v>789</v>
      </c>
      <c r="E2130" s="16" t="s">
        <v>30</v>
      </c>
      <c r="F2130" s="17" t="s">
        <v>31</v>
      </c>
      <c r="G2130" s="18">
        <v>4739.2</v>
      </c>
      <c r="H2130" s="18">
        <v>1424.9</v>
      </c>
      <c r="I2130" s="18">
        <v>1424.9</v>
      </c>
      <c r="J2130" s="18"/>
    </row>
    <row r="2131" spans="1:10" ht="31.5" x14ac:dyDescent="0.25">
      <c r="A2131" s="16" t="s">
        <v>852</v>
      </c>
      <c r="B2131" s="16" t="s">
        <v>18</v>
      </c>
      <c r="C2131" s="16" t="s">
        <v>20</v>
      </c>
      <c r="D2131" s="16" t="s">
        <v>46</v>
      </c>
      <c r="E2131" s="19"/>
      <c r="F2131" s="17" t="s">
        <v>47</v>
      </c>
      <c r="G2131" s="18">
        <f>G2147+G2149+G2132+G2142</f>
        <v>576231.79999999993</v>
      </c>
      <c r="H2131" s="18">
        <f>H2147+H2149+H2132+H2142</f>
        <v>517068.79999999999</v>
      </c>
      <c r="I2131" s="18">
        <f>I2147+I2149+I2132+I2142</f>
        <v>502410.5</v>
      </c>
      <c r="J2131" s="18">
        <f>J2147+J2149+J2132+J2142</f>
        <v>0</v>
      </c>
    </row>
    <row r="2132" spans="1:10" ht="47.25" x14ac:dyDescent="0.25">
      <c r="A2132" s="16" t="s">
        <v>852</v>
      </c>
      <c r="B2132" s="16" t="s">
        <v>18</v>
      </c>
      <c r="C2132" s="16" t="s">
        <v>20</v>
      </c>
      <c r="D2132" s="16" t="s">
        <v>872</v>
      </c>
      <c r="E2132" s="19"/>
      <c r="F2132" s="17" t="s">
        <v>873</v>
      </c>
      <c r="G2132" s="18">
        <f>G2133+G2137+G2140</f>
        <v>278262.69999999995</v>
      </c>
      <c r="H2132" s="18">
        <f>H2133+H2137+H2140</f>
        <v>225482.8</v>
      </c>
      <c r="I2132" s="18">
        <f>I2133+I2137+I2140</f>
        <v>223142.6</v>
      </c>
      <c r="J2132" s="18">
        <f>J2133+J2137+J2140</f>
        <v>0</v>
      </c>
    </row>
    <row r="2133" spans="1:10" ht="47.25" x14ac:dyDescent="0.25">
      <c r="A2133" s="16" t="s">
        <v>852</v>
      </c>
      <c r="B2133" s="16" t="s">
        <v>18</v>
      </c>
      <c r="C2133" s="16" t="s">
        <v>20</v>
      </c>
      <c r="D2133" s="16" t="s">
        <v>874</v>
      </c>
      <c r="E2133" s="19"/>
      <c r="F2133" s="17" t="s">
        <v>45</v>
      </c>
      <c r="G2133" s="18">
        <f>G2134+G2135+G2136</f>
        <v>120518.7</v>
      </c>
      <c r="H2133" s="18">
        <f>H2134+H2135+H2136</f>
        <v>118902.9</v>
      </c>
      <c r="I2133" s="18">
        <f>I2134+I2135+I2136</f>
        <v>116562.7</v>
      </c>
      <c r="J2133" s="18">
        <f>J2134+J2135+J2136</f>
        <v>0</v>
      </c>
    </row>
    <row r="2134" spans="1:10" ht="78.75" x14ac:dyDescent="0.25">
      <c r="A2134" s="16" t="s">
        <v>852</v>
      </c>
      <c r="B2134" s="16" t="s">
        <v>18</v>
      </c>
      <c r="C2134" s="16" t="s">
        <v>20</v>
      </c>
      <c r="D2134" s="16" t="s">
        <v>874</v>
      </c>
      <c r="E2134" s="16" t="s">
        <v>42</v>
      </c>
      <c r="F2134" s="17" t="s">
        <v>43</v>
      </c>
      <c r="G2134" s="18">
        <v>99500.800000000003</v>
      </c>
      <c r="H2134" s="18">
        <v>102556.8</v>
      </c>
      <c r="I2134" s="18">
        <v>102556.8</v>
      </c>
      <c r="J2134" s="18"/>
    </row>
    <row r="2135" spans="1:10" ht="31.5" x14ac:dyDescent="0.25">
      <c r="A2135" s="16" t="s">
        <v>852</v>
      </c>
      <c r="B2135" s="16" t="s">
        <v>18</v>
      </c>
      <c r="C2135" s="16" t="s">
        <v>20</v>
      </c>
      <c r="D2135" s="16" t="s">
        <v>874</v>
      </c>
      <c r="E2135" s="16" t="s">
        <v>30</v>
      </c>
      <c r="F2135" s="17" t="s">
        <v>31</v>
      </c>
      <c r="G2135" s="18">
        <v>20887.2</v>
      </c>
      <c r="H2135" s="18">
        <v>16215.4</v>
      </c>
      <c r="I2135" s="18">
        <v>13875.2</v>
      </c>
      <c r="J2135" s="18"/>
    </row>
    <row r="2136" spans="1:10" x14ac:dyDescent="0.25">
      <c r="A2136" s="16" t="s">
        <v>852</v>
      </c>
      <c r="B2136" s="16" t="s">
        <v>18</v>
      </c>
      <c r="C2136" s="16" t="s">
        <v>20</v>
      </c>
      <c r="D2136" s="16" t="s">
        <v>874</v>
      </c>
      <c r="E2136" s="16" t="s">
        <v>32</v>
      </c>
      <c r="F2136" s="17" t="s">
        <v>33</v>
      </c>
      <c r="G2136" s="18">
        <v>130.69999999999999</v>
      </c>
      <c r="H2136" s="18">
        <v>130.69999999999999</v>
      </c>
      <c r="I2136" s="18">
        <v>130.69999999999999</v>
      </c>
      <c r="J2136" s="18"/>
    </row>
    <row r="2137" spans="1:10" ht="31.5" x14ac:dyDescent="0.25">
      <c r="A2137" s="16" t="s">
        <v>852</v>
      </c>
      <c r="B2137" s="16" t="s">
        <v>18</v>
      </c>
      <c r="C2137" s="16" t="s">
        <v>20</v>
      </c>
      <c r="D2137" s="16" t="s">
        <v>875</v>
      </c>
      <c r="E2137" s="19"/>
      <c r="F2137" s="17" t="s">
        <v>876</v>
      </c>
      <c r="G2137" s="18">
        <f>G2138+G2139</f>
        <v>128443.4</v>
      </c>
      <c r="H2137" s="18">
        <f>H2138+H2139</f>
        <v>106579.9</v>
      </c>
      <c r="I2137" s="18">
        <f>I2138+I2139</f>
        <v>106579.90000000001</v>
      </c>
      <c r="J2137" s="18">
        <f>J2138+J2139</f>
        <v>0</v>
      </c>
    </row>
    <row r="2138" spans="1:10" ht="31.5" x14ac:dyDescent="0.25">
      <c r="A2138" s="16" t="s">
        <v>852</v>
      </c>
      <c r="B2138" s="16" t="s">
        <v>18</v>
      </c>
      <c r="C2138" s="16" t="s">
        <v>20</v>
      </c>
      <c r="D2138" s="16" t="s">
        <v>875</v>
      </c>
      <c r="E2138" s="16" t="s">
        <v>30</v>
      </c>
      <c r="F2138" s="17" t="s">
        <v>31</v>
      </c>
      <c r="G2138" s="18">
        <v>123269.79999999999</v>
      </c>
      <c r="H2138" s="18">
        <v>101596</v>
      </c>
      <c r="I2138" s="18">
        <v>101723.3</v>
      </c>
      <c r="J2138" s="18"/>
    </row>
    <row r="2139" spans="1:10" x14ac:dyDescent="0.25">
      <c r="A2139" s="16" t="s">
        <v>852</v>
      </c>
      <c r="B2139" s="16" t="s">
        <v>18</v>
      </c>
      <c r="C2139" s="16" t="s">
        <v>20</v>
      </c>
      <c r="D2139" s="16" t="s">
        <v>875</v>
      </c>
      <c r="E2139" s="16" t="s">
        <v>32</v>
      </c>
      <c r="F2139" s="17" t="s">
        <v>33</v>
      </c>
      <c r="G2139" s="18">
        <v>5173.6000000000004</v>
      </c>
      <c r="H2139" s="18">
        <v>4983.8999999999996</v>
      </c>
      <c r="I2139" s="18">
        <v>4856.6000000000004</v>
      </c>
      <c r="J2139" s="18"/>
    </row>
    <row r="2140" spans="1:10" ht="31.5" x14ac:dyDescent="0.25">
      <c r="A2140" s="16" t="s">
        <v>852</v>
      </c>
      <c r="B2140" s="16" t="s">
        <v>18</v>
      </c>
      <c r="C2140" s="16" t="s">
        <v>20</v>
      </c>
      <c r="D2140" s="16" t="s">
        <v>877</v>
      </c>
      <c r="E2140" s="19"/>
      <c r="F2140" s="17" t="s">
        <v>878</v>
      </c>
      <c r="G2140" s="18">
        <f t="shared" si="611"/>
        <v>29300.6</v>
      </c>
      <c r="H2140" s="18">
        <f>H2141</f>
        <v>0</v>
      </c>
      <c r="I2140" s="18">
        <f>I2141</f>
        <v>0</v>
      </c>
      <c r="J2140" s="18">
        <f>J2141</f>
        <v>0</v>
      </c>
    </row>
    <row r="2141" spans="1:10" ht="31.5" x14ac:dyDescent="0.25">
      <c r="A2141" s="16" t="s">
        <v>852</v>
      </c>
      <c r="B2141" s="16" t="s">
        <v>18</v>
      </c>
      <c r="C2141" s="16" t="s">
        <v>20</v>
      </c>
      <c r="D2141" s="16" t="s">
        <v>877</v>
      </c>
      <c r="E2141" s="16" t="s">
        <v>30</v>
      </c>
      <c r="F2141" s="17" t="s">
        <v>31</v>
      </c>
      <c r="G2141" s="18">
        <v>29300.6</v>
      </c>
      <c r="H2141" s="18">
        <v>0</v>
      </c>
      <c r="I2141" s="18">
        <v>0</v>
      </c>
      <c r="J2141" s="18"/>
    </row>
    <row r="2142" spans="1:10" x14ac:dyDescent="0.25">
      <c r="A2142" s="16" t="s">
        <v>852</v>
      </c>
      <c r="B2142" s="16" t="s">
        <v>18</v>
      </c>
      <c r="C2142" s="16" t="s">
        <v>20</v>
      </c>
      <c r="D2142" s="16" t="s">
        <v>879</v>
      </c>
      <c r="E2142" s="19"/>
      <c r="F2142" s="17" t="s">
        <v>880</v>
      </c>
      <c r="G2142" s="18">
        <f>G2143+G2145</f>
        <v>18506.199999999997</v>
      </c>
      <c r="H2142" s="18">
        <f>H2143+H2145</f>
        <v>19037</v>
      </c>
      <c r="I2142" s="18">
        <f>I2143+I2145</f>
        <v>19037</v>
      </c>
      <c r="J2142" s="18">
        <f>J2143+J2145</f>
        <v>0</v>
      </c>
    </row>
    <row r="2143" spans="1:10" ht="47.25" x14ac:dyDescent="0.25">
      <c r="A2143" s="16" t="s">
        <v>852</v>
      </c>
      <c r="B2143" s="16" t="s">
        <v>18</v>
      </c>
      <c r="C2143" s="16" t="s">
        <v>20</v>
      </c>
      <c r="D2143" s="16" t="s">
        <v>881</v>
      </c>
      <c r="E2143" s="19"/>
      <c r="F2143" s="17" t="s">
        <v>45</v>
      </c>
      <c r="G2143" s="18">
        <f t="shared" si="611"/>
        <v>17793.599999999999</v>
      </c>
      <c r="H2143" s="18">
        <f>H2144</f>
        <v>19037</v>
      </c>
      <c r="I2143" s="18">
        <f>I2144</f>
        <v>19037</v>
      </c>
      <c r="J2143" s="18">
        <f>J2144</f>
        <v>0</v>
      </c>
    </row>
    <row r="2144" spans="1:10" ht="31.5" x14ac:dyDescent="0.25">
      <c r="A2144" s="16" t="s">
        <v>852</v>
      </c>
      <c r="B2144" s="16" t="s">
        <v>18</v>
      </c>
      <c r="C2144" s="16" t="s">
        <v>20</v>
      </c>
      <c r="D2144" s="16" t="s">
        <v>881</v>
      </c>
      <c r="E2144" s="16" t="s">
        <v>111</v>
      </c>
      <c r="F2144" s="17" t="s">
        <v>112</v>
      </c>
      <c r="G2144" s="18">
        <v>17793.599999999999</v>
      </c>
      <c r="H2144" s="18">
        <v>19037</v>
      </c>
      <c r="I2144" s="18">
        <v>19037</v>
      </c>
      <c r="J2144" s="18"/>
    </row>
    <row r="2145" spans="1:10" x14ac:dyDescent="0.25">
      <c r="A2145" s="16" t="s">
        <v>852</v>
      </c>
      <c r="B2145" s="16" t="s">
        <v>18</v>
      </c>
      <c r="C2145" s="16" t="s">
        <v>20</v>
      </c>
      <c r="D2145" s="16" t="s">
        <v>882</v>
      </c>
      <c r="E2145" s="19"/>
      <c r="F2145" s="17" t="s">
        <v>194</v>
      </c>
      <c r="G2145" s="18">
        <f t="shared" si="611"/>
        <v>712.6</v>
      </c>
      <c r="H2145" s="18">
        <f>H2146</f>
        <v>0</v>
      </c>
      <c r="I2145" s="18">
        <f>I2146</f>
        <v>0</v>
      </c>
      <c r="J2145" s="18">
        <f>J2146</f>
        <v>0</v>
      </c>
    </row>
    <row r="2146" spans="1:10" ht="31.5" x14ac:dyDescent="0.25">
      <c r="A2146" s="16" t="s">
        <v>852</v>
      </c>
      <c r="B2146" s="16" t="s">
        <v>18</v>
      </c>
      <c r="C2146" s="16" t="s">
        <v>20</v>
      </c>
      <c r="D2146" s="16" t="s">
        <v>882</v>
      </c>
      <c r="E2146" s="16" t="s">
        <v>111</v>
      </c>
      <c r="F2146" s="17" t="s">
        <v>112</v>
      </c>
      <c r="G2146" s="18">
        <v>712.6</v>
      </c>
      <c r="H2146" s="18">
        <v>0</v>
      </c>
      <c r="I2146" s="18">
        <v>0</v>
      </c>
      <c r="J2146" s="18"/>
    </row>
    <row r="2147" spans="1:10" ht="47.25" x14ac:dyDescent="0.25">
      <c r="A2147" s="16" t="s">
        <v>852</v>
      </c>
      <c r="B2147" s="16" t="s">
        <v>18</v>
      </c>
      <c r="C2147" s="16" t="s">
        <v>20</v>
      </c>
      <c r="D2147" s="16" t="s">
        <v>883</v>
      </c>
      <c r="E2147" s="19"/>
      <c r="F2147" s="17" t="s">
        <v>884</v>
      </c>
      <c r="G2147" s="18">
        <f t="shared" si="611"/>
        <v>141000</v>
      </c>
      <c r="H2147" s="18">
        <f>H2148</f>
        <v>141000</v>
      </c>
      <c r="I2147" s="18">
        <f>I2148</f>
        <v>141000</v>
      </c>
      <c r="J2147" s="18">
        <f>J2148</f>
        <v>0</v>
      </c>
    </row>
    <row r="2148" spans="1:10" x14ac:dyDescent="0.25">
      <c r="A2148" s="16" t="s">
        <v>852</v>
      </c>
      <c r="B2148" s="16" t="s">
        <v>18</v>
      </c>
      <c r="C2148" s="16" t="s">
        <v>20</v>
      </c>
      <c r="D2148" s="16" t="s">
        <v>883</v>
      </c>
      <c r="E2148" s="16" t="s">
        <v>32</v>
      </c>
      <c r="F2148" s="17" t="s">
        <v>33</v>
      </c>
      <c r="G2148" s="18">
        <v>141000</v>
      </c>
      <c r="H2148" s="18">
        <v>141000</v>
      </c>
      <c r="I2148" s="18">
        <v>141000</v>
      </c>
      <c r="J2148" s="18"/>
    </row>
    <row r="2149" spans="1:10" x14ac:dyDescent="0.25">
      <c r="A2149" s="16" t="s">
        <v>852</v>
      </c>
      <c r="B2149" s="16" t="s">
        <v>18</v>
      </c>
      <c r="C2149" s="16" t="s">
        <v>20</v>
      </c>
      <c r="D2149" s="16" t="s">
        <v>48</v>
      </c>
      <c r="E2149" s="19"/>
      <c r="F2149" s="17" t="s">
        <v>49</v>
      </c>
      <c r="G2149" s="18">
        <f>G2150+G2154+G2158+G2152+G2156+G2160+G2162+G2164+G2166</f>
        <v>138462.9</v>
      </c>
      <c r="H2149" s="18">
        <f>H2150+H2154+H2158+H2152+H2156+H2160+H2162+H2164+H2166</f>
        <v>131549</v>
      </c>
      <c r="I2149" s="18">
        <f>I2150+I2154+I2158+I2152+I2156+I2160+I2162+I2164+I2166</f>
        <v>119230.9</v>
      </c>
      <c r="J2149" s="18">
        <f>J2150+J2154+J2158+J2152+J2156+J2160+J2162+J2164+J2166</f>
        <v>0</v>
      </c>
    </row>
    <row r="2150" spans="1:10" ht="31.5" x14ac:dyDescent="0.25">
      <c r="A2150" s="16" t="s">
        <v>852</v>
      </c>
      <c r="B2150" s="16" t="s">
        <v>18</v>
      </c>
      <c r="C2150" s="16" t="s">
        <v>20</v>
      </c>
      <c r="D2150" s="16" t="s">
        <v>85</v>
      </c>
      <c r="E2150" s="19"/>
      <c r="F2150" s="17" t="s">
        <v>86</v>
      </c>
      <c r="G2150" s="18">
        <f>G2151</f>
        <v>48284</v>
      </c>
      <c r="H2150" s="18">
        <f>H2151</f>
        <v>49270.1</v>
      </c>
      <c r="I2150" s="18">
        <f>I2151</f>
        <v>36952</v>
      </c>
      <c r="J2150" s="18">
        <f>J2151</f>
        <v>0</v>
      </c>
    </row>
    <row r="2151" spans="1:10" ht="31.5" x14ac:dyDescent="0.25">
      <c r="A2151" s="16" t="s">
        <v>852</v>
      </c>
      <c r="B2151" s="16" t="s">
        <v>18</v>
      </c>
      <c r="C2151" s="16" t="s">
        <v>20</v>
      </c>
      <c r="D2151" s="16">
        <v>9190021460</v>
      </c>
      <c r="E2151" s="16" t="s">
        <v>30</v>
      </c>
      <c r="F2151" s="17" t="s">
        <v>31</v>
      </c>
      <c r="G2151" s="18">
        <f>32921.6+15362.4</f>
        <v>48284</v>
      </c>
      <c r="H2151" s="18">
        <f>32921.6+16348.5</f>
        <v>49270.1</v>
      </c>
      <c r="I2151" s="18">
        <f>25845.4+11106.6</f>
        <v>36952</v>
      </c>
      <c r="J2151" s="18"/>
    </row>
    <row r="2152" spans="1:10" ht="31.5" x14ac:dyDescent="0.25">
      <c r="A2152" s="16" t="s">
        <v>852</v>
      </c>
      <c r="B2152" s="16" t="s">
        <v>18</v>
      </c>
      <c r="C2152" s="16" t="s">
        <v>20</v>
      </c>
      <c r="D2152" s="16" t="s">
        <v>885</v>
      </c>
      <c r="E2152" s="19"/>
      <c r="F2152" s="17" t="s">
        <v>886</v>
      </c>
      <c r="G2152" s="18">
        <f>G2153</f>
        <v>218.5</v>
      </c>
      <c r="H2152" s="18">
        <f>H2153</f>
        <v>218.5</v>
      </c>
      <c r="I2152" s="18">
        <f>I2153</f>
        <v>218.5</v>
      </c>
      <c r="J2152" s="18">
        <f>J2153</f>
        <v>0</v>
      </c>
    </row>
    <row r="2153" spans="1:10" x14ac:dyDescent="0.25">
      <c r="A2153" s="16" t="s">
        <v>852</v>
      </c>
      <c r="B2153" s="16" t="s">
        <v>18</v>
      </c>
      <c r="C2153" s="16" t="s">
        <v>20</v>
      </c>
      <c r="D2153" s="16" t="s">
        <v>885</v>
      </c>
      <c r="E2153" s="16" t="s">
        <v>229</v>
      </c>
      <c r="F2153" s="17" t="s">
        <v>230</v>
      </c>
      <c r="G2153" s="18">
        <f>172.5+46</f>
        <v>218.5</v>
      </c>
      <c r="H2153" s="18">
        <f>172.5+46</f>
        <v>218.5</v>
      </c>
      <c r="I2153" s="18">
        <f>172.5+46</f>
        <v>218.5</v>
      </c>
      <c r="J2153" s="18"/>
    </row>
    <row r="2154" spans="1:10" ht="31.5" x14ac:dyDescent="0.25">
      <c r="A2154" s="16" t="s">
        <v>852</v>
      </c>
      <c r="B2154" s="16" t="s">
        <v>18</v>
      </c>
      <c r="C2154" s="16" t="s">
        <v>20</v>
      </c>
      <c r="D2154" s="16" t="s">
        <v>887</v>
      </c>
      <c r="E2154" s="19"/>
      <c r="F2154" s="17" t="s">
        <v>888</v>
      </c>
      <c r="G2154" s="18">
        <f>G2155</f>
        <v>62650.799999999996</v>
      </c>
      <c r="H2154" s="18">
        <f>H2155</f>
        <v>62650.799999999996</v>
      </c>
      <c r="I2154" s="18">
        <f>I2155</f>
        <v>62650.799999999996</v>
      </c>
      <c r="J2154" s="18">
        <f>J2155</f>
        <v>0</v>
      </c>
    </row>
    <row r="2155" spans="1:10" ht="31.5" x14ac:dyDescent="0.25">
      <c r="A2155" s="16" t="s">
        <v>852</v>
      </c>
      <c r="B2155" s="16" t="s">
        <v>18</v>
      </c>
      <c r="C2155" s="16" t="s">
        <v>20</v>
      </c>
      <c r="D2155" s="16" t="s">
        <v>887</v>
      </c>
      <c r="E2155" s="16" t="s">
        <v>30</v>
      </c>
      <c r="F2155" s="17" t="s">
        <v>31</v>
      </c>
      <c r="G2155" s="18">
        <v>62650.799999999996</v>
      </c>
      <c r="H2155" s="18">
        <v>62650.799999999996</v>
      </c>
      <c r="I2155" s="18">
        <v>62650.799999999996</v>
      </c>
      <c r="J2155" s="18"/>
    </row>
    <row r="2156" spans="1:10" ht="78.75" x14ac:dyDescent="0.25">
      <c r="A2156" s="16" t="s">
        <v>852</v>
      </c>
      <c r="B2156" s="16" t="s">
        <v>18</v>
      </c>
      <c r="C2156" s="16" t="s">
        <v>20</v>
      </c>
      <c r="D2156" s="16" t="s">
        <v>889</v>
      </c>
      <c r="E2156" s="19"/>
      <c r="F2156" s="17" t="s">
        <v>890</v>
      </c>
      <c r="G2156" s="18">
        <f>G2157</f>
        <v>3202.5</v>
      </c>
      <c r="H2156" s="18">
        <f>H2157</f>
        <v>2202.5</v>
      </c>
      <c r="I2156" s="18">
        <f>I2157</f>
        <v>2202.5</v>
      </c>
      <c r="J2156" s="18">
        <f>J2157</f>
        <v>0</v>
      </c>
    </row>
    <row r="2157" spans="1:10" ht="31.5" x14ac:dyDescent="0.25">
      <c r="A2157" s="16" t="s">
        <v>852</v>
      </c>
      <c r="B2157" s="16" t="s">
        <v>18</v>
      </c>
      <c r="C2157" s="16" t="s">
        <v>20</v>
      </c>
      <c r="D2157" s="16" t="s">
        <v>889</v>
      </c>
      <c r="E2157" s="16" t="s">
        <v>30</v>
      </c>
      <c r="F2157" s="17" t="s">
        <v>31</v>
      </c>
      <c r="G2157" s="18">
        <v>3202.5</v>
      </c>
      <c r="H2157" s="18">
        <v>2202.5</v>
      </c>
      <c r="I2157" s="18">
        <v>2202.5</v>
      </c>
      <c r="J2157" s="18"/>
    </row>
    <row r="2158" spans="1:10" ht="47.25" x14ac:dyDescent="0.25">
      <c r="A2158" s="16" t="s">
        <v>852</v>
      </c>
      <c r="B2158" s="16" t="s">
        <v>18</v>
      </c>
      <c r="C2158" s="16" t="s">
        <v>20</v>
      </c>
      <c r="D2158" s="16" t="s">
        <v>891</v>
      </c>
      <c r="E2158" s="19"/>
      <c r="F2158" s="17" t="s">
        <v>892</v>
      </c>
      <c r="G2158" s="18">
        <f>G2159</f>
        <v>18768.199999999997</v>
      </c>
      <c r="H2158" s="18">
        <f>H2159</f>
        <v>11868.2</v>
      </c>
      <c r="I2158" s="18">
        <f>I2159</f>
        <v>11868.2</v>
      </c>
      <c r="J2158" s="18">
        <f>J2159</f>
        <v>0</v>
      </c>
    </row>
    <row r="2159" spans="1:10" ht="31.5" x14ac:dyDescent="0.25">
      <c r="A2159" s="16" t="s">
        <v>852</v>
      </c>
      <c r="B2159" s="16" t="s">
        <v>18</v>
      </c>
      <c r="C2159" s="16" t="s">
        <v>20</v>
      </c>
      <c r="D2159" s="16" t="s">
        <v>891</v>
      </c>
      <c r="E2159" s="16" t="s">
        <v>30</v>
      </c>
      <c r="F2159" s="17" t="s">
        <v>31</v>
      </c>
      <c r="G2159" s="18">
        <v>18768.199999999997</v>
      </c>
      <c r="H2159" s="18">
        <v>11868.2</v>
      </c>
      <c r="I2159" s="18">
        <v>11868.2</v>
      </c>
      <c r="J2159" s="18"/>
    </row>
    <row r="2160" spans="1:10" x14ac:dyDescent="0.25">
      <c r="A2160" s="16" t="s">
        <v>852</v>
      </c>
      <c r="B2160" s="16" t="s">
        <v>18</v>
      </c>
      <c r="C2160" s="16" t="s">
        <v>20</v>
      </c>
      <c r="D2160" s="16" t="s">
        <v>893</v>
      </c>
      <c r="E2160" s="19"/>
      <c r="F2160" s="17" t="s">
        <v>894</v>
      </c>
      <c r="G2160" s="18">
        <f>G2161</f>
        <v>3668.2999999999997</v>
      </c>
      <c r="H2160" s="18">
        <f>H2161</f>
        <v>3668.2999999999997</v>
      </c>
      <c r="I2160" s="18">
        <f>I2161</f>
        <v>3668.2999999999997</v>
      </c>
      <c r="J2160" s="18">
        <f>J2161</f>
        <v>0</v>
      </c>
    </row>
    <row r="2161" spans="1:10" x14ac:dyDescent="0.25">
      <c r="A2161" s="16" t="s">
        <v>852</v>
      </c>
      <c r="B2161" s="16" t="s">
        <v>18</v>
      </c>
      <c r="C2161" s="16" t="s">
        <v>20</v>
      </c>
      <c r="D2161" s="16" t="s">
        <v>893</v>
      </c>
      <c r="E2161" s="16" t="s">
        <v>32</v>
      </c>
      <c r="F2161" s="17" t="s">
        <v>33</v>
      </c>
      <c r="G2161" s="18">
        <v>3668.2999999999997</v>
      </c>
      <c r="H2161" s="18">
        <v>3668.2999999999997</v>
      </c>
      <c r="I2161" s="18">
        <v>3668.2999999999997</v>
      </c>
      <c r="J2161" s="18"/>
    </row>
    <row r="2162" spans="1:10" ht="63" x14ac:dyDescent="0.25">
      <c r="A2162" s="16" t="s">
        <v>852</v>
      </c>
      <c r="B2162" s="16" t="s">
        <v>18</v>
      </c>
      <c r="C2162" s="16" t="s">
        <v>20</v>
      </c>
      <c r="D2162" s="16" t="s">
        <v>895</v>
      </c>
      <c r="E2162" s="19"/>
      <c r="F2162" s="17" t="s">
        <v>896</v>
      </c>
      <c r="G2162" s="18">
        <f>G2163</f>
        <v>670.1</v>
      </c>
      <c r="H2162" s="18">
        <f>H2163</f>
        <v>670.1</v>
      </c>
      <c r="I2162" s="18">
        <f>I2163</f>
        <v>670.1</v>
      </c>
      <c r="J2162" s="18">
        <f>J2163</f>
        <v>0</v>
      </c>
    </row>
    <row r="2163" spans="1:10" x14ac:dyDescent="0.25">
      <c r="A2163" s="16" t="s">
        <v>852</v>
      </c>
      <c r="B2163" s="16" t="s">
        <v>18</v>
      </c>
      <c r="C2163" s="16" t="s">
        <v>20</v>
      </c>
      <c r="D2163" s="16" t="s">
        <v>895</v>
      </c>
      <c r="E2163" s="16" t="s">
        <v>229</v>
      </c>
      <c r="F2163" s="17" t="s">
        <v>230</v>
      </c>
      <c r="G2163" s="18">
        <v>670.1</v>
      </c>
      <c r="H2163" s="18">
        <v>670.1</v>
      </c>
      <c r="I2163" s="18">
        <v>670.1</v>
      </c>
      <c r="J2163" s="18"/>
    </row>
    <row r="2164" spans="1:10" ht="47.25" x14ac:dyDescent="0.25">
      <c r="A2164" s="16" t="s">
        <v>852</v>
      </c>
      <c r="B2164" s="16" t="s">
        <v>18</v>
      </c>
      <c r="C2164" s="16" t="s">
        <v>20</v>
      </c>
      <c r="D2164" s="16" t="s">
        <v>897</v>
      </c>
      <c r="E2164" s="19"/>
      <c r="F2164" s="17" t="s">
        <v>898</v>
      </c>
      <c r="G2164" s="18">
        <f>G2165</f>
        <v>172.5</v>
      </c>
      <c r="H2164" s="18">
        <f>H2165</f>
        <v>172.5</v>
      </c>
      <c r="I2164" s="18">
        <f>I2165</f>
        <v>172.5</v>
      </c>
      <c r="J2164" s="18">
        <f>J2165</f>
        <v>0</v>
      </c>
    </row>
    <row r="2165" spans="1:10" x14ac:dyDescent="0.25">
      <c r="A2165" s="16" t="s">
        <v>852</v>
      </c>
      <c r="B2165" s="16" t="s">
        <v>18</v>
      </c>
      <c r="C2165" s="16" t="s">
        <v>20</v>
      </c>
      <c r="D2165" s="16" t="s">
        <v>897</v>
      </c>
      <c r="E2165" s="16" t="s">
        <v>229</v>
      </c>
      <c r="F2165" s="17" t="s">
        <v>230</v>
      </c>
      <c r="G2165" s="18">
        <v>172.5</v>
      </c>
      <c r="H2165" s="18">
        <v>172.5</v>
      </c>
      <c r="I2165" s="18">
        <v>172.5</v>
      </c>
      <c r="J2165" s="18"/>
    </row>
    <row r="2166" spans="1:10" ht="31.5" x14ac:dyDescent="0.25">
      <c r="A2166" s="16" t="s">
        <v>852</v>
      </c>
      <c r="B2166" s="16" t="s">
        <v>18</v>
      </c>
      <c r="C2166" s="16" t="s">
        <v>20</v>
      </c>
      <c r="D2166" s="16" t="s">
        <v>899</v>
      </c>
      <c r="E2166" s="19"/>
      <c r="F2166" s="17" t="s">
        <v>900</v>
      </c>
      <c r="G2166" s="18">
        <f>G2167</f>
        <v>828</v>
      </c>
      <c r="H2166" s="18">
        <f>H2167</f>
        <v>828</v>
      </c>
      <c r="I2166" s="18">
        <f>I2167</f>
        <v>828</v>
      </c>
      <c r="J2166" s="18">
        <f>J2167</f>
        <v>0</v>
      </c>
    </row>
    <row r="2167" spans="1:10" x14ac:dyDescent="0.25">
      <c r="A2167" s="16" t="s">
        <v>852</v>
      </c>
      <c r="B2167" s="16" t="s">
        <v>18</v>
      </c>
      <c r="C2167" s="16" t="s">
        <v>20</v>
      </c>
      <c r="D2167" s="16" t="s">
        <v>899</v>
      </c>
      <c r="E2167" s="16" t="s">
        <v>229</v>
      </c>
      <c r="F2167" s="17" t="s">
        <v>230</v>
      </c>
      <c r="G2167" s="18">
        <v>828</v>
      </c>
      <c r="H2167" s="18">
        <v>828</v>
      </c>
      <c r="I2167" s="18">
        <v>828</v>
      </c>
      <c r="J2167" s="18"/>
    </row>
    <row r="2168" spans="1:10" s="8" customFormat="1" ht="31.5" x14ac:dyDescent="0.25">
      <c r="A2168" s="9" t="s">
        <v>852</v>
      </c>
      <c r="B2168" s="9" t="s">
        <v>122</v>
      </c>
      <c r="C2168" s="9"/>
      <c r="D2168" s="9"/>
      <c r="E2168" s="20"/>
      <c r="F2168" s="10" t="s">
        <v>123</v>
      </c>
      <c r="G2168" s="11">
        <f>G2175+G2169</f>
        <v>16330.5</v>
      </c>
      <c r="H2168" s="11">
        <f>H2175+H2169</f>
        <v>159230.30000000002</v>
      </c>
      <c r="I2168" s="11">
        <f>I2175+I2169</f>
        <v>2250.1999999999998</v>
      </c>
      <c r="J2168" s="11">
        <f>J2175+J2169</f>
        <v>0</v>
      </c>
    </row>
    <row r="2169" spans="1:10" s="12" customFormat="1" ht="47.25" x14ac:dyDescent="0.25">
      <c r="A2169" s="13" t="s">
        <v>852</v>
      </c>
      <c r="B2169" s="13" t="s">
        <v>122</v>
      </c>
      <c r="C2169" s="13" t="s">
        <v>268</v>
      </c>
      <c r="D2169" s="13"/>
      <c r="E2169" s="21"/>
      <c r="F2169" s="29" t="s">
        <v>397</v>
      </c>
      <c r="G2169" s="15">
        <f t="shared" ref="G2169:G2197" si="615">G2170</f>
        <v>14080.3</v>
      </c>
      <c r="H2169" s="15">
        <f t="shared" ref="H2169:H2197" si="616">H2170</f>
        <v>156980.1</v>
      </c>
      <c r="I2169" s="15">
        <f t="shared" ref="I2169:I2197" si="617">I2170</f>
        <v>0</v>
      </c>
      <c r="J2169" s="15">
        <f t="shared" ref="J2169:J2197" si="618">J2170</f>
        <v>0</v>
      </c>
    </row>
    <row r="2170" spans="1:10" x14ac:dyDescent="0.25">
      <c r="A2170" s="16" t="s">
        <v>852</v>
      </c>
      <c r="B2170" s="16" t="s">
        <v>122</v>
      </c>
      <c r="C2170" s="16" t="s">
        <v>268</v>
      </c>
      <c r="D2170" s="16" t="s">
        <v>214</v>
      </c>
      <c r="E2170" s="19"/>
      <c r="F2170" s="17" t="s">
        <v>215</v>
      </c>
      <c r="G2170" s="18">
        <f t="shared" si="615"/>
        <v>14080.3</v>
      </c>
      <c r="H2170" s="18">
        <f t="shared" si="616"/>
        <v>156980.1</v>
      </c>
      <c r="I2170" s="18">
        <f t="shared" si="617"/>
        <v>0</v>
      </c>
      <c r="J2170" s="18">
        <f t="shared" si="618"/>
        <v>0</v>
      </c>
    </row>
    <row r="2171" spans="1:10" x14ac:dyDescent="0.25">
      <c r="A2171" s="16" t="s">
        <v>852</v>
      </c>
      <c r="B2171" s="16" t="s">
        <v>122</v>
      </c>
      <c r="C2171" s="16" t="s">
        <v>268</v>
      </c>
      <c r="D2171" s="16" t="s">
        <v>216</v>
      </c>
      <c r="E2171" s="19"/>
      <c r="F2171" s="17" t="s">
        <v>25</v>
      </c>
      <c r="G2171" s="18">
        <f t="shared" si="615"/>
        <v>14080.3</v>
      </c>
      <c r="H2171" s="18">
        <f t="shared" si="616"/>
        <v>156980.1</v>
      </c>
      <c r="I2171" s="18">
        <f t="shared" si="617"/>
        <v>0</v>
      </c>
      <c r="J2171" s="18">
        <f t="shared" si="618"/>
        <v>0</v>
      </c>
    </row>
    <row r="2172" spans="1:10" ht="94.5" x14ac:dyDescent="0.25">
      <c r="A2172" s="16" t="s">
        <v>852</v>
      </c>
      <c r="B2172" s="16" t="s">
        <v>122</v>
      </c>
      <c r="C2172" s="16" t="s">
        <v>268</v>
      </c>
      <c r="D2172" s="16" t="s">
        <v>398</v>
      </c>
      <c r="E2172" s="19"/>
      <c r="F2172" s="17" t="s">
        <v>399</v>
      </c>
      <c r="G2172" s="18">
        <f t="shared" si="615"/>
        <v>14080.3</v>
      </c>
      <c r="H2172" s="18">
        <f t="shared" si="616"/>
        <v>156980.1</v>
      </c>
      <c r="I2172" s="18">
        <f t="shared" si="617"/>
        <v>0</v>
      </c>
      <c r="J2172" s="18">
        <f t="shared" si="618"/>
        <v>0</v>
      </c>
    </row>
    <row r="2173" spans="1:10" ht="78.75" x14ac:dyDescent="0.25">
      <c r="A2173" s="16" t="s">
        <v>852</v>
      </c>
      <c r="B2173" s="16" t="s">
        <v>122</v>
      </c>
      <c r="C2173" s="16" t="s">
        <v>268</v>
      </c>
      <c r="D2173" s="16" t="s">
        <v>839</v>
      </c>
      <c r="E2173" s="19"/>
      <c r="F2173" s="17" t="s">
        <v>840</v>
      </c>
      <c r="G2173" s="18">
        <f t="shared" si="615"/>
        <v>14080.3</v>
      </c>
      <c r="H2173" s="18">
        <f t="shared" si="616"/>
        <v>156980.1</v>
      </c>
      <c r="I2173" s="18">
        <f t="shared" si="617"/>
        <v>0</v>
      </c>
      <c r="J2173" s="18">
        <f t="shared" si="618"/>
        <v>0</v>
      </c>
    </row>
    <row r="2174" spans="1:10" ht="31.5" x14ac:dyDescent="0.25">
      <c r="A2174" s="16" t="s">
        <v>852</v>
      </c>
      <c r="B2174" s="16" t="s">
        <v>122</v>
      </c>
      <c r="C2174" s="16" t="s">
        <v>268</v>
      </c>
      <c r="D2174" s="16" t="s">
        <v>839</v>
      </c>
      <c r="E2174" s="16" t="s">
        <v>30</v>
      </c>
      <c r="F2174" s="17" t="s">
        <v>31</v>
      </c>
      <c r="G2174" s="18">
        <v>14080.3</v>
      </c>
      <c r="H2174" s="18">
        <v>156980.1</v>
      </c>
      <c r="I2174" s="18">
        <v>0</v>
      </c>
      <c r="J2174" s="18"/>
    </row>
    <row r="2175" spans="1:10" s="12" customFormat="1" ht="31.5" x14ac:dyDescent="0.25">
      <c r="A2175" s="13" t="s">
        <v>852</v>
      </c>
      <c r="B2175" s="13" t="s">
        <v>122</v>
      </c>
      <c r="C2175" s="13" t="s">
        <v>124</v>
      </c>
      <c r="D2175" s="13"/>
      <c r="E2175" s="21"/>
      <c r="F2175" s="14" t="s">
        <v>125</v>
      </c>
      <c r="G2175" s="15">
        <f t="shared" si="615"/>
        <v>2250.1999999999998</v>
      </c>
      <c r="H2175" s="15">
        <f t="shared" si="616"/>
        <v>2250.1999999999998</v>
      </c>
      <c r="I2175" s="15">
        <f t="shared" si="617"/>
        <v>2250.1999999999998</v>
      </c>
      <c r="J2175" s="15">
        <f t="shared" si="618"/>
        <v>0</v>
      </c>
    </row>
    <row r="2176" spans="1:10" ht="31.5" x14ac:dyDescent="0.25">
      <c r="A2176" s="16" t="s">
        <v>852</v>
      </c>
      <c r="B2176" s="16" t="s">
        <v>122</v>
      </c>
      <c r="C2176" s="16" t="s">
        <v>124</v>
      </c>
      <c r="D2176" s="16" t="s">
        <v>46</v>
      </c>
      <c r="E2176" s="19"/>
      <c r="F2176" s="17" t="s">
        <v>47</v>
      </c>
      <c r="G2176" s="18">
        <f t="shared" si="615"/>
        <v>2250.1999999999998</v>
      </c>
      <c r="H2176" s="18">
        <f t="shared" si="616"/>
        <v>2250.1999999999998</v>
      </c>
      <c r="I2176" s="18">
        <f t="shared" si="617"/>
        <v>2250.1999999999998</v>
      </c>
      <c r="J2176" s="18">
        <f t="shared" si="618"/>
        <v>0</v>
      </c>
    </row>
    <row r="2177" spans="1:10" x14ac:dyDescent="0.25">
      <c r="A2177" s="16" t="s">
        <v>852</v>
      </c>
      <c r="B2177" s="16" t="s">
        <v>122</v>
      </c>
      <c r="C2177" s="16" t="s">
        <v>124</v>
      </c>
      <c r="D2177" s="16" t="s">
        <v>48</v>
      </c>
      <c r="E2177" s="19"/>
      <c r="F2177" s="17" t="s">
        <v>49</v>
      </c>
      <c r="G2177" s="18">
        <f t="shared" si="615"/>
        <v>2250.1999999999998</v>
      </c>
      <c r="H2177" s="18">
        <f t="shared" si="616"/>
        <v>2250.1999999999998</v>
      </c>
      <c r="I2177" s="18">
        <f t="shared" si="617"/>
        <v>2250.1999999999998</v>
      </c>
      <c r="J2177" s="18">
        <f t="shared" si="618"/>
        <v>0</v>
      </c>
    </row>
    <row r="2178" spans="1:10" ht="63" x14ac:dyDescent="0.25">
      <c r="A2178" s="16" t="s">
        <v>852</v>
      </c>
      <c r="B2178" s="16" t="s">
        <v>122</v>
      </c>
      <c r="C2178" s="16" t="s">
        <v>124</v>
      </c>
      <c r="D2178" s="16" t="s">
        <v>901</v>
      </c>
      <c r="E2178" s="19"/>
      <c r="F2178" s="17" t="s">
        <v>902</v>
      </c>
      <c r="G2178" s="18">
        <f t="shared" si="615"/>
        <v>2250.1999999999998</v>
      </c>
      <c r="H2178" s="18">
        <f t="shared" si="616"/>
        <v>2250.1999999999998</v>
      </c>
      <c r="I2178" s="18">
        <f t="shared" si="617"/>
        <v>2250.1999999999998</v>
      </c>
      <c r="J2178" s="18">
        <f t="shared" si="618"/>
        <v>0</v>
      </c>
    </row>
    <row r="2179" spans="1:10" ht="31.5" x14ac:dyDescent="0.25">
      <c r="A2179" s="16" t="s">
        <v>852</v>
      </c>
      <c r="B2179" s="16" t="s">
        <v>122</v>
      </c>
      <c r="C2179" s="16" t="s">
        <v>124</v>
      </c>
      <c r="D2179" s="16" t="s">
        <v>901</v>
      </c>
      <c r="E2179" s="16" t="s">
        <v>30</v>
      </c>
      <c r="F2179" s="17" t="s">
        <v>31</v>
      </c>
      <c r="G2179" s="18">
        <v>2250.1999999999998</v>
      </c>
      <c r="H2179" s="18">
        <v>2250.1999999999998</v>
      </c>
      <c r="I2179" s="18">
        <v>2250.1999999999998</v>
      </c>
      <c r="J2179" s="18"/>
    </row>
    <row r="2180" spans="1:10" s="8" customFormat="1" x14ac:dyDescent="0.25">
      <c r="A2180" s="9" t="s">
        <v>852</v>
      </c>
      <c r="B2180" s="9" t="s">
        <v>128</v>
      </c>
      <c r="C2180" s="9"/>
      <c r="D2180" s="9"/>
      <c r="E2180" s="9"/>
      <c r="F2180" s="10" t="s">
        <v>145</v>
      </c>
      <c r="G2180" s="11">
        <f t="shared" si="615"/>
        <v>2541.1999999999998</v>
      </c>
      <c r="H2180" s="11">
        <f t="shared" si="616"/>
        <v>1205.2</v>
      </c>
      <c r="I2180" s="11">
        <f t="shared" si="617"/>
        <v>1205.2</v>
      </c>
      <c r="J2180" s="11">
        <f t="shared" si="618"/>
        <v>0</v>
      </c>
    </row>
    <row r="2181" spans="1:10" s="12" customFormat="1" x14ac:dyDescent="0.25">
      <c r="A2181" s="13" t="s">
        <v>852</v>
      </c>
      <c r="B2181" s="13" t="s">
        <v>128</v>
      </c>
      <c r="C2181" s="13" t="s">
        <v>18</v>
      </c>
      <c r="D2181" s="13"/>
      <c r="E2181" s="13"/>
      <c r="F2181" s="14" t="s">
        <v>480</v>
      </c>
      <c r="G2181" s="15">
        <f t="shared" si="615"/>
        <v>2541.1999999999998</v>
      </c>
      <c r="H2181" s="15">
        <f t="shared" si="616"/>
        <v>1205.2</v>
      </c>
      <c r="I2181" s="15">
        <f t="shared" si="617"/>
        <v>1205.2</v>
      </c>
      <c r="J2181" s="15">
        <f t="shared" si="618"/>
        <v>0</v>
      </c>
    </row>
    <row r="2182" spans="1:10" ht="31.5" x14ac:dyDescent="0.25">
      <c r="A2182" s="16" t="s">
        <v>852</v>
      </c>
      <c r="B2182" s="16" t="s">
        <v>128</v>
      </c>
      <c r="C2182" s="16" t="s">
        <v>18</v>
      </c>
      <c r="D2182" s="16" t="s">
        <v>521</v>
      </c>
      <c r="E2182" s="19"/>
      <c r="F2182" s="17" t="s">
        <v>522</v>
      </c>
      <c r="G2182" s="18">
        <f t="shared" si="615"/>
        <v>2541.1999999999998</v>
      </c>
      <c r="H2182" s="18">
        <f t="shared" si="616"/>
        <v>1205.2</v>
      </c>
      <c r="I2182" s="18">
        <f t="shared" si="617"/>
        <v>1205.2</v>
      </c>
      <c r="J2182" s="18">
        <f t="shared" si="618"/>
        <v>0</v>
      </c>
    </row>
    <row r="2183" spans="1:10" x14ac:dyDescent="0.25">
      <c r="A2183" s="16" t="s">
        <v>852</v>
      </c>
      <c r="B2183" s="16" t="s">
        <v>128</v>
      </c>
      <c r="C2183" s="16" t="s">
        <v>18</v>
      </c>
      <c r="D2183" s="16" t="s">
        <v>819</v>
      </c>
      <c r="E2183" s="19"/>
      <c r="F2183" s="17" t="s">
        <v>25</v>
      </c>
      <c r="G2183" s="18">
        <f t="shared" si="615"/>
        <v>2541.1999999999998</v>
      </c>
      <c r="H2183" s="18">
        <f t="shared" si="616"/>
        <v>1205.2</v>
      </c>
      <c r="I2183" s="18">
        <f t="shared" si="617"/>
        <v>1205.2</v>
      </c>
      <c r="J2183" s="18">
        <f t="shared" si="618"/>
        <v>0</v>
      </c>
    </row>
    <row r="2184" spans="1:10" ht="31.5" x14ac:dyDescent="0.25">
      <c r="A2184" s="16" t="s">
        <v>852</v>
      </c>
      <c r="B2184" s="16" t="s">
        <v>128</v>
      </c>
      <c r="C2184" s="16" t="s">
        <v>18</v>
      </c>
      <c r="D2184" s="16" t="s">
        <v>903</v>
      </c>
      <c r="E2184" s="19"/>
      <c r="F2184" s="17" t="s">
        <v>904</v>
      </c>
      <c r="G2184" s="18">
        <f t="shared" si="615"/>
        <v>2541.1999999999998</v>
      </c>
      <c r="H2184" s="18">
        <f t="shared" si="616"/>
        <v>1205.2</v>
      </c>
      <c r="I2184" s="18">
        <f t="shared" si="617"/>
        <v>1205.2</v>
      </c>
      <c r="J2184" s="18">
        <f t="shared" si="618"/>
        <v>0</v>
      </c>
    </row>
    <row r="2185" spans="1:10" x14ac:dyDescent="0.25">
      <c r="A2185" s="16" t="s">
        <v>852</v>
      </c>
      <c r="B2185" s="16" t="s">
        <v>128</v>
      </c>
      <c r="C2185" s="16" t="s">
        <v>18</v>
      </c>
      <c r="D2185" s="16" t="s">
        <v>905</v>
      </c>
      <c r="E2185" s="19"/>
      <c r="F2185" s="17" t="s">
        <v>906</v>
      </c>
      <c r="G2185" s="18">
        <f t="shared" si="615"/>
        <v>2541.1999999999998</v>
      </c>
      <c r="H2185" s="18">
        <f t="shared" si="616"/>
        <v>1205.2</v>
      </c>
      <c r="I2185" s="18">
        <f t="shared" si="617"/>
        <v>1205.2</v>
      </c>
      <c r="J2185" s="18">
        <f t="shared" si="618"/>
        <v>0</v>
      </c>
    </row>
    <row r="2186" spans="1:10" ht="31.5" x14ac:dyDescent="0.25">
      <c r="A2186" s="16" t="s">
        <v>852</v>
      </c>
      <c r="B2186" s="16" t="s">
        <v>128</v>
      </c>
      <c r="C2186" s="16" t="s">
        <v>18</v>
      </c>
      <c r="D2186" s="16">
        <v>1540122110</v>
      </c>
      <c r="E2186" s="16" t="s">
        <v>30</v>
      </c>
      <c r="F2186" s="17" t="s">
        <v>31</v>
      </c>
      <c r="G2186" s="18">
        <v>2541.1999999999998</v>
      </c>
      <c r="H2186" s="18">
        <v>1205.2</v>
      </c>
      <c r="I2186" s="18">
        <v>1205.2</v>
      </c>
      <c r="J2186" s="18"/>
    </row>
    <row r="2187" spans="1:10" s="8" customFormat="1" x14ac:dyDescent="0.25">
      <c r="A2187" s="9" t="s">
        <v>852</v>
      </c>
      <c r="B2187" s="9" t="s">
        <v>138</v>
      </c>
      <c r="C2187" s="9"/>
      <c r="D2187" s="9"/>
      <c r="E2187" s="20"/>
      <c r="F2187" s="10" t="s">
        <v>179</v>
      </c>
      <c r="G2187" s="11">
        <f t="shared" si="615"/>
        <v>3595.4</v>
      </c>
      <c r="H2187" s="11">
        <f t="shared" si="616"/>
        <v>3595.4</v>
      </c>
      <c r="I2187" s="11">
        <f t="shared" si="617"/>
        <v>3595.4</v>
      </c>
      <c r="J2187" s="11">
        <f t="shared" si="618"/>
        <v>0</v>
      </c>
    </row>
    <row r="2188" spans="1:10" s="12" customFormat="1" ht="31.5" x14ac:dyDescent="0.25">
      <c r="A2188" s="13" t="s">
        <v>852</v>
      </c>
      <c r="B2188" s="13" t="s">
        <v>138</v>
      </c>
      <c r="C2188" s="13" t="s">
        <v>128</v>
      </c>
      <c r="D2188" s="13"/>
      <c r="E2188" s="21"/>
      <c r="F2188" s="14" t="s">
        <v>342</v>
      </c>
      <c r="G2188" s="15">
        <f t="shared" si="615"/>
        <v>3595.4</v>
      </c>
      <c r="H2188" s="15">
        <f t="shared" si="616"/>
        <v>3595.4</v>
      </c>
      <c r="I2188" s="15">
        <f t="shared" si="617"/>
        <v>3595.4</v>
      </c>
      <c r="J2188" s="15">
        <f t="shared" si="618"/>
        <v>0</v>
      </c>
    </row>
    <row r="2189" spans="1:10" ht="31.5" x14ac:dyDescent="0.25">
      <c r="A2189" s="16" t="s">
        <v>852</v>
      </c>
      <c r="B2189" s="16" t="s">
        <v>138</v>
      </c>
      <c r="C2189" s="16" t="s">
        <v>128</v>
      </c>
      <c r="D2189" s="16" t="s">
        <v>46</v>
      </c>
      <c r="E2189" s="19"/>
      <c r="F2189" s="17" t="s">
        <v>47</v>
      </c>
      <c r="G2189" s="18">
        <f t="shared" si="615"/>
        <v>3595.4</v>
      </c>
      <c r="H2189" s="18">
        <f t="shared" si="616"/>
        <v>3595.4</v>
      </c>
      <c r="I2189" s="18">
        <f t="shared" si="617"/>
        <v>3595.4</v>
      </c>
      <c r="J2189" s="18">
        <f t="shared" si="618"/>
        <v>0</v>
      </c>
    </row>
    <row r="2190" spans="1:10" x14ac:dyDescent="0.25">
      <c r="A2190" s="16" t="s">
        <v>852</v>
      </c>
      <c r="B2190" s="16" t="s">
        <v>138</v>
      </c>
      <c r="C2190" s="16" t="s">
        <v>128</v>
      </c>
      <c r="D2190" s="16" t="s">
        <v>48</v>
      </c>
      <c r="E2190" s="19"/>
      <c r="F2190" s="17" t="s">
        <v>49</v>
      </c>
      <c r="G2190" s="18">
        <f t="shared" si="615"/>
        <v>3595.4</v>
      </c>
      <c r="H2190" s="18">
        <f t="shared" si="616"/>
        <v>3595.4</v>
      </c>
      <c r="I2190" s="18">
        <f t="shared" si="617"/>
        <v>3595.4</v>
      </c>
      <c r="J2190" s="18">
        <f t="shared" si="618"/>
        <v>0</v>
      </c>
    </row>
    <row r="2191" spans="1:10" ht="31.5" x14ac:dyDescent="0.25">
      <c r="A2191" s="16" t="s">
        <v>852</v>
      </c>
      <c r="B2191" s="16" t="s">
        <v>138</v>
      </c>
      <c r="C2191" s="16" t="s">
        <v>128</v>
      </c>
      <c r="D2191" s="16" t="s">
        <v>907</v>
      </c>
      <c r="E2191" s="19"/>
      <c r="F2191" s="17" t="s">
        <v>908</v>
      </c>
      <c r="G2191" s="18">
        <f t="shared" si="615"/>
        <v>3595.4</v>
      </c>
      <c r="H2191" s="18">
        <f t="shared" si="616"/>
        <v>3595.4</v>
      </c>
      <c r="I2191" s="18">
        <f t="shared" si="617"/>
        <v>3595.4</v>
      </c>
      <c r="J2191" s="18">
        <f t="shared" si="618"/>
        <v>0</v>
      </c>
    </row>
    <row r="2192" spans="1:10" ht="31.5" x14ac:dyDescent="0.25">
      <c r="A2192" s="16" t="s">
        <v>852</v>
      </c>
      <c r="B2192" s="16" t="s">
        <v>138</v>
      </c>
      <c r="C2192" s="16" t="s">
        <v>128</v>
      </c>
      <c r="D2192" s="16" t="s">
        <v>907</v>
      </c>
      <c r="E2192" s="16" t="s">
        <v>30</v>
      </c>
      <c r="F2192" s="17" t="s">
        <v>31</v>
      </c>
      <c r="G2192" s="18">
        <v>3595.4</v>
      </c>
      <c r="H2192" s="18">
        <v>3595.4</v>
      </c>
      <c r="I2192" s="18">
        <v>3595.4</v>
      </c>
      <c r="J2192" s="18"/>
    </row>
    <row r="2193" spans="1:10" s="8" customFormat="1" x14ac:dyDescent="0.25">
      <c r="A2193" s="9" t="s">
        <v>852</v>
      </c>
      <c r="B2193" s="9" t="s">
        <v>268</v>
      </c>
      <c r="C2193" s="9"/>
      <c r="D2193" s="9"/>
      <c r="E2193" s="20"/>
      <c r="F2193" s="10" t="s">
        <v>269</v>
      </c>
      <c r="G2193" s="11">
        <f t="shared" si="615"/>
        <v>11335.7</v>
      </c>
      <c r="H2193" s="11">
        <f t="shared" si="616"/>
        <v>12135.7</v>
      </c>
      <c r="I2193" s="11">
        <f t="shared" si="617"/>
        <v>12935.7</v>
      </c>
      <c r="J2193" s="11">
        <f t="shared" si="618"/>
        <v>0</v>
      </c>
    </row>
    <row r="2194" spans="1:10" s="12" customFormat="1" x14ac:dyDescent="0.25">
      <c r="A2194" s="13" t="s">
        <v>852</v>
      </c>
      <c r="B2194" s="13" t="s">
        <v>268</v>
      </c>
      <c r="C2194" s="13" t="s">
        <v>122</v>
      </c>
      <c r="D2194" s="13"/>
      <c r="E2194" s="21"/>
      <c r="F2194" s="14" t="s">
        <v>270</v>
      </c>
      <c r="G2194" s="15">
        <f t="shared" si="615"/>
        <v>11335.7</v>
      </c>
      <c r="H2194" s="15">
        <f t="shared" si="616"/>
        <v>12135.7</v>
      </c>
      <c r="I2194" s="15">
        <f t="shared" si="617"/>
        <v>12935.7</v>
      </c>
      <c r="J2194" s="15">
        <f t="shared" si="618"/>
        <v>0</v>
      </c>
    </row>
    <row r="2195" spans="1:10" ht="31.5" x14ac:dyDescent="0.25">
      <c r="A2195" s="16" t="s">
        <v>852</v>
      </c>
      <c r="B2195" s="16" t="s">
        <v>268</v>
      </c>
      <c r="C2195" s="16" t="s">
        <v>122</v>
      </c>
      <c r="D2195" s="16" t="s">
        <v>46</v>
      </c>
      <c r="E2195" s="19"/>
      <c r="F2195" s="17" t="s">
        <v>47</v>
      </c>
      <c r="G2195" s="18">
        <f t="shared" si="615"/>
        <v>11335.7</v>
      </c>
      <c r="H2195" s="18">
        <f t="shared" si="616"/>
        <v>12135.7</v>
      </c>
      <c r="I2195" s="18">
        <f t="shared" si="617"/>
        <v>12935.7</v>
      </c>
      <c r="J2195" s="18">
        <f t="shared" si="618"/>
        <v>0</v>
      </c>
    </row>
    <row r="2196" spans="1:10" x14ac:dyDescent="0.25">
      <c r="A2196" s="16" t="s">
        <v>852</v>
      </c>
      <c r="B2196" s="16" t="s">
        <v>268</v>
      </c>
      <c r="C2196" s="16" t="s">
        <v>122</v>
      </c>
      <c r="D2196" s="16" t="s">
        <v>48</v>
      </c>
      <c r="E2196" s="19"/>
      <c r="F2196" s="17" t="s">
        <v>49</v>
      </c>
      <c r="G2196" s="18">
        <f t="shared" si="615"/>
        <v>11335.7</v>
      </c>
      <c r="H2196" s="18">
        <f t="shared" si="616"/>
        <v>12135.7</v>
      </c>
      <c r="I2196" s="18">
        <f t="shared" si="617"/>
        <v>12935.7</v>
      </c>
      <c r="J2196" s="18">
        <f t="shared" si="618"/>
        <v>0</v>
      </c>
    </row>
    <row r="2197" spans="1:10" ht="47.25" x14ac:dyDescent="0.25">
      <c r="A2197" s="16" t="s">
        <v>852</v>
      </c>
      <c r="B2197" s="16" t="s">
        <v>268</v>
      </c>
      <c r="C2197" s="16" t="s">
        <v>122</v>
      </c>
      <c r="D2197" s="16" t="s">
        <v>909</v>
      </c>
      <c r="E2197" s="19"/>
      <c r="F2197" s="17" t="s">
        <v>910</v>
      </c>
      <c r="G2197" s="18">
        <f t="shared" si="615"/>
        <v>11335.7</v>
      </c>
      <c r="H2197" s="18">
        <f t="shared" si="616"/>
        <v>12135.7</v>
      </c>
      <c r="I2197" s="18">
        <f t="shared" si="617"/>
        <v>12935.7</v>
      </c>
      <c r="J2197" s="18">
        <f t="shared" si="618"/>
        <v>0</v>
      </c>
    </row>
    <row r="2198" spans="1:10" x14ac:dyDescent="0.25">
      <c r="A2198" s="16" t="s">
        <v>852</v>
      </c>
      <c r="B2198" s="16" t="s">
        <v>268</v>
      </c>
      <c r="C2198" s="16" t="s">
        <v>122</v>
      </c>
      <c r="D2198" s="16" t="s">
        <v>909</v>
      </c>
      <c r="E2198" s="16" t="s">
        <v>229</v>
      </c>
      <c r="F2198" s="17" t="s">
        <v>230</v>
      </c>
      <c r="G2198" s="18">
        <v>11335.7</v>
      </c>
      <c r="H2198" s="18">
        <v>12135.7</v>
      </c>
      <c r="I2198" s="18">
        <v>12935.7</v>
      </c>
      <c r="J2198" s="18"/>
    </row>
    <row r="2199" spans="1:10" s="8" customFormat="1" ht="31.5" x14ac:dyDescent="0.25">
      <c r="A2199" s="9" t="s">
        <v>911</v>
      </c>
      <c r="B2199" s="9"/>
      <c r="C2199" s="9"/>
      <c r="D2199" s="9"/>
      <c r="E2199" s="20"/>
      <c r="F2199" s="10" t="s">
        <v>912</v>
      </c>
      <c r="G2199" s="11">
        <f>G2200+G2209</f>
        <v>1628832.0999999999</v>
      </c>
      <c r="H2199" s="11">
        <f>H2200+H2209</f>
        <v>1638415.4000000001</v>
      </c>
      <c r="I2199" s="11">
        <f>I2200+I2209</f>
        <v>1517215.9000000001</v>
      </c>
      <c r="J2199" s="11">
        <f>J2200+J2209</f>
        <v>0</v>
      </c>
    </row>
    <row r="2200" spans="1:10" s="8" customFormat="1" x14ac:dyDescent="0.25">
      <c r="A2200" s="9" t="s">
        <v>911</v>
      </c>
      <c r="B2200" s="9" t="s">
        <v>138</v>
      </c>
      <c r="C2200" s="9"/>
      <c r="D2200" s="9"/>
      <c r="E2200" s="20"/>
      <c r="F2200" s="10" t="s">
        <v>179</v>
      </c>
      <c r="G2200" s="11">
        <f t="shared" ref="G2200:G2203" si="619">G2201</f>
        <v>3142</v>
      </c>
      <c r="H2200" s="11">
        <f t="shared" ref="H2200:H2203" si="620">H2201</f>
        <v>3181.9</v>
      </c>
      <c r="I2200" s="11">
        <f t="shared" ref="I2200:I2203" si="621">I2201</f>
        <v>3181.9</v>
      </c>
      <c r="J2200" s="11">
        <f t="shared" ref="J2200:J2203" si="622">J2201</f>
        <v>0</v>
      </c>
    </row>
    <row r="2201" spans="1:10" s="12" customFormat="1" x14ac:dyDescent="0.25">
      <c r="A2201" s="13" t="s">
        <v>911</v>
      </c>
      <c r="B2201" s="13" t="s">
        <v>138</v>
      </c>
      <c r="C2201" s="13" t="s">
        <v>235</v>
      </c>
      <c r="D2201" s="13"/>
      <c r="E2201" s="21"/>
      <c r="F2201" s="14" t="s">
        <v>236</v>
      </c>
      <c r="G2201" s="15">
        <f t="shared" si="619"/>
        <v>3142</v>
      </c>
      <c r="H2201" s="15">
        <f t="shared" si="620"/>
        <v>3181.9</v>
      </c>
      <c r="I2201" s="15">
        <f t="shared" si="621"/>
        <v>3181.9</v>
      </c>
      <c r="J2201" s="15">
        <f t="shared" si="622"/>
        <v>0</v>
      </c>
    </row>
    <row r="2202" spans="1:10" ht="47.25" x14ac:dyDescent="0.25">
      <c r="A2202" s="16" t="s">
        <v>911</v>
      </c>
      <c r="B2202" s="16" t="s">
        <v>138</v>
      </c>
      <c r="C2202" s="16" t="s">
        <v>235</v>
      </c>
      <c r="D2202" s="16" t="s">
        <v>197</v>
      </c>
      <c r="E2202" s="19"/>
      <c r="F2202" s="17" t="s">
        <v>198</v>
      </c>
      <c r="G2202" s="18">
        <f t="shared" si="619"/>
        <v>3142</v>
      </c>
      <c r="H2202" s="18">
        <f t="shared" si="620"/>
        <v>3181.9</v>
      </c>
      <c r="I2202" s="18">
        <f t="shared" si="621"/>
        <v>3181.9</v>
      </c>
      <c r="J2202" s="18">
        <f t="shared" si="622"/>
        <v>0</v>
      </c>
    </row>
    <row r="2203" spans="1:10" x14ac:dyDescent="0.25">
      <c r="A2203" s="16" t="s">
        <v>911</v>
      </c>
      <c r="B2203" s="16" t="s">
        <v>138</v>
      </c>
      <c r="C2203" s="16" t="s">
        <v>235</v>
      </c>
      <c r="D2203" s="16" t="s">
        <v>199</v>
      </c>
      <c r="E2203" s="19"/>
      <c r="F2203" s="17" t="s">
        <v>25</v>
      </c>
      <c r="G2203" s="18">
        <f t="shared" si="619"/>
        <v>3142</v>
      </c>
      <c r="H2203" s="18">
        <f t="shared" si="620"/>
        <v>3181.9</v>
      </c>
      <c r="I2203" s="18">
        <f t="shared" si="621"/>
        <v>3181.9</v>
      </c>
      <c r="J2203" s="18">
        <f t="shared" si="622"/>
        <v>0</v>
      </c>
    </row>
    <row r="2204" spans="1:10" ht="31.5" x14ac:dyDescent="0.25">
      <c r="A2204" s="16" t="s">
        <v>911</v>
      </c>
      <c r="B2204" s="16" t="s">
        <v>138</v>
      </c>
      <c r="C2204" s="16" t="s">
        <v>235</v>
      </c>
      <c r="D2204" s="16" t="s">
        <v>239</v>
      </c>
      <c r="E2204" s="19"/>
      <c r="F2204" s="17" t="s">
        <v>240</v>
      </c>
      <c r="G2204" s="18">
        <f>G2205+G2207</f>
        <v>3142</v>
      </c>
      <c r="H2204" s="18">
        <f>H2205+H2207</f>
        <v>3181.9</v>
      </c>
      <c r="I2204" s="18">
        <f>I2205+I2207</f>
        <v>3181.9</v>
      </c>
      <c r="J2204" s="18">
        <f>J2205+J2207</f>
        <v>0</v>
      </c>
    </row>
    <row r="2205" spans="1:10" ht="47.25" x14ac:dyDescent="0.25">
      <c r="A2205" s="16" t="s">
        <v>911</v>
      </c>
      <c r="B2205" s="16" t="s">
        <v>138</v>
      </c>
      <c r="C2205" s="16" t="s">
        <v>235</v>
      </c>
      <c r="D2205" s="16" t="s">
        <v>241</v>
      </c>
      <c r="E2205" s="19"/>
      <c r="F2205" s="17" t="s">
        <v>45</v>
      </c>
      <c r="G2205" s="18">
        <f>G2206</f>
        <v>3125.2</v>
      </c>
      <c r="H2205" s="18">
        <f>H2206</f>
        <v>3181.9</v>
      </c>
      <c r="I2205" s="18">
        <f>I2206</f>
        <v>3181.9</v>
      </c>
      <c r="J2205" s="18">
        <f>J2206</f>
        <v>0</v>
      </c>
    </row>
    <row r="2206" spans="1:10" ht="31.5" x14ac:dyDescent="0.25">
      <c r="A2206" s="16" t="s">
        <v>911</v>
      </c>
      <c r="B2206" s="16" t="s">
        <v>138</v>
      </c>
      <c r="C2206" s="16" t="s">
        <v>235</v>
      </c>
      <c r="D2206" s="16" t="s">
        <v>241</v>
      </c>
      <c r="E2206" s="16" t="s">
        <v>111</v>
      </c>
      <c r="F2206" s="17" t="s">
        <v>112</v>
      </c>
      <c r="G2206" s="18">
        <v>3125.2</v>
      </c>
      <c r="H2206" s="18">
        <v>3181.9</v>
      </c>
      <c r="I2206" s="18">
        <v>3181.9</v>
      </c>
      <c r="J2206" s="18"/>
    </row>
    <row r="2207" spans="1:10" x14ac:dyDescent="0.25">
      <c r="A2207" s="16" t="s">
        <v>911</v>
      </c>
      <c r="B2207" s="16" t="s">
        <v>138</v>
      </c>
      <c r="C2207" s="16" t="s">
        <v>235</v>
      </c>
      <c r="D2207" s="16" t="s">
        <v>242</v>
      </c>
      <c r="E2207" s="19"/>
      <c r="F2207" s="17" t="s">
        <v>194</v>
      </c>
      <c r="G2207" s="18">
        <f>G2208</f>
        <v>16.8</v>
      </c>
      <c r="H2207" s="18">
        <f>H2208</f>
        <v>0</v>
      </c>
      <c r="I2207" s="18">
        <f>I2208</f>
        <v>0</v>
      </c>
      <c r="J2207" s="18">
        <f>J2208</f>
        <v>0</v>
      </c>
    </row>
    <row r="2208" spans="1:10" ht="31.5" x14ac:dyDescent="0.25">
      <c r="A2208" s="16" t="s">
        <v>911</v>
      </c>
      <c r="B2208" s="16" t="s">
        <v>138</v>
      </c>
      <c r="C2208" s="16" t="s">
        <v>235</v>
      </c>
      <c r="D2208" s="16" t="s">
        <v>242</v>
      </c>
      <c r="E2208" s="16" t="s">
        <v>111</v>
      </c>
      <c r="F2208" s="17" t="s">
        <v>112</v>
      </c>
      <c r="G2208" s="18">
        <v>16.8</v>
      </c>
      <c r="H2208" s="18">
        <v>0</v>
      </c>
      <c r="I2208" s="18">
        <v>0</v>
      </c>
      <c r="J2208" s="18"/>
    </row>
    <row r="2209" spans="1:10" s="8" customFormat="1" x14ac:dyDescent="0.25">
      <c r="A2209" s="9" t="s">
        <v>911</v>
      </c>
      <c r="B2209" s="9" t="s">
        <v>74</v>
      </c>
      <c r="C2209" s="9"/>
      <c r="D2209" s="9"/>
      <c r="E2209" s="20"/>
      <c r="F2209" s="10" t="s">
        <v>369</v>
      </c>
      <c r="G2209" s="11">
        <f>G2210+G2238+G2250+G2276</f>
        <v>1625690.0999999999</v>
      </c>
      <c r="H2209" s="11">
        <f>H2210+H2238+H2250+H2276</f>
        <v>1635233.5000000002</v>
      </c>
      <c r="I2209" s="11">
        <f>I2210+I2238+I2250+I2276</f>
        <v>1514034.0000000002</v>
      </c>
      <c r="J2209" s="11">
        <f>J2210+J2238+J2250+J2276</f>
        <v>0</v>
      </c>
    </row>
    <row r="2210" spans="1:10" s="12" customFormat="1" x14ac:dyDescent="0.25">
      <c r="A2210" s="13" t="s">
        <v>911</v>
      </c>
      <c r="B2210" s="13" t="s">
        <v>74</v>
      </c>
      <c r="C2210" s="13" t="s">
        <v>18</v>
      </c>
      <c r="D2210" s="13"/>
      <c r="E2210" s="21"/>
      <c r="F2210" s="14" t="s">
        <v>440</v>
      </c>
      <c r="G2210" s="15">
        <f t="shared" ref="G2210:G2211" si="623">G2211</f>
        <v>337731.4</v>
      </c>
      <c r="H2210" s="15">
        <f t="shared" ref="H2210:H2211" si="624">H2211</f>
        <v>174962.5</v>
      </c>
      <c r="I2210" s="15">
        <f t="shared" ref="I2210:I2211" si="625">I2211</f>
        <v>170795.5</v>
      </c>
      <c r="J2210" s="15">
        <f t="shared" ref="J2210:J2211" si="626">J2211</f>
        <v>0</v>
      </c>
    </row>
    <row r="2211" spans="1:10" ht="31.5" x14ac:dyDescent="0.25">
      <c r="A2211" s="16" t="s">
        <v>911</v>
      </c>
      <c r="B2211" s="16" t="s">
        <v>74</v>
      </c>
      <c r="C2211" s="16" t="s">
        <v>18</v>
      </c>
      <c r="D2211" s="16" t="s">
        <v>371</v>
      </c>
      <c r="E2211" s="19"/>
      <c r="F2211" s="17" t="s">
        <v>372</v>
      </c>
      <c r="G2211" s="18">
        <f t="shared" si="623"/>
        <v>337731.4</v>
      </c>
      <c r="H2211" s="18">
        <f t="shared" si="624"/>
        <v>174962.5</v>
      </c>
      <c r="I2211" s="18">
        <f t="shared" si="625"/>
        <v>170795.5</v>
      </c>
      <c r="J2211" s="18">
        <f t="shared" si="626"/>
        <v>0</v>
      </c>
    </row>
    <row r="2212" spans="1:10" x14ac:dyDescent="0.25">
      <c r="A2212" s="16" t="s">
        <v>911</v>
      </c>
      <c r="B2212" s="16" t="s">
        <v>74</v>
      </c>
      <c r="C2212" s="16" t="s">
        <v>18</v>
      </c>
      <c r="D2212" s="16" t="s">
        <v>373</v>
      </c>
      <c r="E2212" s="19"/>
      <c r="F2212" s="17" t="s">
        <v>25</v>
      </c>
      <c r="G2212" s="18">
        <f>G2213+G2222+G2233</f>
        <v>337731.4</v>
      </c>
      <c r="H2212" s="18">
        <f>H2213+H2222+H2233</f>
        <v>174962.5</v>
      </c>
      <c r="I2212" s="18">
        <f>I2213+I2222+I2233</f>
        <v>170795.5</v>
      </c>
      <c r="J2212" s="18">
        <f>J2213+J2222+J2233</f>
        <v>0</v>
      </c>
    </row>
    <row r="2213" spans="1:10" ht="63" x14ac:dyDescent="0.25">
      <c r="A2213" s="16" t="s">
        <v>911</v>
      </c>
      <c r="B2213" s="16" t="s">
        <v>74</v>
      </c>
      <c r="C2213" s="16" t="s">
        <v>18</v>
      </c>
      <c r="D2213" s="16" t="s">
        <v>913</v>
      </c>
      <c r="E2213" s="19"/>
      <c r="F2213" s="17" t="s">
        <v>914</v>
      </c>
      <c r="G2213" s="18">
        <f>G2214+G2216+G2218+G2220</f>
        <v>182059</v>
      </c>
      <c r="H2213" s="18">
        <f>H2214+H2216+H2218+H2220</f>
        <v>16712.8</v>
      </c>
      <c r="I2213" s="18">
        <f>I2214+I2216+I2218+I2220</f>
        <v>12545.8</v>
      </c>
      <c r="J2213" s="18">
        <f>J2214+J2216+J2218+J2220</f>
        <v>0</v>
      </c>
    </row>
    <row r="2214" spans="1:10" ht="31.5" x14ac:dyDescent="0.25">
      <c r="A2214" s="16" t="s">
        <v>911</v>
      </c>
      <c r="B2214" s="16" t="s">
        <v>74</v>
      </c>
      <c r="C2214" s="16" t="s">
        <v>18</v>
      </c>
      <c r="D2214" s="16" t="s">
        <v>915</v>
      </c>
      <c r="E2214" s="19"/>
      <c r="F2214" s="17" t="s">
        <v>185</v>
      </c>
      <c r="G2214" s="18">
        <f>G2215</f>
        <v>60.3</v>
      </c>
      <c r="H2214" s="18">
        <f>H2215</f>
        <v>60.3</v>
      </c>
      <c r="I2214" s="18">
        <f>I2215</f>
        <v>60.3</v>
      </c>
      <c r="J2214" s="18">
        <f>J2215</f>
        <v>0</v>
      </c>
    </row>
    <row r="2215" spans="1:10" ht="31.5" x14ac:dyDescent="0.25">
      <c r="A2215" s="16" t="s">
        <v>911</v>
      </c>
      <c r="B2215" s="16" t="s">
        <v>74</v>
      </c>
      <c r="C2215" s="16" t="s">
        <v>18</v>
      </c>
      <c r="D2215" s="16" t="s">
        <v>915</v>
      </c>
      <c r="E2215" s="16" t="s">
        <v>111</v>
      </c>
      <c r="F2215" s="17" t="s">
        <v>112</v>
      </c>
      <c r="G2215" s="18">
        <v>60.3</v>
      </c>
      <c r="H2215" s="18">
        <v>60.3</v>
      </c>
      <c r="I2215" s="18">
        <v>60.3</v>
      </c>
      <c r="J2215" s="18"/>
    </row>
    <row r="2216" spans="1:10" ht="47.25" x14ac:dyDescent="0.25">
      <c r="A2216" s="16" t="s">
        <v>911</v>
      </c>
      <c r="B2216" s="16" t="s">
        <v>74</v>
      </c>
      <c r="C2216" s="16" t="s">
        <v>18</v>
      </c>
      <c r="D2216" s="16" t="s">
        <v>916</v>
      </c>
      <c r="E2216" s="19"/>
      <c r="F2216" s="17" t="s">
        <v>917</v>
      </c>
      <c r="G2216" s="18">
        <f>G2217</f>
        <v>100513.2</v>
      </c>
      <c r="H2216" s="18">
        <f>H2217</f>
        <v>4167</v>
      </c>
      <c r="I2216" s="18">
        <f>I2217</f>
        <v>0</v>
      </c>
      <c r="J2216" s="18">
        <f>J2217</f>
        <v>0</v>
      </c>
    </row>
    <row r="2217" spans="1:10" ht="31.5" x14ac:dyDescent="0.25">
      <c r="A2217" s="16" t="s">
        <v>911</v>
      </c>
      <c r="B2217" s="16" t="s">
        <v>74</v>
      </c>
      <c r="C2217" s="16" t="s">
        <v>18</v>
      </c>
      <c r="D2217" s="16" t="s">
        <v>916</v>
      </c>
      <c r="E2217" s="16" t="s">
        <v>111</v>
      </c>
      <c r="F2217" s="17" t="s">
        <v>112</v>
      </c>
      <c r="G2217" s="18">
        <v>100513.2</v>
      </c>
      <c r="H2217" s="18">
        <v>4167</v>
      </c>
      <c r="I2217" s="18">
        <v>0</v>
      </c>
      <c r="J2217" s="18"/>
    </row>
    <row r="2218" spans="1:10" ht="47.25" x14ac:dyDescent="0.25">
      <c r="A2218" s="16" t="s">
        <v>911</v>
      </c>
      <c r="B2218" s="16" t="s">
        <v>74</v>
      </c>
      <c r="C2218" s="16" t="s">
        <v>18</v>
      </c>
      <c r="D2218" s="16" t="s">
        <v>918</v>
      </c>
      <c r="E2218" s="19"/>
      <c r="F2218" s="17" t="s">
        <v>919</v>
      </c>
      <c r="G2218" s="18">
        <f>G2219</f>
        <v>46485.5</v>
      </c>
      <c r="H2218" s="18">
        <f>H2219</f>
        <v>12485.5</v>
      </c>
      <c r="I2218" s="18">
        <f>I2219</f>
        <v>12485.5</v>
      </c>
      <c r="J2218" s="18">
        <f>J2219</f>
        <v>0</v>
      </c>
    </row>
    <row r="2219" spans="1:10" ht="31.5" x14ac:dyDescent="0.25">
      <c r="A2219" s="16" t="s">
        <v>911</v>
      </c>
      <c r="B2219" s="16" t="s">
        <v>74</v>
      </c>
      <c r="C2219" s="16" t="s">
        <v>18</v>
      </c>
      <c r="D2219" s="16" t="s">
        <v>918</v>
      </c>
      <c r="E2219" s="16" t="s">
        <v>111</v>
      </c>
      <c r="F2219" s="17" t="s">
        <v>112</v>
      </c>
      <c r="G2219" s="18">
        <v>46485.5</v>
      </c>
      <c r="H2219" s="18">
        <v>12485.5</v>
      </c>
      <c r="I2219" s="18">
        <v>12485.5</v>
      </c>
      <c r="J2219" s="18"/>
    </row>
    <row r="2220" spans="1:10" ht="31.5" x14ac:dyDescent="0.25">
      <c r="A2220" s="16" t="s">
        <v>911</v>
      </c>
      <c r="B2220" s="16" t="s">
        <v>74</v>
      </c>
      <c r="C2220" s="16" t="s">
        <v>18</v>
      </c>
      <c r="D2220" s="16" t="s">
        <v>920</v>
      </c>
      <c r="E2220" s="19"/>
      <c r="F2220" s="17" t="s">
        <v>921</v>
      </c>
      <c r="G2220" s="18">
        <f>G2221</f>
        <v>35000</v>
      </c>
      <c r="H2220" s="18">
        <f>H2221</f>
        <v>0</v>
      </c>
      <c r="I2220" s="18">
        <f>I2221</f>
        <v>0</v>
      </c>
      <c r="J2220" s="18">
        <f>J2221</f>
        <v>0</v>
      </c>
    </row>
    <row r="2221" spans="1:10" ht="31.5" x14ac:dyDescent="0.25">
      <c r="A2221" s="16" t="s">
        <v>911</v>
      </c>
      <c r="B2221" s="16" t="s">
        <v>74</v>
      </c>
      <c r="C2221" s="16" t="s">
        <v>18</v>
      </c>
      <c r="D2221" s="16" t="s">
        <v>920</v>
      </c>
      <c r="E2221" s="16" t="s">
        <v>111</v>
      </c>
      <c r="F2221" s="17" t="s">
        <v>112</v>
      </c>
      <c r="G2221" s="18">
        <v>35000</v>
      </c>
      <c r="H2221" s="18">
        <v>0</v>
      </c>
      <c r="I2221" s="18">
        <v>0</v>
      </c>
      <c r="J2221" s="18"/>
    </row>
    <row r="2222" spans="1:10" ht="47.25" x14ac:dyDescent="0.25">
      <c r="A2222" s="16" t="s">
        <v>911</v>
      </c>
      <c r="B2222" s="16" t="s">
        <v>74</v>
      </c>
      <c r="C2222" s="16" t="s">
        <v>18</v>
      </c>
      <c r="D2222" s="16" t="s">
        <v>441</v>
      </c>
      <c r="E2222" s="19"/>
      <c r="F2222" s="17" t="s">
        <v>442</v>
      </c>
      <c r="G2222" s="18">
        <f>G2223+G2225+G2227+G2229+G2231</f>
        <v>150987.70000000001</v>
      </c>
      <c r="H2222" s="18">
        <f>H2223+H2225+H2227+H2229+H2231</f>
        <v>153512.80000000002</v>
      </c>
      <c r="I2222" s="18">
        <f>I2223+I2225+I2227+I2229+I2231</f>
        <v>153512.80000000002</v>
      </c>
      <c r="J2222" s="18">
        <f>J2223+J2225+J2227+J2229+J2231</f>
        <v>0</v>
      </c>
    </row>
    <row r="2223" spans="1:10" ht="47.25" x14ac:dyDescent="0.25">
      <c r="A2223" s="16" t="s">
        <v>911</v>
      </c>
      <c r="B2223" s="16" t="s">
        <v>74</v>
      </c>
      <c r="C2223" s="16" t="s">
        <v>18</v>
      </c>
      <c r="D2223" s="16" t="s">
        <v>922</v>
      </c>
      <c r="E2223" s="19"/>
      <c r="F2223" s="17" t="s">
        <v>45</v>
      </c>
      <c r="G2223" s="18">
        <f>G2224</f>
        <v>139389.9</v>
      </c>
      <c r="H2223" s="18">
        <f>H2224</f>
        <v>145306.20000000001</v>
      </c>
      <c r="I2223" s="18">
        <f>I2224</f>
        <v>145306.20000000001</v>
      </c>
      <c r="J2223" s="18">
        <f>J2224</f>
        <v>0</v>
      </c>
    </row>
    <row r="2224" spans="1:10" ht="31.5" x14ac:dyDescent="0.25">
      <c r="A2224" s="16" t="s">
        <v>911</v>
      </c>
      <c r="B2224" s="16" t="s">
        <v>74</v>
      </c>
      <c r="C2224" s="16" t="s">
        <v>18</v>
      </c>
      <c r="D2224" s="16" t="s">
        <v>922</v>
      </c>
      <c r="E2224" s="16" t="s">
        <v>111</v>
      </c>
      <c r="F2224" s="17" t="s">
        <v>112</v>
      </c>
      <c r="G2224" s="18">
        <v>139389.9</v>
      </c>
      <c r="H2224" s="18">
        <v>145306.20000000001</v>
      </c>
      <c r="I2224" s="18">
        <v>145306.20000000001</v>
      </c>
      <c r="J2224" s="18"/>
    </row>
    <row r="2225" spans="1:10" x14ac:dyDescent="0.25">
      <c r="A2225" s="16" t="s">
        <v>911</v>
      </c>
      <c r="B2225" s="16" t="s">
        <v>74</v>
      </c>
      <c r="C2225" s="16" t="s">
        <v>18</v>
      </c>
      <c r="D2225" s="16" t="s">
        <v>923</v>
      </c>
      <c r="E2225" s="19"/>
      <c r="F2225" s="17" t="s">
        <v>924</v>
      </c>
      <c r="G2225" s="18">
        <f>G2226</f>
        <v>3391.2</v>
      </c>
      <c r="H2225" s="18">
        <f>H2226</f>
        <v>0</v>
      </c>
      <c r="I2225" s="18">
        <f>I2226</f>
        <v>0</v>
      </c>
      <c r="J2225" s="18">
        <f>J2226</f>
        <v>0</v>
      </c>
    </row>
    <row r="2226" spans="1:10" ht="31.5" x14ac:dyDescent="0.25">
      <c r="A2226" s="16" t="s">
        <v>911</v>
      </c>
      <c r="B2226" s="16" t="s">
        <v>74</v>
      </c>
      <c r="C2226" s="16" t="s">
        <v>18</v>
      </c>
      <c r="D2226" s="16" t="s">
        <v>923</v>
      </c>
      <c r="E2226" s="16" t="s">
        <v>111</v>
      </c>
      <c r="F2226" s="17" t="s">
        <v>112</v>
      </c>
      <c r="G2226" s="18">
        <v>3391.2</v>
      </c>
      <c r="H2226" s="18">
        <v>0</v>
      </c>
      <c r="I2226" s="18">
        <v>0</v>
      </c>
      <c r="J2226" s="18"/>
    </row>
    <row r="2227" spans="1:10" ht="47.25" x14ac:dyDescent="0.25">
      <c r="A2227" s="16" t="s">
        <v>911</v>
      </c>
      <c r="B2227" s="16" t="s">
        <v>74</v>
      </c>
      <c r="C2227" s="16" t="s">
        <v>18</v>
      </c>
      <c r="D2227" s="16" t="s">
        <v>443</v>
      </c>
      <c r="E2227" s="19"/>
      <c r="F2227" s="17" t="s">
        <v>444</v>
      </c>
      <c r="G2227" s="18">
        <f>G2228</f>
        <v>5000</v>
      </c>
      <c r="H2227" s="18">
        <f>H2228</f>
        <v>5000</v>
      </c>
      <c r="I2227" s="18">
        <f>I2228</f>
        <v>5000</v>
      </c>
      <c r="J2227" s="18">
        <f>J2228</f>
        <v>0</v>
      </c>
    </row>
    <row r="2228" spans="1:10" x14ac:dyDescent="0.25">
      <c r="A2228" s="16" t="s">
        <v>911</v>
      </c>
      <c r="B2228" s="16" t="s">
        <v>74</v>
      </c>
      <c r="C2228" s="16" t="s">
        <v>18</v>
      </c>
      <c r="D2228" s="16" t="s">
        <v>443</v>
      </c>
      <c r="E2228" s="16" t="s">
        <v>32</v>
      </c>
      <c r="F2228" s="17" t="s">
        <v>33</v>
      </c>
      <c r="G2228" s="18">
        <v>5000</v>
      </c>
      <c r="H2228" s="18">
        <v>5000</v>
      </c>
      <c r="I2228" s="18">
        <v>5000</v>
      </c>
      <c r="J2228" s="18"/>
    </row>
    <row r="2229" spans="1:10" ht="94.5" x14ac:dyDescent="0.25">
      <c r="A2229" s="16" t="s">
        <v>911</v>
      </c>
      <c r="B2229" s="16" t="s">
        <v>74</v>
      </c>
      <c r="C2229" s="16" t="s">
        <v>18</v>
      </c>
      <c r="D2229" s="16" t="s">
        <v>925</v>
      </c>
      <c r="E2229" s="19"/>
      <c r="F2229" s="17" t="s">
        <v>926</v>
      </c>
      <c r="G2229" s="18">
        <f>G2230</f>
        <v>806.6</v>
      </c>
      <c r="H2229" s="18">
        <f>H2230</f>
        <v>806.6</v>
      </c>
      <c r="I2229" s="18">
        <f>I2230</f>
        <v>806.6</v>
      </c>
      <c r="J2229" s="18">
        <f>J2230</f>
        <v>0</v>
      </c>
    </row>
    <row r="2230" spans="1:10" ht="31.5" x14ac:dyDescent="0.25">
      <c r="A2230" s="16" t="s">
        <v>911</v>
      </c>
      <c r="B2230" s="16" t="s">
        <v>74</v>
      </c>
      <c r="C2230" s="16" t="s">
        <v>18</v>
      </c>
      <c r="D2230" s="16" t="s">
        <v>925</v>
      </c>
      <c r="E2230" s="16" t="s">
        <v>111</v>
      </c>
      <c r="F2230" s="17" t="s">
        <v>112</v>
      </c>
      <c r="G2230" s="18">
        <v>806.6</v>
      </c>
      <c r="H2230" s="18">
        <v>806.6</v>
      </c>
      <c r="I2230" s="18">
        <v>806.6</v>
      </c>
      <c r="J2230" s="18"/>
    </row>
    <row r="2231" spans="1:10" ht="63" x14ac:dyDescent="0.25">
      <c r="A2231" s="16" t="s">
        <v>911</v>
      </c>
      <c r="B2231" s="16" t="s">
        <v>74</v>
      </c>
      <c r="C2231" s="16" t="s">
        <v>18</v>
      </c>
      <c r="D2231" s="16" t="s">
        <v>927</v>
      </c>
      <c r="E2231" s="19"/>
      <c r="F2231" s="17" t="s">
        <v>928</v>
      </c>
      <c r="G2231" s="18">
        <f>G2232</f>
        <v>2400</v>
      </c>
      <c r="H2231" s="18">
        <f>H2232</f>
        <v>2400</v>
      </c>
      <c r="I2231" s="18">
        <f>I2232</f>
        <v>2400</v>
      </c>
      <c r="J2231" s="18">
        <f>J2232</f>
        <v>0</v>
      </c>
    </row>
    <row r="2232" spans="1:10" ht="31.5" x14ac:dyDescent="0.25">
      <c r="A2232" s="16" t="s">
        <v>911</v>
      </c>
      <c r="B2232" s="16" t="s">
        <v>74</v>
      </c>
      <c r="C2232" s="16" t="s">
        <v>18</v>
      </c>
      <c r="D2232" s="16" t="s">
        <v>927</v>
      </c>
      <c r="E2232" s="16" t="s">
        <v>111</v>
      </c>
      <c r="F2232" s="17" t="s">
        <v>112</v>
      </c>
      <c r="G2232" s="18">
        <v>2400</v>
      </c>
      <c r="H2232" s="18">
        <v>2400</v>
      </c>
      <c r="I2232" s="18">
        <v>2400</v>
      </c>
      <c r="J2232" s="18"/>
    </row>
    <row r="2233" spans="1:10" ht="31.5" x14ac:dyDescent="0.25">
      <c r="A2233" s="16" t="s">
        <v>911</v>
      </c>
      <c r="B2233" s="16" t="s">
        <v>74</v>
      </c>
      <c r="C2233" s="16" t="s">
        <v>18</v>
      </c>
      <c r="D2233" s="16" t="s">
        <v>374</v>
      </c>
      <c r="E2233" s="19"/>
      <c r="F2233" s="17" t="s">
        <v>375</v>
      </c>
      <c r="G2233" s="18">
        <f>G2234+G2236</f>
        <v>4684.7</v>
      </c>
      <c r="H2233" s="18">
        <f>H2234+H2236</f>
        <v>4736.8999999999996</v>
      </c>
      <c r="I2233" s="18">
        <f>I2234+I2236</f>
        <v>4736.8999999999996</v>
      </c>
      <c r="J2233" s="18">
        <f>J2234+J2236</f>
        <v>0</v>
      </c>
    </row>
    <row r="2234" spans="1:10" ht="47.25" x14ac:dyDescent="0.25">
      <c r="A2234" s="16" t="s">
        <v>911</v>
      </c>
      <c r="B2234" s="16" t="s">
        <v>74</v>
      </c>
      <c r="C2234" s="16" t="s">
        <v>18</v>
      </c>
      <c r="D2234" s="16" t="s">
        <v>376</v>
      </c>
      <c r="E2234" s="19"/>
      <c r="F2234" s="30" t="s">
        <v>45</v>
      </c>
      <c r="G2234" s="18">
        <f>G2235</f>
        <v>4614.3</v>
      </c>
      <c r="H2234" s="18">
        <f>H2235</f>
        <v>4736.8999999999996</v>
      </c>
      <c r="I2234" s="18">
        <f>I2235</f>
        <v>4736.8999999999996</v>
      </c>
      <c r="J2234" s="18">
        <f>J2235</f>
        <v>0</v>
      </c>
    </row>
    <row r="2235" spans="1:10" ht="31.5" x14ac:dyDescent="0.25">
      <c r="A2235" s="16" t="s">
        <v>911</v>
      </c>
      <c r="B2235" s="16" t="s">
        <v>74</v>
      </c>
      <c r="C2235" s="16" t="s">
        <v>18</v>
      </c>
      <c r="D2235" s="16" t="s">
        <v>376</v>
      </c>
      <c r="E2235" s="16" t="s">
        <v>111</v>
      </c>
      <c r="F2235" s="17" t="s">
        <v>112</v>
      </c>
      <c r="G2235" s="18">
        <v>4614.3</v>
      </c>
      <c r="H2235" s="18">
        <v>4736.8999999999996</v>
      </c>
      <c r="I2235" s="18">
        <v>4736.8999999999996</v>
      </c>
      <c r="J2235" s="18"/>
    </row>
    <row r="2236" spans="1:10" x14ac:dyDescent="0.25">
      <c r="A2236" s="16" t="s">
        <v>911</v>
      </c>
      <c r="B2236" s="16" t="s">
        <v>74</v>
      </c>
      <c r="C2236" s="16" t="s">
        <v>18</v>
      </c>
      <c r="D2236" s="16" t="s">
        <v>377</v>
      </c>
      <c r="E2236" s="16"/>
      <c r="F2236" s="30" t="s">
        <v>194</v>
      </c>
      <c r="G2236" s="18">
        <f>G2237</f>
        <v>70.400000000000006</v>
      </c>
      <c r="H2236" s="18">
        <f>H2237</f>
        <v>0</v>
      </c>
      <c r="I2236" s="18">
        <f>I2237</f>
        <v>0</v>
      </c>
      <c r="J2236" s="18">
        <f>J2237</f>
        <v>0</v>
      </c>
    </row>
    <row r="2237" spans="1:10" ht="31.5" x14ac:dyDescent="0.25">
      <c r="A2237" s="16" t="s">
        <v>911</v>
      </c>
      <c r="B2237" s="16" t="s">
        <v>74</v>
      </c>
      <c r="C2237" s="16" t="s">
        <v>18</v>
      </c>
      <c r="D2237" s="16" t="s">
        <v>377</v>
      </c>
      <c r="E2237" s="16" t="s">
        <v>111</v>
      </c>
      <c r="F2237" s="17" t="s">
        <v>112</v>
      </c>
      <c r="G2237" s="18">
        <v>70.400000000000006</v>
      </c>
      <c r="H2237" s="18">
        <v>0</v>
      </c>
      <c r="I2237" s="18">
        <v>0</v>
      </c>
      <c r="J2237" s="18"/>
    </row>
    <row r="2238" spans="1:10" s="12" customFormat="1" x14ac:dyDescent="0.25">
      <c r="A2238" s="13" t="s">
        <v>911</v>
      </c>
      <c r="B2238" s="13" t="s">
        <v>74</v>
      </c>
      <c r="C2238" s="13" t="s">
        <v>296</v>
      </c>
      <c r="D2238" s="13"/>
      <c r="E2238" s="21"/>
      <c r="F2238" s="14" t="s">
        <v>929</v>
      </c>
      <c r="G2238" s="15">
        <f>G2239+G2245</f>
        <v>24118.600000000002</v>
      </c>
      <c r="H2238" s="15">
        <f>H2239+H2245</f>
        <v>24118.600000000002</v>
      </c>
      <c r="I2238" s="15">
        <f>I2239+I2245</f>
        <v>24118.600000000002</v>
      </c>
      <c r="J2238" s="15">
        <f>J2239+J2245</f>
        <v>0</v>
      </c>
    </row>
    <row r="2239" spans="1:10" ht="31.5" x14ac:dyDescent="0.25">
      <c r="A2239" s="16" t="s">
        <v>911</v>
      </c>
      <c r="B2239" s="16" t="s">
        <v>74</v>
      </c>
      <c r="C2239" s="16" t="s">
        <v>296</v>
      </c>
      <c r="D2239" s="16" t="s">
        <v>371</v>
      </c>
      <c r="E2239" s="19"/>
      <c r="F2239" s="17" t="s">
        <v>372</v>
      </c>
      <c r="G2239" s="18">
        <f t="shared" ref="G2239:G2241" si="627">G2240</f>
        <v>23506.100000000002</v>
      </c>
      <c r="H2239" s="18">
        <f t="shared" ref="H2239:H2241" si="628">H2240</f>
        <v>23506.100000000002</v>
      </c>
      <c r="I2239" s="18">
        <f t="shared" ref="I2239:I2241" si="629">I2240</f>
        <v>23506.100000000002</v>
      </c>
      <c r="J2239" s="18">
        <f t="shared" ref="J2239:J2241" si="630">J2240</f>
        <v>0</v>
      </c>
    </row>
    <row r="2240" spans="1:10" x14ac:dyDescent="0.25">
      <c r="A2240" s="16" t="s">
        <v>911</v>
      </c>
      <c r="B2240" s="16" t="s">
        <v>74</v>
      </c>
      <c r="C2240" s="16" t="s">
        <v>296</v>
      </c>
      <c r="D2240" s="16" t="s">
        <v>373</v>
      </c>
      <c r="E2240" s="19"/>
      <c r="F2240" s="17" t="s">
        <v>25</v>
      </c>
      <c r="G2240" s="18">
        <f t="shared" si="627"/>
        <v>23506.100000000002</v>
      </c>
      <c r="H2240" s="18">
        <f t="shared" si="628"/>
        <v>23506.100000000002</v>
      </c>
      <c r="I2240" s="18">
        <f t="shared" si="629"/>
        <v>23506.100000000002</v>
      </c>
      <c r="J2240" s="18">
        <f t="shared" si="630"/>
        <v>0</v>
      </c>
    </row>
    <row r="2241" spans="1:10" ht="47.25" x14ac:dyDescent="0.25">
      <c r="A2241" s="16" t="s">
        <v>911</v>
      </c>
      <c r="B2241" s="16" t="s">
        <v>74</v>
      </c>
      <c r="C2241" s="16" t="s">
        <v>296</v>
      </c>
      <c r="D2241" s="16" t="s">
        <v>441</v>
      </c>
      <c r="E2241" s="19"/>
      <c r="F2241" s="17" t="s">
        <v>442</v>
      </c>
      <c r="G2241" s="18">
        <f t="shared" si="627"/>
        <v>23506.100000000002</v>
      </c>
      <c r="H2241" s="18">
        <f t="shared" si="628"/>
        <v>23506.100000000002</v>
      </c>
      <c r="I2241" s="18">
        <f t="shared" si="629"/>
        <v>23506.100000000002</v>
      </c>
      <c r="J2241" s="18">
        <f t="shared" si="630"/>
        <v>0</v>
      </c>
    </row>
    <row r="2242" spans="1:10" ht="47.25" x14ac:dyDescent="0.25">
      <c r="A2242" s="16" t="s">
        <v>911</v>
      </c>
      <c r="B2242" s="16" t="s">
        <v>74</v>
      </c>
      <c r="C2242" s="16" t="s">
        <v>296</v>
      </c>
      <c r="D2242" s="16" t="s">
        <v>443</v>
      </c>
      <c r="E2242" s="19"/>
      <c r="F2242" s="17" t="s">
        <v>444</v>
      </c>
      <c r="G2242" s="18">
        <f>G2243+G2244</f>
        <v>23506.100000000002</v>
      </c>
      <c r="H2242" s="18">
        <f>H2243+H2244</f>
        <v>23506.100000000002</v>
      </c>
      <c r="I2242" s="18">
        <f>I2243+I2244</f>
        <v>23506.100000000002</v>
      </c>
      <c r="J2242" s="18">
        <f>J2243+J2244</f>
        <v>0</v>
      </c>
    </row>
    <row r="2243" spans="1:10" ht="31.5" x14ac:dyDescent="0.25">
      <c r="A2243" s="16" t="s">
        <v>911</v>
      </c>
      <c r="B2243" s="16" t="s">
        <v>74</v>
      </c>
      <c r="C2243" s="16" t="s">
        <v>296</v>
      </c>
      <c r="D2243" s="16" t="s">
        <v>443</v>
      </c>
      <c r="E2243" s="16" t="s">
        <v>30</v>
      </c>
      <c r="F2243" s="17" t="s">
        <v>31</v>
      </c>
      <c r="G2243" s="18">
        <v>720.7</v>
      </c>
      <c r="H2243" s="18">
        <v>720.7</v>
      </c>
      <c r="I2243" s="18">
        <v>720.7</v>
      </c>
      <c r="J2243" s="18"/>
    </row>
    <row r="2244" spans="1:10" ht="31.5" x14ac:dyDescent="0.25">
      <c r="A2244" s="16" t="s">
        <v>911</v>
      </c>
      <c r="B2244" s="16" t="s">
        <v>74</v>
      </c>
      <c r="C2244" s="16" t="s">
        <v>296</v>
      </c>
      <c r="D2244" s="16" t="s">
        <v>443</v>
      </c>
      <c r="E2244" s="16" t="s">
        <v>111</v>
      </c>
      <c r="F2244" s="17" t="s">
        <v>112</v>
      </c>
      <c r="G2244" s="18">
        <v>22785.4</v>
      </c>
      <c r="H2244" s="18">
        <v>22785.4</v>
      </c>
      <c r="I2244" s="18">
        <v>22785.4</v>
      </c>
      <c r="J2244" s="18"/>
    </row>
    <row r="2245" spans="1:10" ht="47.25" x14ac:dyDescent="0.25">
      <c r="A2245" s="16" t="s">
        <v>911</v>
      </c>
      <c r="B2245" s="16" t="s">
        <v>74</v>
      </c>
      <c r="C2245" s="16" t="s">
        <v>296</v>
      </c>
      <c r="D2245" s="16" t="s">
        <v>197</v>
      </c>
      <c r="E2245" s="19"/>
      <c r="F2245" s="17" t="s">
        <v>198</v>
      </c>
      <c r="G2245" s="18">
        <f t="shared" ref="G2245:G2251" si="631">G2246</f>
        <v>612.5</v>
      </c>
      <c r="H2245" s="18">
        <f t="shared" ref="H2245:H2251" si="632">H2246</f>
        <v>612.5</v>
      </c>
      <c r="I2245" s="18">
        <f t="shared" ref="I2245:I2251" si="633">I2246</f>
        <v>612.5</v>
      </c>
      <c r="J2245" s="18">
        <f t="shared" ref="J2245:J2251" si="634">J2246</f>
        <v>0</v>
      </c>
    </row>
    <row r="2246" spans="1:10" x14ac:dyDescent="0.25">
      <c r="A2246" s="16" t="s">
        <v>911</v>
      </c>
      <c r="B2246" s="16" t="s">
        <v>74</v>
      </c>
      <c r="C2246" s="16" t="s">
        <v>296</v>
      </c>
      <c r="D2246" s="16" t="s">
        <v>199</v>
      </c>
      <c r="E2246" s="19"/>
      <c r="F2246" s="17" t="s">
        <v>25</v>
      </c>
      <c r="G2246" s="18">
        <f t="shared" si="631"/>
        <v>612.5</v>
      </c>
      <c r="H2246" s="18">
        <f t="shared" si="632"/>
        <v>612.5</v>
      </c>
      <c r="I2246" s="18">
        <f t="shared" si="633"/>
        <v>612.5</v>
      </c>
      <c r="J2246" s="18">
        <f t="shared" si="634"/>
        <v>0</v>
      </c>
    </row>
    <row r="2247" spans="1:10" ht="47.25" x14ac:dyDescent="0.25">
      <c r="A2247" s="16" t="s">
        <v>911</v>
      </c>
      <c r="B2247" s="16" t="s">
        <v>74</v>
      </c>
      <c r="C2247" s="16" t="s">
        <v>296</v>
      </c>
      <c r="D2247" s="16" t="s">
        <v>200</v>
      </c>
      <c r="E2247" s="19"/>
      <c r="F2247" s="17" t="s">
        <v>201</v>
      </c>
      <c r="G2247" s="18">
        <f t="shared" si="631"/>
        <v>612.5</v>
      </c>
      <c r="H2247" s="18">
        <f t="shared" si="632"/>
        <v>612.5</v>
      </c>
      <c r="I2247" s="18">
        <f t="shared" si="633"/>
        <v>612.5</v>
      </c>
      <c r="J2247" s="18">
        <f t="shared" si="634"/>
        <v>0</v>
      </c>
    </row>
    <row r="2248" spans="1:10" ht="31.5" x14ac:dyDescent="0.25">
      <c r="A2248" s="16" t="s">
        <v>911</v>
      </c>
      <c r="B2248" s="16" t="s">
        <v>74</v>
      </c>
      <c r="C2248" s="16" t="s">
        <v>296</v>
      </c>
      <c r="D2248" s="16" t="s">
        <v>233</v>
      </c>
      <c r="E2248" s="19"/>
      <c r="F2248" s="17" t="s">
        <v>234</v>
      </c>
      <c r="G2248" s="18">
        <f t="shared" si="631"/>
        <v>612.5</v>
      </c>
      <c r="H2248" s="18">
        <f t="shared" si="632"/>
        <v>612.5</v>
      </c>
      <c r="I2248" s="18">
        <f t="shared" si="633"/>
        <v>612.5</v>
      </c>
      <c r="J2248" s="18">
        <f t="shared" si="634"/>
        <v>0</v>
      </c>
    </row>
    <row r="2249" spans="1:10" ht="31.5" x14ac:dyDescent="0.25">
      <c r="A2249" s="16" t="s">
        <v>911</v>
      </c>
      <c r="B2249" s="16" t="s">
        <v>74</v>
      </c>
      <c r="C2249" s="16" t="s">
        <v>296</v>
      </c>
      <c r="D2249" s="16" t="s">
        <v>233</v>
      </c>
      <c r="E2249" s="16" t="s">
        <v>30</v>
      </c>
      <c r="F2249" s="17" t="s">
        <v>31</v>
      </c>
      <c r="G2249" s="18">
        <v>612.5</v>
      </c>
      <c r="H2249" s="18">
        <v>612.5</v>
      </c>
      <c r="I2249" s="18">
        <v>612.5</v>
      </c>
      <c r="J2249" s="18"/>
    </row>
    <row r="2250" spans="1:10" s="12" customFormat="1" x14ac:dyDescent="0.25">
      <c r="A2250" s="13" t="s">
        <v>911</v>
      </c>
      <c r="B2250" s="13" t="s">
        <v>74</v>
      </c>
      <c r="C2250" s="13" t="s">
        <v>122</v>
      </c>
      <c r="D2250" s="13"/>
      <c r="E2250" s="21"/>
      <c r="F2250" s="14" t="s">
        <v>370</v>
      </c>
      <c r="G2250" s="15">
        <f t="shared" si="631"/>
        <v>1183963.0999999999</v>
      </c>
      <c r="H2250" s="15">
        <f t="shared" si="632"/>
        <v>1354043.6</v>
      </c>
      <c r="I2250" s="15">
        <f t="shared" si="633"/>
        <v>1237011.1000000001</v>
      </c>
      <c r="J2250" s="15">
        <f t="shared" si="634"/>
        <v>0</v>
      </c>
    </row>
    <row r="2251" spans="1:10" ht="31.5" x14ac:dyDescent="0.25">
      <c r="A2251" s="16" t="s">
        <v>911</v>
      </c>
      <c r="B2251" s="16" t="s">
        <v>74</v>
      </c>
      <c r="C2251" s="16" t="s">
        <v>122</v>
      </c>
      <c r="D2251" s="16" t="s">
        <v>371</v>
      </c>
      <c r="E2251" s="19"/>
      <c r="F2251" s="17" t="s">
        <v>372</v>
      </c>
      <c r="G2251" s="18">
        <f t="shared" si="631"/>
        <v>1183963.0999999999</v>
      </c>
      <c r="H2251" s="18">
        <f t="shared" si="632"/>
        <v>1354043.6</v>
      </c>
      <c r="I2251" s="18">
        <f t="shared" si="633"/>
        <v>1237011.1000000001</v>
      </c>
      <c r="J2251" s="18">
        <f t="shared" si="634"/>
        <v>0</v>
      </c>
    </row>
    <row r="2252" spans="1:10" x14ac:dyDescent="0.25">
      <c r="A2252" s="16" t="s">
        <v>911</v>
      </c>
      <c r="B2252" s="16" t="s">
        <v>74</v>
      </c>
      <c r="C2252" s="16" t="s">
        <v>122</v>
      </c>
      <c r="D2252" s="16" t="s">
        <v>373</v>
      </c>
      <c r="E2252" s="19"/>
      <c r="F2252" s="17" t="s">
        <v>25</v>
      </c>
      <c r="G2252" s="18">
        <f>G2253+G2262+G2265</f>
        <v>1183963.0999999999</v>
      </c>
      <c r="H2252" s="18">
        <f>H2253+H2262+H2265</f>
        <v>1354043.6</v>
      </c>
      <c r="I2252" s="18">
        <f>I2253+I2262+I2265</f>
        <v>1237011.1000000001</v>
      </c>
      <c r="J2252" s="18">
        <f>J2253+J2262+J2265</f>
        <v>0</v>
      </c>
    </row>
    <row r="2253" spans="1:10" ht="63" x14ac:dyDescent="0.25">
      <c r="A2253" s="16" t="s">
        <v>911</v>
      </c>
      <c r="B2253" s="16" t="s">
        <v>74</v>
      </c>
      <c r="C2253" s="16" t="s">
        <v>122</v>
      </c>
      <c r="D2253" s="16" t="s">
        <v>913</v>
      </c>
      <c r="E2253" s="19"/>
      <c r="F2253" s="17" t="s">
        <v>914</v>
      </c>
      <c r="G2253" s="18">
        <f>G2254+G2256+G2258+G2260</f>
        <v>152504.4</v>
      </c>
      <c r="H2253" s="18">
        <f>H2254+H2256+H2258+H2260</f>
        <v>300866.19999999995</v>
      </c>
      <c r="I2253" s="18">
        <f>I2254+I2256+I2258+I2260</f>
        <v>183833.7</v>
      </c>
      <c r="J2253" s="18">
        <f>J2254+J2256+J2258+J2260</f>
        <v>0</v>
      </c>
    </row>
    <row r="2254" spans="1:10" ht="31.5" x14ac:dyDescent="0.25">
      <c r="A2254" s="16" t="s">
        <v>911</v>
      </c>
      <c r="B2254" s="16" t="s">
        <v>74</v>
      </c>
      <c r="C2254" s="16" t="s">
        <v>122</v>
      </c>
      <c r="D2254" s="16" t="s">
        <v>915</v>
      </c>
      <c r="E2254" s="19"/>
      <c r="F2254" s="17" t="s">
        <v>185</v>
      </c>
      <c r="G2254" s="18">
        <f>G2255</f>
        <v>515.1</v>
      </c>
      <c r="H2254" s="18">
        <f>H2255</f>
        <v>515.1</v>
      </c>
      <c r="I2254" s="18">
        <f>I2255</f>
        <v>515.1</v>
      </c>
      <c r="J2254" s="18">
        <f>J2255</f>
        <v>0</v>
      </c>
    </row>
    <row r="2255" spans="1:10" ht="31.5" x14ac:dyDescent="0.25">
      <c r="A2255" s="16" t="s">
        <v>911</v>
      </c>
      <c r="B2255" s="16" t="s">
        <v>74</v>
      </c>
      <c r="C2255" s="16" t="s">
        <v>122</v>
      </c>
      <c r="D2255" s="16" t="s">
        <v>915</v>
      </c>
      <c r="E2255" s="16" t="s">
        <v>111</v>
      </c>
      <c r="F2255" s="17" t="s">
        <v>112</v>
      </c>
      <c r="G2255" s="18">
        <v>515.1</v>
      </c>
      <c r="H2255" s="18">
        <v>515.1</v>
      </c>
      <c r="I2255" s="18">
        <v>515.1</v>
      </c>
      <c r="J2255" s="18"/>
    </row>
    <row r="2256" spans="1:10" ht="47.25" x14ac:dyDescent="0.25">
      <c r="A2256" s="16" t="s">
        <v>911</v>
      </c>
      <c r="B2256" s="16" t="s">
        <v>74</v>
      </c>
      <c r="C2256" s="16" t="s">
        <v>122</v>
      </c>
      <c r="D2256" s="16" t="s">
        <v>916</v>
      </c>
      <c r="E2256" s="19"/>
      <c r="F2256" s="17" t="s">
        <v>917</v>
      </c>
      <c r="G2256" s="18">
        <f>G2257</f>
        <v>99076.2</v>
      </c>
      <c r="H2256" s="18">
        <f>H2257</f>
        <v>280351.09999999998</v>
      </c>
      <c r="I2256" s="18">
        <f>I2257</f>
        <v>183318.6</v>
      </c>
      <c r="J2256" s="18">
        <f>J2257</f>
        <v>0</v>
      </c>
    </row>
    <row r="2257" spans="1:10" ht="31.5" x14ac:dyDescent="0.25">
      <c r="A2257" s="16" t="s">
        <v>911</v>
      </c>
      <c r="B2257" s="16" t="s">
        <v>74</v>
      </c>
      <c r="C2257" s="16" t="s">
        <v>122</v>
      </c>
      <c r="D2257" s="16" t="s">
        <v>916</v>
      </c>
      <c r="E2257" s="16" t="s">
        <v>111</v>
      </c>
      <c r="F2257" s="17" t="s">
        <v>112</v>
      </c>
      <c r="G2257" s="18">
        <v>99076.2</v>
      </c>
      <c r="H2257" s="18">
        <v>280351.09999999998</v>
      </c>
      <c r="I2257" s="18">
        <v>183318.6</v>
      </c>
      <c r="J2257" s="18"/>
    </row>
    <row r="2258" spans="1:10" ht="31.5" x14ac:dyDescent="0.25">
      <c r="A2258" s="16" t="s">
        <v>911</v>
      </c>
      <c r="B2258" s="16" t="s">
        <v>74</v>
      </c>
      <c r="C2258" s="16" t="s">
        <v>122</v>
      </c>
      <c r="D2258" s="16" t="s">
        <v>930</v>
      </c>
      <c r="E2258" s="19"/>
      <c r="F2258" s="17" t="s">
        <v>931</v>
      </c>
      <c r="G2258" s="18">
        <f>G2259</f>
        <v>52913.1</v>
      </c>
      <c r="H2258" s="18">
        <f>H2259</f>
        <v>0</v>
      </c>
      <c r="I2258" s="18">
        <f>I2259</f>
        <v>0</v>
      </c>
      <c r="J2258" s="18">
        <f>J2259</f>
        <v>0</v>
      </c>
    </row>
    <row r="2259" spans="1:10" ht="31.5" x14ac:dyDescent="0.25">
      <c r="A2259" s="16" t="s">
        <v>911</v>
      </c>
      <c r="B2259" s="16" t="s">
        <v>74</v>
      </c>
      <c r="C2259" s="16" t="s">
        <v>122</v>
      </c>
      <c r="D2259" s="16" t="s">
        <v>930</v>
      </c>
      <c r="E2259" s="16" t="s">
        <v>111</v>
      </c>
      <c r="F2259" s="17" t="s">
        <v>112</v>
      </c>
      <c r="G2259" s="18">
        <f>52907.4+5.7</f>
        <v>52913.1</v>
      </c>
      <c r="H2259" s="18">
        <v>0</v>
      </c>
      <c r="I2259" s="18">
        <v>0</v>
      </c>
      <c r="J2259" s="18"/>
    </row>
    <row r="2260" spans="1:10" ht="31.5" x14ac:dyDescent="0.25">
      <c r="A2260" s="16" t="s">
        <v>911</v>
      </c>
      <c r="B2260" s="16" t="s">
        <v>74</v>
      </c>
      <c r="C2260" s="16" t="s">
        <v>122</v>
      </c>
      <c r="D2260" s="16" t="s">
        <v>920</v>
      </c>
      <c r="E2260" s="19"/>
      <c r="F2260" s="17" t="s">
        <v>921</v>
      </c>
      <c r="G2260" s="18">
        <f>G2261</f>
        <v>0</v>
      </c>
      <c r="H2260" s="18">
        <f>H2261</f>
        <v>20000</v>
      </c>
      <c r="I2260" s="18">
        <f>I2261</f>
        <v>0</v>
      </c>
      <c r="J2260" s="18">
        <f>J2261</f>
        <v>0</v>
      </c>
    </row>
    <row r="2261" spans="1:10" ht="31.5" x14ac:dyDescent="0.25">
      <c r="A2261" s="16" t="s">
        <v>911</v>
      </c>
      <c r="B2261" s="16" t="s">
        <v>74</v>
      </c>
      <c r="C2261" s="16" t="s">
        <v>122</v>
      </c>
      <c r="D2261" s="16" t="s">
        <v>920</v>
      </c>
      <c r="E2261" s="16" t="s">
        <v>111</v>
      </c>
      <c r="F2261" s="17" t="s">
        <v>112</v>
      </c>
      <c r="G2261" s="18">
        <v>0</v>
      </c>
      <c r="H2261" s="18">
        <v>20000</v>
      </c>
      <c r="I2261" s="18">
        <v>0</v>
      </c>
      <c r="J2261" s="18"/>
    </row>
    <row r="2262" spans="1:10" ht="47.25" x14ac:dyDescent="0.25">
      <c r="A2262" s="16" t="s">
        <v>911</v>
      </c>
      <c r="B2262" s="16" t="s">
        <v>74</v>
      </c>
      <c r="C2262" s="16" t="s">
        <v>122</v>
      </c>
      <c r="D2262" s="16" t="s">
        <v>441</v>
      </c>
      <c r="E2262" s="19"/>
      <c r="F2262" s="17" t="s">
        <v>442</v>
      </c>
      <c r="G2262" s="18">
        <f t="shared" ref="G2262:G2263" si="635">G2263</f>
        <v>80000</v>
      </c>
      <c r="H2262" s="18">
        <f t="shared" ref="H2262:H2263" si="636">H2263</f>
        <v>80000</v>
      </c>
      <c r="I2262" s="18">
        <f t="shared" ref="I2262:I2263" si="637">I2263</f>
        <v>80000</v>
      </c>
      <c r="J2262" s="18">
        <f t="shared" ref="J2262:J2263" si="638">J2263</f>
        <v>0</v>
      </c>
    </row>
    <row r="2263" spans="1:10" ht="94.5" x14ac:dyDescent="0.25">
      <c r="A2263" s="16" t="s">
        <v>911</v>
      </c>
      <c r="B2263" s="16" t="s">
        <v>74</v>
      </c>
      <c r="C2263" s="16" t="s">
        <v>122</v>
      </c>
      <c r="D2263" s="16" t="s">
        <v>932</v>
      </c>
      <c r="E2263" s="19"/>
      <c r="F2263" s="17" t="s">
        <v>933</v>
      </c>
      <c r="G2263" s="18">
        <f t="shared" si="635"/>
        <v>80000</v>
      </c>
      <c r="H2263" s="18">
        <f t="shared" si="636"/>
        <v>80000</v>
      </c>
      <c r="I2263" s="18">
        <f t="shared" si="637"/>
        <v>80000</v>
      </c>
      <c r="J2263" s="18">
        <f t="shared" si="638"/>
        <v>0</v>
      </c>
    </row>
    <row r="2264" spans="1:10" ht="31.5" x14ac:dyDescent="0.25">
      <c r="A2264" s="16" t="s">
        <v>911</v>
      </c>
      <c r="B2264" s="16" t="s">
        <v>74</v>
      </c>
      <c r="C2264" s="16" t="s">
        <v>122</v>
      </c>
      <c r="D2264" s="16" t="s">
        <v>932</v>
      </c>
      <c r="E2264" s="16" t="s">
        <v>111</v>
      </c>
      <c r="F2264" s="17" t="s">
        <v>112</v>
      </c>
      <c r="G2264" s="18">
        <v>80000</v>
      </c>
      <c r="H2264" s="18">
        <v>80000</v>
      </c>
      <c r="I2264" s="18">
        <v>80000</v>
      </c>
      <c r="J2264" s="18"/>
    </row>
    <row r="2265" spans="1:10" ht="31.5" x14ac:dyDescent="0.25">
      <c r="A2265" s="16" t="s">
        <v>911</v>
      </c>
      <c r="B2265" s="16" t="s">
        <v>74</v>
      </c>
      <c r="C2265" s="16" t="s">
        <v>122</v>
      </c>
      <c r="D2265" s="16" t="s">
        <v>374</v>
      </c>
      <c r="E2265" s="19"/>
      <c r="F2265" s="17" t="s">
        <v>375</v>
      </c>
      <c r="G2265" s="18">
        <f>G2266+G2268+G2270+G2272+G2274</f>
        <v>951458.7</v>
      </c>
      <c r="H2265" s="18">
        <f>H2266+H2268+H2270+H2272+H2274</f>
        <v>973177.4</v>
      </c>
      <c r="I2265" s="18">
        <f>I2266+I2268+I2270+I2272+I2274</f>
        <v>973177.4</v>
      </c>
      <c r="J2265" s="18">
        <f>J2266+J2268+J2270+J2272+J2274</f>
        <v>0</v>
      </c>
    </row>
    <row r="2266" spans="1:10" ht="47.25" x14ac:dyDescent="0.25">
      <c r="A2266" s="16" t="s">
        <v>911</v>
      </c>
      <c r="B2266" s="16" t="s">
        <v>74</v>
      </c>
      <c r="C2266" s="16" t="s">
        <v>122</v>
      </c>
      <c r="D2266" s="16" t="s">
        <v>376</v>
      </c>
      <c r="E2266" s="19"/>
      <c r="F2266" s="17" t="s">
        <v>45</v>
      </c>
      <c r="G2266" s="18">
        <f>G2267</f>
        <v>886157.2</v>
      </c>
      <c r="H2266" s="18">
        <f>H2267</f>
        <v>915248.9</v>
      </c>
      <c r="I2266" s="18">
        <f>I2267</f>
        <v>915248.9</v>
      </c>
      <c r="J2266" s="18">
        <f>J2267</f>
        <v>0</v>
      </c>
    </row>
    <row r="2267" spans="1:10" ht="31.5" x14ac:dyDescent="0.25">
      <c r="A2267" s="16" t="s">
        <v>911</v>
      </c>
      <c r="B2267" s="16" t="s">
        <v>74</v>
      </c>
      <c r="C2267" s="16" t="s">
        <v>122</v>
      </c>
      <c r="D2267" s="16" t="s">
        <v>376</v>
      </c>
      <c r="E2267" s="16" t="s">
        <v>111</v>
      </c>
      <c r="F2267" s="17" t="s">
        <v>112</v>
      </c>
      <c r="G2267" s="18">
        <f>886157.5-0.3</f>
        <v>886157.2</v>
      </c>
      <c r="H2267" s="18">
        <f>915249-0.1</f>
        <v>915248.9</v>
      </c>
      <c r="I2267" s="18">
        <f>915249-0.1</f>
        <v>915248.9</v>
      </c>
      <c r="J2267" s="18"/>
    </row>
    <row r="2268" spans="1:10" ht="63" x14ac:dyDescent="0.25">
      <c r="A2268" s="16" t="s">
        <v>911</v>
      </c>
      <c r="B2268" s="16" t="s">
        <v>74</v>
      </c>
      <c r="C2268" s="16" t="s">
        <v>122</v>
      </c>
      <c r="D2268" s="16" t="s">
        <v>934</v>
      </c>
      <c r="E2268" s="19"/>
      <c r="F2268" s="17" t="s">
        <v>935</v>
      </c>
      <c r="G2268" s="18">
        <f>G2269</f>
        <v>38855.699999999997</v>
      </c>
      <c r="H2268" s="18">
        <f>H2269</f>
        <v>38855.699999999997</v>
      </c>
      <c r="I2268" s="18">
        <f>I2269</f>
        <v>38855.699999999997</v>
      </c>
      <c r="J2268" s="18">
        <f>J2269</f>
        <v>0</v>
      </c>
    </row>
    <row r="2269" spans="1:10" ht="31.5" x14ac:dyDescent="0.25">
      <c r="A2269" s="16" t="s">
        <v>911</v>
      </c>
      <c r="B2269" s="16" t="s">
        <v>74</v>
      </c>
      <c r="C2269" s="16" t="s">
        <v>122</v>
      </c>
      <c r="D2269" s="16" t="s">
        <v>934</v>
      </c>
      <c r="E2269" s="16" t="s">
        <v>111</v>
      </c>
      <c r="F2269" s="17" t="s">
        <v>112</v>
      </c>
      <c r="G2269" s="18">
        <v>38855.699999999997</v>
      </c>
      <c r="H2269" s="18">
        <v>38855.699999999997</v>
      </c>
      <c r="I2269" s="18">
        <v>38855.699999999997</v>
      </c>
      <c r="J2269" s="18"/>
    </row>
    <row r="2270" spans="1:10" x14ac:dyDescent="0.25">
      <c r="A2270" s="16" t="s">
        <v>911</v>
      </c>
      <c r="B2270" s="16" t="s">
        <v>74</v>
      </c>
      <c r="C2270" s="16" t="s">
        <v>122</v>
      </c>
      <c r="D2270" s="16" t="s">
        <v>377</v>
      </c>
      <c r="E2270" s="19"/>
      <c r="F2270" s="17" t="s">
        <v>194</v>
      </c>
      <c r="G2270" s="18">
        <f>G2271</f>
        <v>7373</v>
      </c>
      <c r="H2270" s="18">
        <f>H2271</f>
        <v>0</v>
      </c>
      <c r="I2270" s="18">
        <f>I2271</f>
        <v>0</v>
      </c>
      <c r="J2270" s="18">
        <f>J2271</f>
        <v>0</v>
      </c>
    </row>
    <row r="2271" spans="1:10" ht="31.5" x14ac:dyDescent="0.25">
      <c r="A2271" s="16" t="s">
        <v>911</v>
      </c>
      <c r="B2271" s="16" t="s">
        <v>74</v>
      </c>
      <c r="C2271" s="16" t="s">
        <v>122</v>
      </c>
      <c r="D2271" s="16" t="s">
        <v>377</v>
      </c>
      <c r="E2271" s="16" t="s">
        <v>111</v>
      </c>
      <c r="F2271" s="17" t="s">
        <v>112</v>
      </c>
      <c r="G2271" s="18">
        <v>7373</v>
      </c>
      <c r="H2271" s="18">
        <v>0</v>
      </c>
      <c r="I2271" s="18">
        <v>0</v>
      </c>
      <c r="J2271" s="18"/>
    </row>
    <row r="2272" spans="1:10" ht="31.5" x14ac:dyDescent="0.25">
      <c r="A2272" s="16" t="s">
        <v>911</v>
      </c>
      <c r="B2272" s="16" t="s">
        <v>74</v>
      </c>
      <c r="C2272" s="16" t="s">
        <v>122</v>
      </c>
      <c r="D2272" s="16" t="s">
        <v>936</v>
      </c>
      <c r="E2272" s="19"/>
      <c r="F2272" s="17" t="s">
        <v>937</v>
      </c>
      <c r="G2272" s="18">
        <f>G2273</f>
        <v>2850</v>
      </c>
      <c r="H2272" s="18">
        <f>H2273</f>
        <v>2850</v>
      </c>
      <c r="I2272" s="18">
        <f>I2273</f>
        <v>2850</v>
      </c>
      <c r="J2272" s="18">
        <f>J2273</f>
        <v>0</v>
      </c>
    </row>
    <row r="2273" spans="1:10" x14ac:dyDescent="0.25">
      <c r="A2273" s="16" t="s">
        <v>911</v>
      </c>
      <c r="B2273" s="16" t="s">
        <v>74</v>
      </c>
      <c r="C2273" s="16" t="s">
        <v>122</v>
      </c>
      <c r="D2273" s="16" t="s">
        <v>936</v>
      </c>
      <c r="E2273" s="16" t="s">
        <v>229</v>
      </c>
      <c r="F2273" s="17" t="s">
        <v>230</v>
      </c>
      <c r="G2273" s="18">
        <v>2850</v>
      </c>
      <c r="H2273" s="18">
        <v>2850</v>
      </c>
      <c r="I2273" s="18">
        <v>2850</v>
      </c>
      <c r="J2273" s="18"/>
    </row>
    <row r="2274" spans="1:10" ht="63" x14ac:dyDescent="0.25">
      <c r="A2274" s="16" t="s">
        <v>911</v>
      </c>
      <c r="B2274" s="16" t="s">
        <v>74</v>
      </c>
      <c r="C2274" s="16" t="s">
        <v>122</v>
      </c>
      <c r="D2274" s="16" t="s">
        <v>938</v>
      </c>
      <c r="E2274" s="19"/>
      <c r="F2274" s="17" t="s">
        <v>196</v>
      </c>
      <c r="G2274" s="18">
        <f>G2275</f>
        <v>16222.8</v>
      </c>
      <c r="H2274" s="18">
        <f>H2275</f>
        <v>16222.8</v>
      </c>
      <c r="I2274" s="18">
        <f>I2275</f>
        <v>16222.8</v>
      </c>
      <c r="J2274" s="18">
        <f>J2275</f>
        <v>0</v>
      </c>
    </row>
    <row r="2275" spans="1:10" ht="31.5" x14ac:dyDescent="0.25">
      <c r="A2275" s="16" t="s">
        <v>911</v>
      </c>
      <c r="B2275" s="16" t="s">
        <v>74</v>
      </c>
      <c r="C2275" s="16" t="s">
        <v>122</v>
      </c>
      <c r="D2275" s="16" t="s">
        <v>938</v>
      </c>
      <c r="E2275" s="16" t="s">
        <v>111</v>
      </c>
      <c r="F2275" s="17" t="s">
        <v>112</v>
      </c>
      <c r="G2275" s="18">
        <v>16222.8</v>
      </c>
      <c r="H2275" s="18">
        <v>16222.8</v>
      </c>
      <c r="I2275" s="18">
        <v>16222.8</v>
      </c>
      <c r="J2275" s="18"/>
    </row>
    <row r="2276" spans="1:10" s="12" customFormat="1" ht="31.5" x14ac:dyDescent="0.25">
      <c r="A2276" s="13" t="s">
        <v>911</v>
      </c>
      <c r="B2276" s="13" t="s">
        <v>74</v>
      </c>
      <c r="C2276" s="13" t="s">
        <v>128</v>
      </c>
      <c r="D2276" s="13"/>
      <c r="E2276" s="21"/>
      <c r="F2276" s="14" t="s">
        <v>939</v>
      </c>
      <c r="G2276" s="15">
        <f t="shared" ref="G2276:G2278" si="639">G2277</f>
        <v>79877</v>
      </c>
      <c r="H2276" s="15">
        <f t="shared" ref="H2276:H2278" si="640">H2277</f>
        <v>82108.799999999988</v>
      </c>
      <c r="I2276" s="15">
        <f t="shared" ref="I2276:I2278" si="641">I2277</f>
        <v>82108.799999999988</v>
      </c>
      <c r="J2276" s="15">
        <f t="shared" ref="J2276:J2278" si="642">J2277</f>
        <v>0</v>
      </c>
    </row>
    <row r="2277" spans="1:10" ht="31.5" x14ac:dyDescent="0.25">
      <c r="A2277" s="16" t="s">
        <v>911</v>
      </c>
      <c r="B2277" s="16" t="s">
        <v>74</v>
      </c>
      <c r="C2277" s="16" t="s">
        <v>128</v>
      </c>
      <c r="D2277" s="16" t="s">
        <v>371</v>
      </c>
      <c r="E2277" s="19"/>
      <c r="F2277" s="17" t="s">
        <v>372</v>
      </c>
      <c r="G2277" s="18">
        <f t="shared" si="639"/>
        <v>79877</v>
      </c>
      <c r="H2277" s="18">
        <f t="shared" si="640"/>
        <v>82108.799999999988</v>
      </c>
      <c r="I2277" s="18">
        <f t="shared" si="641"/>
        <v>82108.799999999988</v>
      </c>
      <c r="J2277" s="18">
        <f t="shared" si="642"/>
        <v>0</v>
      </c>
    </row>
    <row r="2278" spans="1:10" x14ac:dyDescent="0.25">
      <c r="A2278" s="16" t="s">
        <v>911</v>
      </c>
      <c r="B2278" s="16" t="s">
        <v>74</v>
      </c>
      <c r="C2278" s="16" t="s">
        <v>128</v>
      </c>
      <c r="D2278" s="16" t="s">
        <v>373</v>
      </c>
      <c r="E2278" s="19"/>
      <c r="F2278" s="17" t="s">
        <v>25</v>
      </c>
      <c r="G2278" s="18">
        <f t="shared" si="639"/>
        <v>79877</v>
      </c>
      <c r="H2278" s="18">
        <f t="shared" si="640"/>
        <v>82108.799999999988</v>
      </c>
      <c r="I2278" s="18">
        <f t="shared" si="641"/>
        <v>82108.799999999988</v>
      </c>
      <c r="J2278" s="18">
        <f t="shared" si="642"/>
        <v>0</v>
      </c>
    </row>
    <row r="2279" spans="1:10" ht="47.25" x14ac:dyDescent="0.25">
      <c r="A2279" s="16" t="s">
        <v>911</v>
      </c>
      <c r="B2279" s="16" t="s">
        <v>74</v>
      </c>
      <c r="C2279" s="16" t="s">
        <v>128</v>
      </c>
      <c r="D2279" s="16" t="s">
        <v>940</v>
      </c>
      <c r="E2279" s="19"/>
      <c r="F2279" s="17" t="s">
        <v>941</v>
      </c>
      <c r="G2279" s="18">
        <f>G2283+G2280</f>
        <v>79877</v>
      </c>
      <c r="H2279" s="18">
        <f>H2283+H2280</f>
        <v>82108.799999999988</v>
      </c>
      <c r="I2279" s="18">
        <f>I2283+I2280</f>
        <v>82108.799999999988</v>
      </c>
      <c r="J2279" s="18">
        <f>J2283+J2280</f>
        <v>0</v>
      </c>
    </row>
    <row r="2280" spans="1:10" x14ac:dyDescent="0.25">
      <c r="A2280" s="16" t="s">
        <v>911</v>
      </c>
      <c r="B2280" s="16" t="s">
        <v>74</v>
      </c>
      <c r="C2280" s="16" t="s">
        <v>128</v>
      </c>
      <c r="D2280" s="16" t="s">
        <v>942</v>
      </c>
      <c r="E2280" s="19"/>
      <c r="F2280" s="17" t="s">
        <v>41</v>
      </c>
      <c r="G2280" s="18">
        <f>G2281+G2282</f>
        <v>18373.400000000001</v>
      </c>
      <c r="H2280" s="18">
        <f>H2281+H2282</f>
        <v>18895.599999999999</v>
      </c>
      <c r="I2280" s="18">
        <f>I2281+I2282</f>
        <v>18895.599999999999</v>
      </c>
      <c r="J2280" s="18">
        <f>J2281+J2282</f>
        <v>0</v>
      </c>
    </row>
    <row r="2281" spans="1:10" ht="78.75" x14ac:dyDescent="0.25">
      <c r="A2281" s="16" t="s">
        <v>911</v>
      </c>
      <c r="B2281" s="16" t="s">
        <v>74</v>
      </c>
      <c r="C2281" s="16" t="s">
        <v>128</v>
      </c>
      <c r="D2281" s="16" t="s">
        <v>942</v>
      </c>
      <c r="E2281" s="16" t="s">
        <v>42</v>
      </c>
      <c r="F2281" s="17" t="s">
        <v>43</v>
      </c>
      <c r="G2281" s="28">
        <v>17178.400000000001</v>
      </c>
      <c r="H2281" s="18">
        <v>17700.599999999999</v>
      </c>
      <c r="I2281" s="18">
        <v>17700.599999999999</v>
      </c>
      <c r="J2281" s="18"/>
    </row>
    <row r="2282" spans="1:10" ht="31.5" x14ac:dyDescent="0.25">
      <c r="A2282" s="16" t="s">
        <v>911</v>
      </c>
      <c r="B2282" s="16" t="s">
        <v>74</v>
      </c>
      <c r="C2282" s="16" t="s">
        <v>128</v>
      </c>
      <c r="D2282" s="16" t="s">
        <v>942</v>
      </c>
      <c r="E2282" s="16" t="s">
        <v>30</v>
      </c>
      <c r="F2282" s="17" t="s">
        <v>31</v>
      </c>
      <c r="G2282" s="28">
        <v>1195</v>
      </c>
      <c r="H2282" s="18">
        <v>1195</v>
      </c>
      <c r="I2282" s="18">
        <v>1195</v>
      </c>
      <c r="J2282" s="18"/>
    </row>
    <row r="2283" spans="1:10" ht="47.25" x14ac:dyDescent="0.25">
      <c r="A2283" s="16" t="s">
        <v>911</v>
      </c>
      <c r="B2283" s="16" t="s">
        <v>74</v>
      </c>
      <c r="C2283" s="16" t="s">
        <v>128</v>
      </c>
      <c r="D2283" s="16" t="s">
        <v>943</v>
      </c>
      <c r="E2283" s="19"/>
      <c r="F2283" s="17" t="s">
        <v>45</v>
      </c>
      <c r="G2283" s="18">
        <f>G2284+G2285</f>
        <v>61503.6</v>
      </c>
      <c r="H2283" s="18">
        <f>H2284+H2285</f>
        <v>63213.2</v>
      </c>
      <c r="I2283" s="18">
        <f>I2284+I2285</f>
        <v>63213.2</v>
      </c>
      <c r="J2283" s="18">
        <f>J2284+J2285</f>
        <v>0</v>
      </c>
    </row>
    <row r="2284" spans="1:10" ht="78.75" x14ac:dyDescent="0.25">
      <c r="A2284" s="16" t="s">
        <v>911</v>
      </c>
      <c r="B2284" s="16" t="s">
        <v>74</v>
      </c>
      <c r="C2284" s="16" t="s">
        <v>128</v>
      </c>
      <c r="D2284" s="16" t="s">
        <v>943</v>
      </c>
      <c r="E2284" s="16" t="s">
        <v>42</v>
      </c>
      <c r="F2284" s="17" t="s">
        <v>43</v>
      </c>
      <c r="G2284" s="18">
        <v>55596.6</v>
      </c>
      <c r="H2284" s="18">
        <v>57306.2</v>
      </c>
      <c r="I2284" s="18">
        <v>57306.2</v>
      </c>
      <c r="J2284" s="18"/>
    </row>
    <row r="2285" spans="1:10" ht="31.5" x14ac:dyDescent="0.25">
      <c r="A2285" s="16" t="s">
        <v>911</v>
      </c>
      <c r="B2285" s="16" t="s">
        <v>74</v>
      </c>
      <c r="C2285" s="16" t="s">
        <v>128</v>
      </c>
      <c r="D2285" s="16" t="s">
        <v>943</v>
      </c>
      <c r="E2285" s="16" t="s">
        <v>30</v>
      </c>
      <c r="F2285" s="17" t="s">
        <v>31</v>
      </c>
      <c r="G2285" s="18">
        <v>5907</v>
      </c>
      <c r="H2285" s="18">
        <v>5907</v>
      </c>
      <c r="I2285" s="18">
        <v>5907</v>
      </c>
      <c r="J2285" s="18"/>
    </row>
    <row r="2286" spans="1:10" s="8" customFormat="1" x14ac:dyDescent="0.25">
      <c r="A2286" s="9" t="s">
        <v>944</v>
      </c>
      <c r="B2286" s="9"/>
      <c r="C2286" s="9"/>
      <c r="D2286" s="9"/>
      <c r="E2286" s="20"/>
      <c r="F2286" s="10" t="s">
        <v>945</v>
      </c>
      <c r="G2286" s="11">
        <f t="shared" ref="G2286:G2288" si="643">G2287</f>
        <v>73006.900000000009</v>
      </c>
      <c r="H2286" s="11">
        <f t="shared" ref="H2286:H2288" si="644">H2287</f>
        <v>75026.100000000006</v>
      </c>
      <c r="I2286" s="11">
        <f t="shared" ref="I2286:I2288" si="645">I2287</f>
        <v>75026.100000000006</v>
      </c>
      <c r="J2286" s="11">
        <f t="shared" ref="J2286:J2288" si="646">J2287</f>
        <v>0</v>
      </c>
    </row>
    <row r="2287" spans="1:10" s="8" customFormat="1" x14ac:dyDescent="0.25">
      <c r="A2287" s="9" t="s">
        <v>944</v>
      </c>
      <c r="B2287" s="9" t="s">
        <v>18</v>
      </c>
      <c r="C2287" s="9"/>
      <c r="D2287" s="9"/>
      <c r="E2287" s="20"/>
      <c r="F2287" s="10" t="s">
        <v>19</v>
      </c>
      <c r="G2287" s="11">
        <f t="shared" si="643"/>
        <v>73006.900000000009</v>
      </c>
      <c r="H2287" s="11">
        <f t="shared" si="644"/>
        <v>75026.100000000006</v>
      </c>
      <c r="I2287" s="11">
        <f t="shared" si="645"/>
        <v>75026.100000000006</v>
      </c>
      <c r="J2287" s="11">
        <f t="shared" si="646"/>
        <v>0</v>
      </c>
    </row>
    <row r="2288" spans="1:10" s="12" customFormat="1" ht="47.25" x14ac:dyDescent="0.25">
      <c r="A2288" s="13" t="s">
        <v>944</v>
      </c>
      <c r="B2288" s="13" t="s">
        <v>18</v>
      </c>
      <c r="C2288" s="13" t="s">
        <v>67</v>
      </c>
      <c r="D2288" s="13"/>
      <c r="E2288" s="21"/>
      <c r="F2288" s="14" t="s">
        <v>68</v>
      </c>
      <c r="G2288" s="15">
        <f t="shared" si="643"/>
        <v>73006.900000000009</v>
      </c>
      <c r="H2288" s="15">
        <f t="shared" si="644"/>
        <v>75026.100000000006</v>
      </c>
      <c r="I2288" s="15">
        <f t="shared" si="645"/>
        <v>75026.100000000006</v>
      </c>
      <c r="J2288" s="15">
        <f t="shared" si="646"/>
        <v>0</v>
      </c>
    </row>
    <row r="2289" spans="1:10" ht="47.25" x14ac:dyDescent="0.25">
      <c r="A2289" s="16" t="s">
        <v>944</v>
      </c>
      <c r="B2289" s="16" t="s">
        <v>18</v>
      </c>
      <c r="C2289" s="16" t="s">
        <v>67</v>
      </c>
      <c r="D2289" s="16" t="s">
        <v>946</v>
      </c>
      <c r="E2289" s="19"/>
      <c r="F2289" s="17" t="s">
        <v>947</v>
      </c>
      <c r="G2289" s="18">
        <f>G2290+G2293</f>
        <v>73006.900000000009</v>
      </c>
      <c r="H2289" s="18">
        <f>H2290+H2293</f>
        <v>75026.100000000006</v>
      </c>
      <c r="I2289" s="18">
        <f>I2290+I2293</f>
        <v>75026.100000000006</v>
      </c>
      <c r="J2289" s="18">
        <f>J2290+J2293</f>
        <v>0</v>
      </c>
    </row>
    <row r="2290" spans="1:10" ht="31.5" x14ac:dyDescent="0.25">
      <c r="A2290" s="16" t="s">
        <v>944</v>
      </c>
      <c r="B2290" s="16" t="s">
        <v>18</v>
      </c>
      <c r="C2290" s="16" t="s">
        <v>67</v>
      </c>
      <c r="D2290" s="16" t="s">
        <v>948</v>
      </c>
      <c r="E2290" s="19"/>
      <c r="F2290" s="17" t="s">
        <v>949</v>
      </c>
      <c r="G2290" s="18">
        <f t="shared" ref="G2290:G2293" si="647">G2291</f>
        <v>32468.600000000002</v>
      </c>
      <c r="H2290" s="18">
        <f t="shared" ref="H2290:H2293" si="648">H2291</f>
        <v>32803.9</v>
      </c>
      <c r="I2290" s="18">
        <f t="shared" ref="I2290:I2293" si="649">I2291</f>
        <v>32803.9</v>
      </c>
      <c r="J2290" s="18">
        <f t="shared" ref="J2290:J2293" si="650">J2291</f>
        <v>0</v>
      </c>
    </row>
    <row r="2291" spans="1:10" x14ac:dyDescent="0.25">
      <c r="A2291" s="16" t="s">
        <v>944</v>
      </c>
      <c r="B2291" s="16" t="s">
        <v>18</v>
      </c>
      <c r="C2291" s="16" t="s">
        <v>67</v>
      </c>
      <c r="D2291" s="16" t="s">
        <v>950</v>
      </c>
      <c r="E2291" s="19"/>
      <c r="F2291" s="17" t="s">
        <v>41</v>
      </c>
      <c r="G2291" s="18">
        <f t="shared" si="647"/>
        <v>32468.600000000002</v>
      </c>
      <c r="H2291" s="18">
        <f t="shared" si="648"/>
        <v>32803.9</v>
      </c>
      <c r="I2291" s="18">
        <f t="shared" si="649"/>
        <v>32803.9</v>
      </c>
      <c r="J2291" s="18">
        <f t="shared" si="650"/>
        <v>0</v>
      </c>
    </row>
    <row r="2292" spans="1:10" ht="78.75" x14ac:dyDescent="0.25">
      <c r="A2292" s="16" t="s">
        <v>944</v>
      </c>
      <c r="B2292" s="16" t="s">
        <v>18</v>
      </c>
      <c r="C2292" s="16" t="s">
        <v>67</v>
      </c>
      <c r="D2292" s="16" t="s">
        <v>950</v>
      </c>
      <c r="E2292" s="16" t="s">
        <v>42</v>
      </c>
      <c r="F2292" s="17" t="s">
        <v>43</v>
      </c>
      <c r="G2292" s="18">
        <v>32468.600000000002</v>
      </c>
      <c r="H2292" s="18">
        <v>32803.9</v>
      </c>
      <c r="I2292" s="18">
        <v>32803.9</v>
      </c>
      <c r="J2292" s="18"/>
    </row>
    <row r="2293" spans="1:10" x14ac:dyDescent="0.25">
      <c r="A2293" s="16" t="s">
        <v>944</v>
      </c>
      <c r="B2293" s="16" t="s">
        <v>18</v>
      </c>
      <c r="C2293" s="16" t="s">
        <v>67</v>
      </c>
      <c r="D2293" s="16" t="s">
        <v>951</v>
      </c>
      <c r="E2293" s="19"/>
      <c r="F2293" s="17" t="s">
        <v>859</v>
      </c>
      <c r="G2293" s="18">
        <f t="shared" si="647"/>
        <v>40538.30000000001</v>
      </c>
      <c r="H2293" s="18">
        <f t="shared" si="648"/>
        <v>42222.200000000012</v>
      </c>
      <c r="I2293" s="18">
        <f t="shared" si="649"/>
        <v>42222.200000000012</v>
      </c>
      <c r="J2293" s="18">
        <f t="shared" si="650"/>
        <v>0</v>
      </c>
    </row>
    <row r="2294" spans="1:10" x14ac:dyDescent="0.25">
      <c r="A2294" s="16" t="s">
        <v>944</v>
      </c>
      <c r="B2294" s="16" t="s">
        <v>18</v>
      </c>
      <c r="C2294" s="16" t="s">
        <v>67</v>
      </c>
      <c r="D2294" s="16" t="s">
        <v>952</v>
      </c>
      <c r="E2294" s="19"/>
      <c r="F2294" s="17" t="s">
        <v>41</v>
      </c>
      <c r="G2294" s="18">
        <f>G2295+G2296+G2297</f>
        <v>40538.30000000001</v>
      </c>
      <c r="H2294" s="18">
        <f>H2295+H2296+H2297</f>
        <v>42222.200000000012</v>
      </c>
      <c r="I2294" s="18">
        <f>I2295+I2296+I2297</f>
        <v>42222.200000000012</v>
      </c>
      <c r="J2294" s="18">
        <f>J2295+J2296+J2297</f>
        <v>0</v>
      </c>
    </row>
    <row r="2295" spans="1:10" ht="78.75" x14ac:dyDescent="0.25">
      <c r="A2295" s="16" t="s">
        <v>944</v>
      </c>
      <c r="B2295" s="16" t="s">
        <v>18</v>
      </c>
      <c r="C2295" s="16" t="s">
        <v>67</v>
      </c>
      <c r="D2295" s="16" t="s">
        <v>952</v>
      </c>
      <c r="E2295" s="16" t="s">
        <v>42</v>
      </c>
      <c r="F2295" s="17" t="s">
        <v>43</v>
      </c>
      <c r="G2295" s="18">
        <v>33720.700000000004</v>
      </c>
      <c r="H2295" s="18">
        <v>35404.600000000006</v>
      </c>
      <c r="I2295" s="18">
        <v>35404.600000000006</v>
      </c>
      <c r="J2295" s="18"/>
    </row>
    <row r="2296" spans="1:10" ht="31.5" x14ac:dyDescent="0.25">
      <c r="A2296" s="16" t="s">
        <v>944</v>
      </c>
      <c r="B2296" s="16" t="s">
        <v>18</v>
      </c>
      <c r="C2296" s="16" t="s">
        <v>67</v>
      </c>
      <c r="D2296" s="16" t="s">
        <v>952</v>
      </c>
      <c r="E2296" s="16" t="s">
        <v>30</v>
      </c>
      <c r="F2296" s="17" t="s">
        <v>31</v>
      </c>
      <c r="G2296" s="18">
        <v>6751.3</v>
      </c>
      <c r="H2296" s="18">
        <v>6751.3</v>
      </c>
      <c r="I2296" s="18">
        <v>6751.3</v>
      </c>
      <c r="J2296" s="18"/>
    </row>
    <row r="2297" spans="1:10" x14ac:dyDescent="0.25">
      <c r="A2297" s="16" t="s">
        <v>944</v>
      </c>
      <c r="B2297" s="16" t="s">
        <v>18</v>
      </c>
      <c r="C2297" s="16" t="s">
        <v>67</v>
      </c>
      <c r="D2297" s="16" t="s">
        <v>952</v>
      </c>
      <c r="E2297" s="16" t="s">
        <v>32</v>
      </c>
      <c r="F2297" s="17" t="s">
        <v>33</v>
      </c>
      <c r="G2297" s="18">
        <v>66.3</v>
      </c>
      <c r="H2297" s="18">
        <v>66.3</v>
      </c>
      <c r="I2297" s="18">
        <v>66.3</v>
      </c>
      <c r="J2297" s="18"/>
    </row>
    <row r="2298" spans="1:10" s="8" customFormat="1" x14ac:dyDescent="0.25">
      <c r="A2298" s="9" t="s">
        <v>953</v>
      </c>
      <c r="B2298" s="9"/>
      <c r="C2298" s="9"/>
      <c r="D2298" s="9"/>
      <c r="E2298" s="20"/>
      <c r="F2298" s="10" t="s">
        <v>954</v>
      </c>
      <c r="G2298" s="11">
        <f>G2299</f>
        <v>278660.2</v>
      </c>
      <c r="H2298" s="11">
        <f>H2299</f>
        <v>285024.39999999997</v>
      </c>
      <c r="I2298" s="11">
        <f>I2299</f>
        <v>285024.39999999997</v>
      </c>
      <c r="J2298" s="11">
        <f>J2299</f>
        <v>0</v>
      </c>
    </row>
    <row r="2299" spans="1:10" s="8" customFormat="1" x14ac:dyDescent="0.25">
      <c r="A2299" s="9" t="s">
        <v>953</v>
      </c>
      <c r="B2299" s="9" t="s">
        <v>18</v>
      </c>
      <c r="C2299" s="9"/>
      <c r="D2299" s="9"/>
      <c r="E2299" s="20"/>
      <c r="F2299" s="10" t="s">
        <v>19</v>
      </c>
      <c r="G2299" s="11">
        <f>G2300+G2309</f>
        <v>278660.2</v>
      </c>
      <c r="H2299" s="11">
        <f>H2300+H2309</f>
        <v>285024.39999999997</v>
      </c>
      <c r="I2299" s="11">
        <f>I2300+I2309</f>
        <v>285024.39999999997</v>
      </c>
      <c r="J2299" s="11">
        <f>J2300+J2309</f>
        <v>0</v>
      </c>
    </row>
    <row r="2300" spans="1:10" s="12" customFormat="1" ht="63" x14ac:dyDescent="0.25">
      <c r="A2300" s="13" t="s">
        <v>953</v>
      </c>
      <c r="B2300" s="13" t="s">
        <v>18</v>
      </c>
      <c r="C2300" s="13" t="s">
        <v>122</v>
      </c>
      <c r="D2300" s="13"/>
      <c r="E2300" s="21"/>
      <c r="F2300" s="14" t="s">
        <v>955</v>
      </c>
      <c r="G2300" s="15">
        <f>G2301</f>
        <v>231293.2</v>
      </c>
      <c r="H2300" s="15">
        <f>H2301</f>
        <v>237455.8</v>
      </c>
      <c r="I2300" s="15">
        <f>I2301</f>
        <v>237455.8</v>
      </c>
      <c r="J2300" s="15">
        <f>J2301</f>
        <v>0</v>
      </c>
    </row>
    <row r="2301" spans="1:10" ht="31.5" x14ac:dyDescent="0.25">
      <c r="A2301" s="16" t="s">
        <v>953</v>
      </c>
      <c r="B2301" s="16" t="s">
        <v>18</v>
      </c>
      <c r="C2301" s="16" t="s">
        <v>122</v>
      </c>
      <c r="D2301" s="16" t="s">
        <v>956</v>
      </c>
      <c r="E2301" s="19"/>
      <c r="F2301" s="17" t="s">
        <v>957</v>
      </c>
      <c r="G2301" s="18">
        <f>G2302+G2305</f>
        <v>231293.2</v>
      </c>
      <c r="H2301" s="18">
        <f>H2302+H2305</f>
        <v>237455.8</v>
      </c>
      <c r="I2301" s="18">
        <f>I2302+I2305</f>
        <v>237455.8</v>
      </c>
      <c r="J2301" s="18">
        <f>J2302+J2305</f>
        <v>0</v>
      </c>
    </row>
    <row r="2302" spans="1:10" x14ac:dyDescent="0.25">
      <c r="A2302" s="16" t="s">
        <v>953</v>
      </c>
      <c r="B2302" s="16" t="s">
        <v>18</v>
      </c>
      <c r="C2302" s="16" t="s">
        <v>122</v>
      </c>
      <c r="D2302" s="16" t="s">
        <v>958</v>
      </c>
      <c r="E2302" s="19"/>
      <c r="F2302" s="17" t="s">
        <v>959</v>
      </c>
      <c r="G2302" s="18">
        <f t="shared" ref="G2302:G2305" si="651">G2303</f>
        <v>76421.900000000009</v>
      </c>
      <c r="H2302" s="18">
        <f t="shared" ref="H2302:H2305" si="652">H2303</f>
        <v>78771.700000000012</v>
      </c>
      <c r="I2302" s="18">
        <f t="shared" ref="I2302:I2305" si="653">I2303</f>
        <v>78771.700000000012</v>
      </c>
      <c r="J2302" s="18">
        <f t="shared" ref="J2302:J2305" si="654">J2303</f>
        <v>0</v>
      </c>
    </row>
    <row r="2303" spans="1:10" x14ac:dyDescent="0.25">
      <c r="A2303" s="16" t="s">
        <v>953</v>
      </c>
      <c r="B2303" s="16" t="s">
        <v>18</v>
      </c>
      <c r="C2303" s="16" t="s">
        <v>122</v>
      </c>
      <c r="D2303" s="16" t="s">
        <v>960</v>
      </c>
      <c r="E2303" s="19"/>
      <c r="F2303" s="17" t="s">
        <v>41</v>
      </c>
      <c r="G2303" s="18">
        <f t="shared" si="651"/>
        <v>76421.900000000009</v>
      </c>
      <c r="H2303" s="18">
        <f t="shared" si="652"/>
        <v>78771.700000000012</v>
      </c>
      <c r="I2303" s="18">
        <f t="shared" si="653"/>
        <v>78771.700000000012</v>
      </c>
      <c r="J2303" s="18">
        <f t="shared" si="654"/>
        <v>0</v>
      </c>
    </row>
    <row r="2304" spans="1:10" ht="78.75" x14ac:dyDescent="0.25">
      <c r="A2304" s="16" t="s">
        <v>953</v>
      </c>
      <c r="B2304" s="16" t="s">
        <v>18</v>
      </c>
      <c r="C2304" s="16" t="s">
        <v>122</v>
      </c>
      <c r="D2304" s="16" t="s">
        <v>960</v>
      </c>
      <c r="E2304" s="16" t="s">
        <v>42</v>
      </c>
      <c r="F2304" s="17" t="s">
        <v>43</v>
      </c>
      <c r="G2304" s="18">
        <v>76421.900000000009</v>
      </c>
      <c r="H2304" s="18">
        <v>78771.700000000012</v>
      </c>
      <c r="I2304" s="18">
        <v>78771.700000000012</v>
      </c>
      <c r="J2304" s="18"/>
    </row>
    <row r="2305" spans="1:10" x14ac:dyDescent="0.25">
      <c r="A2305" s="16" t="s">
        <v>953</v>
      </c>
      <c r="B2305" s="16" t="s">
        <v>18</v>
      </c>
      <c r="C2305" s="16" t="s">
        <v>122</v>
      </c>
      <c r="D2305" s="16" t="s">
        <v>961</v>
      </c>
      <c r="E2305" s="19"/>
      <c r="F2305" s="17" t="s">
        <v>859</v>
      </c>
      <c r="G2305" s="18">
        <f t="shared" si="651"/>
        <v>154871.30000000002</v>
      </c>
      <c r="H2305" s="18">
        <f t="shared" si="652"/>
        <v>158684.09999999998</v>
      </c>
      <c r="I2305" s="18">
        <f t="shared" si="653"/>
        <v>158684.09999999998</v>
      </c>
      <c r="J2305" s="18">
        <f t="shared" si="654"/>
        <v>0</v>
      </c>
    </row>
    <row r="2306" spans="1:10" x14ac:dyDescent="0.25">
      <c r="A2306" s="16" t="s">
        <v>953</v>
      </c>
      <c r="B2306" s="16" t="s">
        <v>18</v>
      </c>
      <c r="C2306" s="16" t="s">
        <v>122</v>
      </c>
      <c r="D2306" s="16" t="s">
        <v>962</v>
      </c>
      <c r="E2306" s="19"/>
      <c r="F2306" s="17" t="s">
        <v>41</v>
      </c>
      <c r="G2306" s="18">
        <f>G2307+G2308</f>
        <v>154871.30000000002</v>
      </c>
      <c r="H2306" s="18">
        <f>H2307+H2308</f>
        <v>158684.09999999998</v>
      </c>
      <c r="I2306" s="18">
        <f>I2307+I2308</f>
        <v>158684.09999999998</v>
      </c>
      <c r="J2306" s="18">
        <f>J2307+J2308</f>
        <v>0</v>
      </c>
    </row>
    <row r="2307" spans="1:10" ht="78.75" x14ac:dyDescent="0.25">
      <c r="A2307" s="16" t="s">
        <v>953</v>
      </c>
      <c r="B2307" s="16" t="s">
        <v>18</v>
      </c>
      <c r="C2307" s="16" t="s">
        <v>122</v>
      </c>
      <c r="D2307" s="16" t="s">
        <v>962</v>
      </c>
      <c r="E2307" s="16" t="s">
        <v>42</v>
      </c>
      <c r="F2307" s="17" t="s">
        <v>43</v>
      </c>
      <c r="G2307" s="18">
        <v>125786.1</v>
      </c>
      <c r="H2307" s="18">
        <v>129628.09999999999</v>
      </c>
      <c r="I2307" s="18">
        <v>129628.09999999999</v>
      </c>
      <c r="J2307" s="18"/>
    </row>
    <row r="2308" spans="1:10" ht="31.5" x14ac:dyDescent="0.25">
      <c r="A2308" s="16" t="s">
        <v>953</v>
      </c>
      <c r="B2308" s="16" t="s">
        <v>18</v>
      </c>
      <c r="C2308" s="16" t="s">
        <v>122</v>
      </c>
      <c r="D2308" s="16" t="s">
        <v>962</v>
      </c>
      <c r="E2308" s="16" t="s">
        <v>30</v>
      </c>
      <c r="F2308" s="17" t="s">
        <v>31</v>
      </c>
      <c r="G2308" s="18">
        <v>29085.200000000001</v>
      </c>
      <c r="H2308" s="18">
        <v>29056</v>
      </c>
      <c r="I2308" s="18">
        <v>29056</v>
      </c>
      <c r="J2308" s="18"/>
    </row>
    <row r="2309" spans="1:10" s="12" customFormat="1" x14ac:dyDescent="0.25">
      <c r="A2309" s="13" t="s">
        <v>953</v>
      </c>
      <c r="B2309" s="13" t="s">
        <v>18</v>
      </c>
      <c r="C2309" s="13" t="s">
        <v>20</v>
      </c>
      <c r="D2309" s="13"/>
      <c r="E2309" s="21"/>
      <c r="F2309" s="14" t="s">
        <v>21</v>
      </c>
      <c r="G2309" s="15">
        <f t="shared" ref="G2309:G2310" si="655">G2310</f>
        <v>47367</v>
      </c>
      <c r="H2309" s="15">
        <f t="shared" ref="H2309:H2310" si="656">H2310</f>
        <v>47568.6</v>
      </c>
      <c r="I2309" s="15">
        <f t="shared" ref="I2309:I2310" si="657">I2310</f>
        <v>47568.6</v>
      </c>
      <c r="J2309" s="15">
        <f t="shared" ref="J2309:J2310" si="658">J2310</f>
        <v>0</v>
      </c>
    </row>
    <row r="2310" spans="1:10" ht="31.5" x14ac:dyDescent="0.25">
      <c r="A2310" s="16" t="s">
        <v>953</v>
      </c>
      <c r="B2310" s="16" t="s">
        <v>18</v>
      </c>
      <c r="C2310" s="16" t="s">
        <v>20</v>
      </c>
      <c r="D2310" s="16" t="s">
        <v>46</v>
      </c>
      <c r="E2310" s="19"/>
      <c r="F2310" s="17" t="s">
        <v>47</v>
      </c>
      <c r="G2310" s="18">
        <f t="shared" si="655"/>
        <v>47367</v>
      </c>
      <c r="H2310" s="18">
        <f t="shared" si="656"/>
        <v>47568.6</v>
      </c>
      <c r="I2310" s="18">
        <f t="shared" si="657"/>
        <v>47568.6</v>
      </c>
      <c r="J2310" s="18">
        <f t="shared" si="658"/>
        <v>0</v>
      </c>
    </row>
    <row r="2311" spans="1:10" x14ac:dyDescent="0.25">
      <c r="A2311" s="16" t="s">
        <v>953</v>
      </c>
      <c r="B2311" s="16" t="s">
        <v>18</v>
      </c>
      <c r="C2311" s="16" t="s">
        <v>20</v>
      </c>
      <c r="D2311" s="16" t="s">
        <v>48</v>
      </c>
      <c r="E2311" s="19"/>
      <c r="F2311" s="17" t="s">
        <v>49</v>
      </c>
      <c r="G2311" s="18">
        <f>G2312+G2314+G2316</f>
        <v>47367</v>
      </c>
      <c r="H2311" s="18">
        <f>H2312+H2314+H2316</f>
        <v>47568.6</v>
      </c>
      <c r="I2311" s="18">
        <f>I2312+I2314+I2316</f>
        <v>47568.6</v>
      </c>
      <c r="J2311" s="18">
        <f>J2312+J2314+J2316</f>
        <v>0</v>
      </c>
    </row>
    <row r="2312" spans="1:10" ht="31.5" x14ac:dyDescent="0.25">
      <c r="A2312" s="16" t="s">
        <v>953</v>
      </c>
      <c r="B2312" s="16" t="s">
        <v>18</v>
      </c>
      <c r="C2312" s="16" t="s">
        <v>20</v>
      </c>
      <c r="D2312" s="16" t="s">
        <v>887</v>
      </c>
      <c r="E2312" s="19"/>
      <c r="F2312" s="17" t="s">
        <v>888</v>
      </c>
      <c r="G2312" s="18">
        <f>G2313</f>
        <v>47165.4</v>
      </c>
      <c r="H2312" s="18">
        <f>H2313</f>
        <v>47165.4</v>
      </c>
      <c r="I2312" s="18">
        <f>I2313</f>
        <v>47165.4</v>
      </c>
      <c r="J2312" s="18">
        <f>J2313</f>
        <v>0</v>
      </c>
    </row>
    <row r="2313" spans="1:10" ht="31.5" x14ac:dyDescent="0.25">
      <c r="A2313" s="16" t="s">
        <v>953</v>
      </c>
      <c r="B2313" s="16" t="s">
        <v>18</v>
      </c>
      <c r="C2313" s="16" t="s">
        <v>20</v>
      </c>
      <c r="D2313" s="16" t="s">
        <v>887</v>
      </c>
      <c r="E2313" s="16" t="s">
        <v>30</v>
      </c>
      <c r="F2313" s="17" t="s">
        <v>31</v>
      </c>
      <c r="G2313" s="18">
        <v>47165.4</v>
      </c>
      <c r="H2313" s="18">
        <v>47165.4</v>
      </c>
      <c r="I2313" s="18">
        <v>47165.4</v>
      </c>
      <c r="J2313" s="18"/>
    </row>
    <row r="2314" spans="1:10" ht="47.25" x14ac:dyDescent="0.25">
      <c r="A2314" s="16" t="s">
        <v>953</v>
      </c>
      <c r="B2314" s="16" t="s">
        <v>18</v>
      </c>
      <c r="C2314" s="16" t="s">
        <v>20</v>
      </c>
      <c r="D2314" s="16" t="s">
        <v>963</v>
      </c>
      <c r="E2314" s="19"/>
      <c r="F2314" s="17" t="s">
        <v>964</v>
      </c>
      <c r="G2314" s="18">
        <f>G2315</f>
        <v>29.1</v>
      </c>
      <c r="H2314" s="18">
        <f>H2315</f>
        <v>58.2</v>
      </c>
      <c r="I2314" s="18">
        <f>I2315</f>
        <v>58.2</v>
      </c>
      <c r="J2314" s="18">
        <f>J2315</f>
        <v>0</v>
      </c>
    </row>
    <row r="2315" spans="1:10" ht="31.5" x14ac:dyDescent="0.25">
      <c r="A2315" s="16" t="s">
        <v>953</v>
      </c>
      <c r="B2315" s="16" t="s">
        <v>18</v>
      </c>
      <c r="C2315" s="16" t="s">
        <v>20</v>
      </c>
      <c r="D2315" s="16" t="s">
        <v>963</v>
      </c>
      <c r="E2315" s="16" t="s">
        <v>30</v>
      </c>
      <c r="F2315" s="17" t="s">
        <v>31</v>
      </c>
      <c r="G2315" s="18">
        <v>29.1</v>
      </c>
      <c r="H2315" s="18">
        <v>58.2</v>
      </c>
      <c r="I2315" s="18">
        <v>58.2</v>
      </c>
      <c r="J2315" s="18"/>
    </row>
    <row r="2316" spans="1:10" ht="63" x14ac:dyDescent="0.25">
      <c r="A2316" s="16" t="s">
        <v>953</v>
      </c>
      <c r="B2316" s="16" t="s">
        <v>18</v>
      </c>
      <c r="C2316" s="16" t="s">
        <v>20</v>
      </c>
      <c r="D2316" s="16" t="s">
        <v>965</v>
      </c>
      <c r="E2316" s="19"/>
      <c r="F2316" s="17" t="s">
        <v>966</v>
      </c>
      <c r="G2316" s="18">
        <f>G2317</f>
        <v>172.5</v>
      </c>
      <c r="H2316" s="18">
        <f>H2317</f>
        <v>345</v>
      </c>
      <c r="I2316" s="18">
        <f>I2317</f>
        <v>345</v>
      </c>
      <c r="J2316" s="18">
        <f>J2317</f>
        <v>0</v>
      </c>
    </row>
    <row r="2317" spans="1:10" x14ac:dyDescent="0.25">
      <c r="A2317" s="16" t="s">
        <v>953</v>
      </c>
      <c r="B2317" s="16" t="s">
        <v>18</v>
      </c>
      <c r="C2317" s="16" t="s">
        <v>20</v>
      </c>
      <c r="D2317" s="16" t="s">
        <v>965</v>
      </c>
      <c r="E2317" s="16" t="s">
        <v>229</v>
      </c>
      <c r="F2317" s="17" t="s">
        <v>230</v>
      </c>
      <c r="G2317" s="18">
        <v>172.5</v>
      </c>
      <c r="H2317" s="18">
        <v>345</v>
      </c>
      <c r="I2317" s="18">
        <v>345</v>
      </c>
      <c r="J2317" s="18"/>
    </row>
    <row r="2318" spans="1:10" s="8" customFormat="1" ht="31.5" x14ac:dyDescent="0.25">
      <c r="A2318" s="9" t="s">
        <v>967</v>
      </c>
      <c r="B2318" s="9"/>
      <c r="C2318" s="9"/>
      <c r="D2318" s="9"/>
      <c r="E2318" s="9"/>
      <c r="F2318" s="10" t="s">
        <v>968</v>
      </c>
      <c r="G2318" s="11">
        <f>G2325+G2358+G2319</f>
        <v>1779728.2000000002</v>
      </c>
      <c r="H2318" s="11">
        <f>H2325+H2358+H2319</f>
        <v>1747546.8</v>
      </c>
      <c r="I2318" s="11">
        <f>I2325+I2358+I2319</f>
        <v>1867693.3</v>
      </c>
      <c r="J2318" s="11">
        <f>J2325+J2358+J2319</f>
        <v>0</v>
      </c>
    </row>
    <row r="2319" spans="1:10" s="8" customFormat="1" x14ac:dyDescent="0.25">
      <c r="A2319" s="9" t="s">
        <v>967</v>
      </c>
      <c r="B2319" s="9" t="s">
        <v>18</v>
      </c>
      <c r="C2319" s="9"/>
      <c r="D2319" s="9"/>
      <c r="E2319" s="9"/>
      <c r="F2319" s="10" t="s">
        <v>19</v>
      </c>
      <c r="G2319" s="11">
        <f t="shared" ref="G2319:G2323" si="659">G2320</f>
        <v>4.0999999999999996</v>
      </c>
      <c r="H2319" s="11">
        <f t="shared" ref="H2319:H2323" si="660">H2320</f>
        <v>4.2</v>
      </c>
      <c r="I2319" s="11">
        <f t="shared" ref="I2319:I2323" si="661">I2320</f>
        <v>4.2</v>
      </c>
      <c r="J2319" s="11">
        <f t="shared" ref="J2319:J2323" si="662">J2320</f>
        <v>0</v>
      </c>
    </row>
    <row r="2320" spans="1:10" s="12" customFormat="1" x14ac:dyDescent="0.25">
      <c r="A2320" s="13" t="s">
        <v>967</v>
      </c>
      <c r="B2320" s="13" t="s">
        <v>18</v>
      </c>
      <c r="C2320" s="13" t="s">
        <v>20</v>
      </c>
      <c r="D2320" s="13"/>
      <c r="E2320" s="13"/>
      <c r="F2320" s="14" t="s">
        <v>21</v>
      </c>
      <c r="G2320" s="15">
        <f t="shared" si="659"/>
        <v>4.0999999999999996</v>
      </c>
      <c r="H2320" s="15">
        <f t="shared" si="660"/>
        <v>4.2</v>
      </c>
      <c r="I2320" s="15">
        <f t="shared" si="661"/>
        <v>4.2</v>
      </c>
      <c r="J2320" s="15">
        <f t="shared" si="662"/>
        <v>0</v>
      </c>
    </row>
    <row r="2321" spans="1:10" s="8" customFormat="1" ht="31.5" x14ac:dyDescent="0.25">
      <c r="A2321" s="16" t="s">
        <v>967</v>
      </c>
      <c r="B2321" s="16" t="s">
        <v>18</v>
      </c>
      <c r="C2321" s="16" t="s">
        <v>20</v>
      </c>
      <c r="D2321" s="16" t="s">
        <v>46</v>
      </c>
      <c r="E2321" s="19"/>
      <c r="F2321" s="17" t="s">
        <v>47</v>
      </c>
      <c r="G2321" s="18">
        <f t="shared" si="659"/>
        <v>4.0999999999999996</v>
      </c>
      <c r="H2321" s="18">
        <f t="shared" si="660"/>
        <v>4.2</v>
      </c>
      <c r="I2321" s="18">
        <f t="shared" si="661"/>
        <v>4.2</v>
      </c>
      <c r="J2321" s="18">
        <f t="shared" si="662"/>
        <v>0</v>
      </c>
    </row>
    <row r="2322" spans="1:10" s="8" customFormat="1" x14ac:dyDescent="0.25">
      <c r="A2322" s="16" t="s">
        <v>967</v>
      </c>
      <c r="B2322" s="16" t="s">
        <v>18</v>
      </c>
      <c r="C2322" s="16" t="s">
        <v>20</v>
      </c>
      <c r="D2322" s="16" t="s">
        <v>48</v>
      </c>
      <c r="E2322" s="19"/>
      <c r="F2322" s="17" t="s">
        <v>49</v>
      </c>
      <c r="G2322" s="18">
        <f t="shared" si="659"/>
        <v>4.0999999999999996</v>
      </c>
      <c r="H2322" s="18">
        <f t="shared" si="660"/>
        <v>4.2</v>
      </c>
      <c r="I2322" s="18">
        <f t="shared" si="661"/>
        <v>4.2</v>
      </c>
      <c r="J2322" s="18">
        <f t="shared" si="662"/>
        <v>0</v>
      </c>
    </row>
    <row r="2323" spans="1:10" s="8" customFormat="1" ht="78.75" x14ac:dyDescent="0.25">
      <c r="A2323" s="16" t="s">
        <v>967</v>
      </c>
      <c r="B2323" s="16" t="s">
        <v>18</v>
      </c>
      <c r="C2323" s="16" t="s">
        <v>20</v>
      </c>
      <c r="D2323" s="16" t="s">
        <v>969</v>
      </c>
      <c r="E2323" s="19"/>
      <c r="F2323" s="17" t="s">
        <v>970</v>
      </c>
      <c r="G2323" s="18">
        <f t="shared" si="659"/>
        <v>4.0999999999999996</v>
      </c>
      <c r="H2323" s="18">
        <f t="shared" si="660"/>
        <v>4.2</v>
      </c>
      <c r="I2323" s="18">
        <f t="shared" si="661"/>
        <v>4.2</v>
      </c>
      <c r="J2323" s="18">
        <f t="shared" si="662"/>
        <v>0</v>
      </c>
    </row>
    <row r="2324" spans="1:10" s="8" customFormat="1" ht="31.5" x14ac:dyDescent="0.25">
      <c r="A2324" s="16" t="s">
        <v>967</v>
      </c>
      <c r="B2324" s="16" t="s">
        <v>18</v>
      </c>
      <c r="C2324" s="16" t="s">
        <v>20</v>
      </c>
      <c r="D2324" s="16" t="s">
        <v>969</v>
      </c>
      <c r="E2324" s="16" t="s">
        <v>30</v>
      </c>
      <c r="F2324" s="17" t="s">
        <v>31</v>
      </c>
      <c r="G2324" s="18">
        <v>4.0999999999999996</v>
      </c>
      <c r="H2324" s="18">
        <v>4.2</v>
      </c>
      <c r="I2324" s="18">
        <v>4.2</v>
      </c>
      <c r="J2324" s="18"/>
    </row>
    <row r="2325" spans="1:10" s="8" customFormat="1" x14ac:dyDescent="0.25">
      <c r="A2325" s="9" t="s">
        <v>967</v>
      </c>
      <c r="B2325" s="9" t="s">
        <v>128</v>
      </c>
      <c r="C2325" s="9"/>
      <c r="D2325" s="9"/>
      <c r="E2325" s="9"/>
      <c r="F2325" s="10" t="s">
        <v>145</v>
      </c>
      <c r="G2325" s="11">
        <f>G2326+G2347</f>
        <v>1131537.2</v>
      </c>
      <c r="H2325" s="11">
        <f>H2326+H2347</f>
        <v>1033028.6</v>
      </c>
      <c r="I2325" s="11">
        <f>I2326+I2347</f>
        <v>1063028.6000000001</v>
      </c>
      <c r="J2325" s="11">
        <f>J2326+J2347</f>
        <v>0</v>
      </c>
    </row>
    <row r="2326" spans="1:10" s="12" customFormat="1" x14ac:dyDescent="0.25">
      <c r="A2326" s="13" t="s">
        <v>967</v>
      </c>
      <c r="B2326" s="13" t="s">
        <v>128</v>
      </c>
      <c r="C2326" s="13" t="s">
        <v>18</v>
      </c>
      <c r="D2326" s="13"/>
      <c r="E2326" s="13"/>
      <c r="F2326" s="14" t="s">
        <v>480</v>
      </c>
      <c r="G2326" s="15">
        <f>G2327</f>
        <v>967140.29999999993</v>
      </c>
      <c r="H2326" s="15">
        <f>H2327</f>
        <v>868903</v>
      </c>
      <c r="I2326" s="15">
        <f>I2327</f>
        <v>898903</v>
      </c>
      <c r="J2326" s="15">
        <f>J2327</f>
        <v>0</v>
      </c>
    </row>
    <row r="2327" spans="1:10" ht="31.5" x14ac:dyDescent="0.25">
      <c r="A2327" s="16" t="s">
        <v>967</v>
      </c>
      <c r="B2327" s="16" t="s">
        <v>128</v>
      </c>
      <c r="C2327" s="16" t="s">
        <v>18</v>
      </c>
      <c r="D2327" s="16" t="s">
        <v>521</v>
      </c>
      <c r="E2327" s="19"/>
      <c r="F2327" s="17" t="s">
        <v>522</v>
      </c>
      <c r="G2327" s="18">
        <f>G2328+G2336+G2340+G2332</f>
        <v>967140.29999999993</v>
      </c>
      <c r="H2327" s="18">
        <f>H2328+H2336+H2340+H2332</f>
        <v>868903</v>
      </c>
      <c r="I2327" s="18">
        <f>I2328+I2336+I2340+I2332</f>
        <v>898903</v>
      </c>
      <c r="J2327" s="18">
        <f>J2328+J2336+J2340+J2332</f>
        <v>0</v>
      </c>
    </row>
    <row r="2328" spans="1:10" ht="31.5" x14ac:dyDescent="0.25">
      <c r="A2328" s="16" t="s">
        <v>967</v>
      </c>
      <c r="B2328" s="16" t="s">
        <v>128</v>
      </c>
      <c r="C2328" s="16" t="s">
        <v>18</v>
      </c>
      <c r="D2328" s="16" t="s">
        <v>583</v>
      </c>
      <c r="E2328" s="19"/>
      <c r="F2328" s="17" t="s">
        <v>299</v>
      </c>
      <c r="G2328" s="18">
        <f t="shared" ref="G2328:G2340" si="663">G2329</f>
        <v>295059.20000000001</v>
      </c>
      <c r="H2328" s="18">
        <f t="shared" ref="H2328:H2340" si="664">H2329</f>
        <v>0</v>
      </c>
      <c r="I2328" s="18">
        <f t="shared" ref="I2328:I2340" si="665">I2329</f>
        <v>0</v>
      </c>
      <c r="J2328" s="18">
        <f t="shared" ref="J2328:J2340" si="666">J2329</f>
        <v>0</v>
      </c>
    </row>
    <row r="2329" spans="1:10" ht="47.25" x14ac:dyDescent="0.25">
      <c r="A2329" s="16" t="s">
        <v>967</v>
      </c>
      <c r="B2329" s="16" t="s">
        <v>128</v>
      </c>
      <c r="C2329" s="16" t="s">
        <v>18</v>
      </c>
      <c r="D2329" s="16" t="s">
        <v>584</v>
      </c>
      <c r="E2329" s="19"/>
      <c r="F2329" s="17" t="s">
        <v>585</v>
      </c>
      <c r="G2329" s="18">
        <f t="shared" si="663"/>
        <v>295059.20000000001</v>
      </c>
      <c r="H2329" s="18">
        <f t="shared" si="664"/>
        <v>0</v>
      </c>
      <c r="I2329" s="18">
        <f t="shared" si="665"/>
        <v>0</v>
      </c>
      <c r="J2329" s="18">
        <f t="shared" si="666"/>
        <v>0</v>
      </c>
    </row>
    <row r="2330" spans="1:10" ht="47.25" x14ac:dyDescent="0.25">
      <c r="A2330" s="16" t="s">
        <v>967</v>
      </c>
      <c r="B2330" s="16" t="s">
        <v>128</v>
      </c>
      <c r="C2330" s="16" t="s">
        <v>18</v>
      </c>
      <c r="D2330" s="16" t="s">
        <v>586</v>
      </c>
      <c r="E2330" s="19"/>
      <c r="F2330" s="17" t="s">
        <v>587</v>
      </c>
      <c r="G2330" s="18">
        <f t="shared" si="663"/>
        <v>295059.20000000001</v>
      </c>
      <c r="H2330" s="18">
        <f t="shared" si="664"/>
        <v>0</v>
      </c>
      <c r="I2330" s="18">
        <f t="shared" si="665"/>
        <v>0</v>
      </c>
      <c r="J2330" s="18">
        <f t="shared" si="666"/>
        <v>0</v>
      </c>
    </row>
    <row r="2331" spans="1:10" ht="31.5" x14ac:dyDescent="0.25">
      <c r="A2331" s="16" t="s">
        <v>967</v>
      </c>
      <c r="B2331" s="16" t="s">
        <v>128</v>
      </c>
      <c r="C2331" s="16" t="s">
        <v>18</v>
      </c>
      <c r="D2331" s="16" t="s">
        <v>586</v>
      </c>
      <c r="E2331" s="16" t="s">
        <v>63</v>
      </c>
      <c r="F2331" s="17" t="s">
        <v>64</v>
      </c>
      <c r="G2331" s="18">
        <v>295059.20000000001</v>
      </c>
      <c r="H2331" s="18">
        <v>0</v>
      </c>
      <c r="I2331" s="18">
        <v>0</v>
      </c>
      <c r="J2331" s="18"/>
    </row>
    <row r="2332" spans="1:10" ht="31.5" x14ac:dyDescent="0.25">
      <c r="A2332" s="16" t="s">
        <v>967</v>
      </c>
      <c r="B2332" s="16" t="s">
        <v>128</v>
      </c>
      <c r="C2332" s="16" t="s">
        <v>18</v>
      </c>
      <c r="D2332" s="16" t="s">
        <v>971</v>
      </c>
      <c r="E2332" s="19"/>
      <c r="F2332" s="17" t="s">
        <v>148</v>
      </c>
      <c r="G2332" s="18">
        <f t="shared" si="663"/>
        <v>0</v>
      </c>
      <c r="H2332" s="18">
        <f t="shared" si="664"/>
        <v>583791</v>
      </c>
      <c r="I2332" s="18">
        <f t="shared" si="665"/>
        <v>0</v>
      </c>
      <c r="J2332" s="18">
        <f t="shared" si="666"/>
        <v>0</v>
      </c>
    </row>
    <row r="2333" spans="1:10" ht="31.5" x14ac:dyDescent="0.25">
      <c r="A2333" s="16" t="s">
        <v>967</v>
      </c>
      <c r="B2333" s="16" t="s">
        <v>128</v>
      </c>
      <c r="C2333" s="16" t="s">
        <v>18</v>
      </c>
      <c r="D2333" s="16" t="s">
        <v>972</v>
      </c>
      <c r="E2333" s="19"/>
      <c r="F2333" s="17" t="s">
        <v>973</v>
      </c>
      <c r="G2333" s="18">
        <f t="shared" si="663"/>
        <v>0</v>
      </c>
      <c r="H2333" s="18">
        <f t="shared" si="664"/>
        <v>583791</v>
      </c>
      <c r="I2333" s="18">
        <f t="shared" si="665"/>
        <v>0</v>
      </c>
      <c r="J2333" s="18">
        <f t="shared" si="666"/>
        <v>0</v>
      </c>
    </row>
    <row r="2334" spans="1:10" ht="63" x14ac:dyDescent="0.25">
      <c r="A2334" s="16" t="s">
        <v>967</v>
      </c>
      <c r="B2334" s="16" t="s">
        <v>128</v>
      </c>
      <c r="C2334" s="16" t="s">
        <v>18</v>
      </c>
      <c r="D2334" s="16" t="s">
        <v>974</v>
      </c>
      <c r="E2334" s="19"/>
      <c r="F2334" s="17" t="s">
        <v>975</v>
      </c>
      <c r="G2334" s="18">
        <f t="shared" si="663"/>
        <v>0</v>
      </c>
      <c r="H2334" s="18">
        <f t="shared" si="664"/>
        <v>583791</v>
      </c>
      <c r="I2334" s="18">
        <f t="shared" si="665"/>
        <v>0</v>
      </c>
      <c r="J2334" s="18">
        <f t="shared" si="666"/>
        <v>0</v>
      </c>
    </row>
    <row r="2335" spans="1:10" ht="31.5" x14ac:dyDescent="0.25">
      <c r="A2335" s="16" t="s">
        <v>967</v>
      </c>
      <c r="B2335" s="16" t="s">
        <v>128</v>
      </c>
      <c r="C2335" s="16" t="s">
        <v>18</v>
      </c>
      <c r="D2335" s="16" t="s">
        <v>974</v>
      </c>
      <c r="E2335" s="16" t="s">
        <v>63</v>
      </c>
      <c r="F2335" s="17" t="s">
        <v>64</v>
      </c>
      <c r="G2335" s="18">
        <v>0</v>
      </c>
      <c r="H2335" s="18">
        <v>583791</v>
      </c>
      <c r="I2335" s="18">
        <v>0</v>
      </c>
      <c r="J2335" s="18"/>
    </row>
    <row r="2336" spans="1:10" x14ac:dyDescent="0.25">
      <c r="A2336" s="16" t="s">
        <v>967</v>
      </c>
      <c r="B2336" s="16" t="s">
        <v>128</v>
      </c>
      <c r="C2336" s="16" t="s">
        <v>18</v>
      </c>
      <c r="D2336" s="16" t="s">
        <v>523</v>
      </c>
      <c r="E2336" s="19"/>
      <c r="F2336" s="17" t="s">
        <v>58</v>
      </c>
      <c r="G2336" s="18">
        <f t="shared" si="663"/>
        <v>600000</v>
      </c>
      <c r="H2336" s="18">
        <f t="shared" si="664"/>
        <v>216209</v>
      </c>
      <c r="I2336" s="18">
        <f t="shared" si="665"/>
        <v>800000</v>
      </c>
      <c r="J2336" s="18">
        <f t="shared" si="666"/>
        <v>0</v>
      </c>
    </row>
    <row r="2337" spans="1:10" ht="47.25" x14ac:dyDescent="0.25">
      <c r="A2337" s="16" t="s">
        <v>967</v>
      </c>
      <c r="B2337" s="16" t="s">
        <v>128</v>
      </c>
      <c r="C2337" s="16" t="s">
        <v>18</v>
      </c>
      <c r="D2337" s="16" t="s">
        <v>976</v>
      </c>
      <c r="E2337" s="19"/>
      <c r="F2337" s="17" t="s">
        <v>977</v>
      </c>
      <c r="G2337" s="18">
        <f t="shared" si="663"/>
        <v>600000</v>
      </c>
      <c r="H2337" s="18">
        <f t="shared" si="664"/>
        <v>216209</v>
      </c>
      <c r="I2337" s="18">
        <f t="shared" si="665"/>
        <v>800000</v>
      </c>
      <c r="J2337" s="18">
        <f t="shared" si="666"/>
        <v>0</v>
      </c>
    </row>
    <row r="2338" spans="1:10" ht="31.5" x14ac:dyDescent="0.25">
      <c r="A2338" s="16" t="s">
        <v>967</v>
      </c>
      <c r="B2338" s="16" t="s">
        <v>128</v>
      </c>
      <c r="C2338" s="16" t="s">
        <v>18</v>
      </c>
      <c r="D2338" s="16" t="s">
        <v>978</v>
      </c>
      <c r="E2338" s="19"/>
      <c r="F2338" s="17" t="s">
        <v>979</v>
      </c>
      <c r="G2338" s="18">
        <f t="shared" si="663"/>
        <v>600000</v>
      </c>
      <c r="H2338" s="18">
        <f t="shared" si="664"/>
        <v>216209</v>
      </c>
      <c r="I2338" s="18">
        <f t="shared" si="665"/>
        <v>800000</v>
      </c>
      <c r="J2338" s="18">
        <f t="shared" si="666"/>
        <v>0</v>
      </c>
    </row>
    <row r="2339" spans="1:10" ht="31.5" x14ac:dyDescent="0.25">
      <c r="A2339" s="16" t="s">
        <v>967</v>
      </c>
      <c r="B2339" s="16" t="s">
        <v>128</v>
      </c>
      <c r="C2339" s="16" t="s">
        <v>18</v>
      </c>
      <c r="D2339" s="16" t="s">
        <v>978</v>
      </c>
      <c r="E2339" s="16" t="s">
        <v>63</v>
      </c>
      <c r="F2339" s="17" t="s">
        <v>64</v>
      </c>
      <c r="G2339" s="18">
        <v>600000</v>
      </c>
      <c r="H2339" s="18">
        <f>800000-583791</f>
        <v>216209</v>
      </c>
      <c r="I2339" s="18">
        <v>800000</v>
      </c>
      <c r="J2339" s="18"/>
    </row>
    <row r="2340" spans="1:10" x14ac:dyDescent="0.25">
      <c r="A2340" s="16" t="s">
        <v>967</v>
      </c>
      <c r="B2340" s="16" t="s">
        <v>128</v>
      </c>
      <c r="C2340" s="16" t="s">
        <v>18</v>
      </c>
      <c r="D2340" s="16" t="s">
        <v>819</v>
      </c>
      <c r="E2340" s="19"/>
      <c r="F2340" s="17" t="s">
        <v>25</v>
      </c>
      <c r="G2340" s="18">
        <f t="shared" si="663"/>
        <v>72081.100000000006</v>
      </c>
      <c r="H2340" s="18">
        <f t="shared" si="664"/>
        <v>68903</v>
      </c>
      <c r="I2340" s="18">
        <f t="shared" si="665"/>
        <v>98903.000000000015</v>
      </c>
      <c r="J2340" s="18">
        <f t="shared" si="666"/>
        <v>0</v>
      </c>
    </row>
    <row r="2341" spans="1:10" ht="31.5" x14ac:dyDescent="0.25">
      <c r="A2341" s="16" t="s">
        <v>967</v>
      </c>
      <c r="B2341" s="16" t="s">
        <v>128</v>
      </c>
      <c r="C2341" s="16" t="s">
        <v>18</v>
      </c>
      <c r="D2341" s="16" t="s">
        <v>903</v>
      </c>
      <c r="E2341" s="19"/>
      <c r="F2341" s="17" t="s">
        <v>904</v>
      </c>
      <c r="G2341" s="18">
        <f>G2342+G2345</f>
        <v>72081.100000000006</v>
      </c>
      <c r="H2341" s="18">
        <f>H2342+H2345</f>
        <v>68903</v>
      </c>
      <c r="I2341" s="18">
        <f>I2342+I2345</f>
        <v>98903.000000000015</v>
      </c>
      <c r="J2341" s="18">
        <f>J2342+J2345</f>
        <v>0</v>
      </c>
    </row>
    <row r="2342" spans="1:10" ht="31.5" x14ac:dyDescent="0.25">
      <c r="A2342" s="16" t="s">
        <v>967</v>
      </c>
      <c r="B2342" s="16" t="s">
        <v>128</v>
      </c>
      <c r="C2342" s="16" t="s">
        <v>18</v>
      </c>
      <c r="D2342" s="16" t="s">
        <v>980</v>
      </c>
      <c r="E2342" s="19"/>
      <c r="F2342" s="17" t="s">
        <v>981</v>
      </c>
      <c r="G2342" s="18">
        <f>G2343+G2344</f>
        <v>65745.3</v>
      </c>
      <c r="H2342" s="18">
        <f>H2343+H2344</f>
        <v>65745.3</v>
      </c>
      <c r="I2342" s="18">
        <f>I2343+I2344</f>
        <v>95745.300000000017</v>
      </c>
      <c r="J2342" s="18">
        <f>J2343+J2344</f>
        <v>0</v>
      </c>
    </row>
    <row r="2343" spans="1:10" ht="31.5" x14ac:dyDescent="0.25">
      <c r="A2343" s="16" t="s">
        <v>967</v>
      </c>
      <c r="B2343" s="16" t="s">
        <v>128</v>
      </c>
      <c r="C2343" s="16" t="s">
        <v>18</v>
      </c>
      <c r="D2343" s="16" t="s">
        <v>980</v>
      </c>
      <c r="E2343" s="16" t="s">
        <v>30</v>
      </c>
      <c r="F2343" s="17" t="s">
        <v>31</v>
      </c>
      <c r="G2343" s="18">
        <v>65433.3</v>
      </c>
      <c r="H2343" s="18">
        <v>65219.200000000004</v>
      </c>
      <c r="I2343" s="18">
        <v>95219.200000000012</v>
      </c>
      <c r="J2343" s="18"/>
    </row>
    <row r="2344" spans="1:10" x14ac:dyDescent="0.25">
      <c r="A2344" s="16" t="s">
        <v>967</v>
      </c>
      <c r="B2344" s="16" t="s">
        <v>128</v>
      </c>
      <c r="C2344" s="16" t="s">
        <v>18</v>
      </c>
      <c r="D2344" s="16" t="s">
        <v>980</v>
      </c>
      <c r="E2344" s="16" t="s">
        <v>32</v>
      </c>
      <c r="F2344" s="17" t="s">
        <v>33</v>
      </c>
      <c r="G2344" s="18">
        <v>312</v>
      </c>
      <c r="H2344" s="18">
        <v>526.1</v>
      </c>
      <c r="I2344" s="18">
        <v>526.1</v>
      </c>
      <c r="J2344" s="18"/>
    </row>
    <row r="2345" spans="1:10" x14ac:dyDescent="0.25">
      <c r="A2345" s="16" t="s">
        <v>967</v>
      </c>
      <c r="B2345" s="16" t="s">
        <v>128</v>
      </c>
      <c r="C2345" s="16" t="s">
        <v>18</v>
      </c>
      <c r="D2345" s="16" t="s">
        <v>905</v>
      </c>
      <c r="E2345" s="19"/>
      <c r="F2345" s="17" t="s">
        <v>906</v>
      </c>
      <c r="G2345" s="18">
        <f>G2346</f>
        <v>6335.8</v>
      </c>
      <c r="H2345" s="18">
        <f>H2346</f>
        <v>3157.7</v>
      </c>
      <c r="I2345" s="18">
        <f>I2346</f>
        <v>3157.7</v>
      </c>
      <c r="J2345" s="18">
        <f>J2346</f>
        <v>0</v>
      </c>
    </row>
    <row r="2346" spans="1:10" ht="31.5" x14ac:dyDescent="0.25">
      <c r="A2346" s="16" t="s">
        <v>967</v>
      </c>
      <c r="B2346" s="16" t="s">
        <v>128</v>
      </c>
      <c r="C2346" s="16" t="s">
        <v>18</v>
      </c>
      <c r="D2346" s="16" t="s">
        <v>905</v>
      </c>
      <c r="E2346" s="16" t="s">
        <v>30</v>
      </c>
      <c r="F2346" s="17" t="s">
        <v>31</v>
      </c>
      <c r="G2346" s="18">
        <v>6335.8</v>
      </c>
      <c r="H2346" s="18">
        <v>3157.7</v>
      </c>
      <c r="I2346" s="18">
        <v>3157.7</v>
      </c>
      <c r="J2346" s="18"/>
    </row>
    <row r="2347" spans="1:10" s="12" customFormat="1" ht="31.5" x14ac:dyDescent="0.25">
      <c r="A2347" s="13" t="s">
        <v>967</v>
      </c>
      <c r="B2347" s="13" t="s">
        <v>128</v>
      </c>
      <c r="C2347" s="13" t="s">
        <v>128</v>
      </c>
      <c r="D2347" s="13"/>
      <c r="E2347" s="13"/>
      <c r="F2347" s="14" t="s">
        <v>165</v>
      </c>
      <c r="G2347" s="15">
        <f t="shared" ref="G2347:G2349" si="667">G2348</f>
        <v>164396.90000000002</v>
      </c>
      <c r="H2347" s="15">
        <f t="shared" ref="H2347:H2349" si="668">H2348</f>
        <v>164125.59999999998</v>
      </c>
      <c r="I2347" s="15">
        <f t="shared" ref="I2347:I2349" si="669">I2348</f>
        <v>164125.59999999998</v>
      </c>
      <c r="J2347" s="15">
        <f t="shared" ref="J2347:J2349" si="670">J2348</f>
        <v>0</v>
      </c>
    </row>
    <row r="2348" spans="1:10" ht="31.5" x14ac:dyDescent="0.25">
      <c r="A2348" s="16" t="s">
        <v>967</v>
      </c>
      <c r="B2348" s="16" t="s">
        <v>128</v>
      </c>
      <c r="C2348" s="16" t="s">
        <v>128</v>
      </c>
      <c r="D2348" s="16" t="s">
        <v>521</v>
      </c>
      <c r="E2348" s="19"/>
      <c r="F2348" s="17" t="s">
        <v>522</v>
      </c>
      <c r="G2348" s="18">
        <f t="shared" si="667"/>
        <v>164396.90000000002</v>
      </c>
      <c r="H2348" s="18">
        <f t="shared" si="668"/>
        <v>164125.59999999998</v>
      </c>
      <c r="I2348" s="18">
        <f t="shared" si="669"/>
        <v>164125.59999999998</v>
      </c>
      <c r="J2348" s="18">
        <f t="shared" si="670"/>
        <v>0</v>
      </c>
    </row>
    <row r="2349" spans="1:10" x14ac:dyDescent="0.25">
      <c r="A2349" s="16" t="s">
        <v>967</v>
      </c>
      <c r="B2349" s="16" t="s">
        <v>128</v>
      </c>
      <c r="C2349" s="16" t="s">
        <v>128</v>
      </c>
      <c r="D2349" s="16" t="s">
        <v>819</v>
      </c>
      <c r="E2349" s="19"/>
      <c r="F2349" s="17" t="s">
        <v>25</v>
      </c>
      <c r="G2349" s="18">
        <f t="shared" si="667"/>
        <v>164396.90000000002</v>
      </c>
      <c r="H2349" s="18">
        <f t="shared" si="668"/>
        <v>164125.59999999998</v>
      </c>
      <c r="I2349" s="18">
        <f t="shared" si="669"/>
        <v>164125.59999999998</v>
      </c>
      <c r="J2349" s="18">
        <f t="shared" si="670"/>
        <v>0</v>
      </c>
    </row>
    <row r="2350" spans="1:10" ht="63" x14ac:dyDescent="0.25">
      <c r="A2350" s="16" t="s">
        <v>967</v>
      </c>
      <c r="B2350" s="16" t="s">
        <v>128</v>
      </c>
      <c r="C2350" s="16" t="s">
        <v>128</v>
      </c>
      <c r="D2350" s="16" t="s">
        <v>982</v>
      </c>
      <c r="E2350" s="19"/>
      <c r="F2350" s="17" t="s">
        <v>983</v>
      </c>
      <c r="G2350" s="18">
        <f>G2354+G2351</f>
        <v>164396.90000000002</v>
      </c>
      <c r="H2350" s="18">
        <f>H2354+H2351</f>
        <v>164125.59999999998</v>
      </c>
      <c r="I2350" s="18">
        <f>I2354+I2351</f>
        <v>164125.59999999998</v>
      </c>
      <c r="J2350" s="18">
        <f>J2354+J2351</f>
        <v>0</v>
      </c>
    </row>
    <row r="2351" spans="1:10" x14ac:dyDescent="0.25">
      <c r="A2351" s="16" t="s">
        <v>967</v>
      </c>
      <c r="B2351" s="16" t="s">
        <v>128</v>
      </c>
      <c r="C2351" s="16" t="s">
        <v>128</v>
      </c>
      <c r="D2351" s="16" t="s">
        <v>984</v>
      </c>
      <c r="E2351" s="16"/>
      <c r="F2351" s="17" t="s">
        <v>41</v>
      </c>
      <c r="G2351" s="18">
        <f>G2352+G2353</f>
        <v>84718.700000000012</v>
      </c>
      <c r="H2351" s="18">
        <f>H2352+H2353</f>
        <v>87133</v>
      </c>
      <c r="I2351" s="18">
        <f>I2352+I2353</f>
        <v>87133</v>
      </c>
      <c r="J2351" s="18">
        <f>J2352+J2353</f>
        <v>0</v>
      </c>
    </row>
    <row r="2352" spans="1:10" ht="78.75" x14ac:dyDescent="0.25">
      <c r="A2352" s="16" t="s">
        <v>967</v>
      </c>
      <c r="B2352" s="16" t="s">
        <v>128</v>
      </c>
      <c r="C2352" s="16" t="s">
        <v>128</v>
      </c>
      <c r="D2352" s="16" t="s">
        <v>984</v>
      </c>
      <c r="E2352" s="16" t="s">
        <v>42</v>
      </c>
      <c r="F2352" s="17" t="s">
        <v>43</v>
      </c>
      <c r="G2352" s="18">
        <v>78497.100000000006</v>
      </c>
      <c r="H2352" s="18">
        <v>80911.399999999994</v>
      </c>
      <c r="I2352" s="18">
        <v>80911.399999999994</v>
      </c>
      <c r="J2352" s="18"/>
    </row>
    <row r="2353" spans="1:10" ht="31.5" x14ac:dyDescent="0.25">
      <c r="A2353" s="16" t="s">
        <v>967</v>
      </c>
      <c r="B2353" s="16" t="s">
        <v>128</v>
      </c>
      <c r="C2353" s="16" t="s">
        <v>128</v>
      </c>
      <c r="D2353" s="16" t="s">
        <v>984</v>
      </c>
      <c r="E2353" s="16" t="s">
        <v>30</v>
      </c>
      <c r="F2353" s="17" t="s">
        <v>31</v>
      </c>
      <c r="G2353" s="18">
        <v>6221.6</v>
      </c>
      <c r="H2353" s="18">
        <v>6221.6</v>
      </c>
      <c r="I2353" s="18">
        <v>6221.6</v>
      </c>
      <c r="J2353" s="18"/>
    </row>
    <row r="2354" spans="1:10" ht="47.25" x14ac:dyDescent="0.25">
      <c r="A2354" s="16" t="s">
        <v>967</v>
      </c>
      <c r="B2354" s="16" t="s">
        <v>128</v>
      </c>
      <c r="C2354" s="16" t="s">
        <v>128</v>
      </c>
      <c r="D2354" s="16" t="s">
        <v>985</v>
      </c>
      <c r="E2354" s="19"/>
      <c r="F2354" s="17" t="s">
        <v>45</v>
      </c>
      <c r="G2354" s="18">
        <f>G2355+G2356+G2357</f>
        <v>79678.2</v>
      </c>
      <c r="H2354" s="18">
        <f>H2355+H2356+H2357</f>
        <v>76992.599999999991</v>
      </c>
      <c r="I2354" s="18">
        <f>I2355+I2356+I2357</f>
        <v>76992.599999999991</v>
      </c>
      <c r="J2354" s="18">
        <f>J2355+J2356+J2357</f>
        <v>0</v>
      </c>
    </row>
    <row r="2355" spans="1:10" ht="78.75" x14ac:dyDescent="0.25">
      <c r="A2355" s="16" t="s">
        <v>967</v>
      </c>
      <c r="B2355" s="16" t="s">
        <v>128</v>
      </c>
      <c r="C2355" s="16" t="s">
        <v>128</v>
      </c>
      <c r="D2355" s="16" t="s">
        <v>985</v>
      </c>
      <c r="E2355" s="16" t="s">
        <v>42</v>
      </c>
      <c r="F2355" s="17" t="s">
        <v>43</v>
      </c>
      <c r="G2355" s="18">
        <v>67145.3</v>
      </c>
      <c r="H2355" s="18">
        <v>69209.7</v>
      </c>
      <c r="I2355" s="18">
        <v>69209.7</v>
      </c>
      <c r="J2355" s="18"/>
    </row>
    <row r="2356" spans="1:10" ht="31.5" x14ac:dyDescent="0.25">
      <c r="A2356" s="16" t="s">
        <v>967</v>
      </c>
      <c r="B2356" s="16" t="s">
        <v>128</v>
      </c>
      <c r="C2356" s="16" t="s">
        <v>128</v>
      </c>
      <c r="D2356" s="16" t="s">
        <v>985</v>
      </c>
      <c r="E2356" s="16" t="s">
        <v>30</v>
      </c>
      <c r="F2356" s="17" t="s">
        <v>31</v>
      </c>
      <c r="G2356" s="18">
        <v>12516.7</v>
      </c>
      <c r="H2356" s="18">
        <v>7766.7</v>
      </c>
      <c r="I2356" s="18">
        <v>7766.7</v>
      </c>
      <c r="J2356" s="18"/>
    </row>
    <row r="2357" spans="1:10" x14ac:dyDescent="0.25">
      <c r="A2357" s="16" t="s">
        <v>967</v>
      </c>
      <c r="B2357" s="16" t="s">
        <v>128</v>
      </c>
      <c r="C2357" s="16" t="s">
        <v>128</v>
      </c>
      <c r="D2357" s="16" t="s">
        <v>985</v>
      </c>
      <c r="E2357" s="16" t="s">
        <v>32</v>
      </c>
      <c r="F2357" s="17" t="s">
        <v>33</v>
      </c>
      <c r="G2357" s="18">
        <v>16.2</v>
      </c>
      <c r="H2357" s="18">
        <v>16.2</v>
      </c>
      <c r="I2357" s="18">
        <v>16.2</v>
      </c>
      <c r="J2357" s="18"/>
    </row>
    <row r="2358" spans="1:10" s="8" customFormat="1" x14ac:dyDescent="0.25">
      <c r="A2358" s="9" t="s">
        <v>967</v>
      </c>
      <c r="B2358" s="9" t="s">
        <v>268</v>
      </c>
      <c r="C2358" s="9"/>
      <c r="D2358" s="9"/>
      <c r="E2358" s="9"/>
      <c r="F2358" s="10" t="s">
        <v>269</v>
      </c>
      <c r="G2358" s="11">
        <f>G2359+G2367</f>
        <v>648186.9</v>
      </c>
      <c r="H2358" s="11">
        <f>H2359+H2367</f>
        <v>714514</v>
      </c>
      <c r="I2358" s="11">
        <f>I2359+I2367</f>
        <v>804660.5</v>
      </c>
      <c r="J2358" s="11">
        <f>J2359+J2367</f>
        <v>0</v>
      </c>
    </row>
    <row r="2359" spans="1:10" s="12" customFormat="1" x14ac:dyDescent="0.25">
      <c r="A2359" s="13" t="s">
        <v>967</v>
      </c>
      <c r="B2359" s="13" t="s">
        <v>268</v>
      </c>
      <c r="C2359" s="13" t="s">
        <v>98</v>
      </c>
      <c r="D2359" s="13"/>
      <c r="E2359" s="13"/>
      <c r="F2359" s="14" t="s">
        <v>357</v>
      </c>
      <c r="G2359" s="15">
        <f t="shared" ref="G2359:G2361" si="671">G2360</f>
        <v>604873.4</v>
      </c>
      <c r="H2359" s="15">
        <f t="shared" ref="H2359:H2361" si="672">H2360</f>
        <v>671214.4</v>
      </c>
      <c r="I2359" s="15">
        <f t="shared" ref="I2359:I2361" si="673">I2360</f>
        <v>760969.8</v>
      </c>
      <c r="J2359" s="15">
        <f t="shared" ref="J2359:J2361" si="674">J2360</f>
        <v>0</v>
      </c>
    </row>
    <row r="2360" spans="1:10" ht="31.5" x14ac:dyDescent="0.25">
      <c r="A2360" s="16" t="s">
        <v>967</v>
      </c>
      <c r="B2360" s="16" t="s">
        <v>268</v>
      </c>
      <c r="C2360" s="16" t="s">
        <v>98</v>
      </c>
      <c r="D2360" s="16" t="s">
        <v>521</v>
      </c>
      <c r="E2360" s="19"/>
      <c r="F2360" s="17" t="s">
        <v>522</v>
      </c>
      <c r="G2360" s="18">
        <f t="shared" si="671"/>
        <v>604873.4</v>
      </c>
      <c r="H2360" s="18">
        <f t="shared" si="672"/>
        <v>671214.4</v>
      </c>
      <c r="I2360" s="18">
        <f t="shared" si="673"/>
        <v>760969.8</v>
      </c>
      <c r="J2360" s="18">
        <f t="shared" si="674"/>
        <v>0</v>
      </c>
    </row>
    <row r="2361" spans="1:10" x14ac:dyDescent="0.25">
      <c r="A2361" s="16" t="s">
        <v>967</v>
      </c>
      <c r="B2361" s="16" t="s">
        <v>268</v>
      </c>
      <c r="C2361" s="16" t="s">
        <v>98</v>
      </c>
      <c r="D2361" s="16" t="s">
        <v>523</v>
      </c>
      <c r="E2361" s="19"/>
      <c r="F2361" s="17" t="s">
        <v>58</v>
      </c>
      <c r="G2361" s="18">
        <f t="shared" si="671"/>
        <v>604873.4</v>
      </c>
      <c r="H2361" s="18">
        <f t="shared" si="672"/>
        <v>671214.4</v>
      </c>
      <c r="I2361" s="18">
        <f t="shared" si="673"/>
        <v>760969.8</v>
      </c>
      <c r="J2361" s="18">
        <f t="shared" si="674"/>
        <v>0</v>
      </c>
    </row>
    <row r="2362" spans="1:10" ht="47.25" x14ac:dyDescent="0.25">
      <c r="A2362" s="16" t="s">
        <v>967</v>
      </c>
      <c r="B2362" s="16" t="s">
        <v>268</v>
      </c>
      <c r="C2362" s="16" t="s">
        <v>98</v>
      </c>
      <c r="D2362" s="16" t="s">
        <v>524</v>
      </c>
      <c r="E2362" s="19"/>
      <c r="F2362" s="17" t="s">
        <v>525</v>
      </c>
      <c r="G2362" s="18">
        <f>G2363+G2365</f>
        <v>604873.4</v>
      </c>
      <c r="H2362" s="18">
        <f>H2363+H2365</f>
        <v>671214.4</v>
      </c>
      <c r="I2362" s="18">
        <f>I2363+I2365</f>
        <v>760969.8</v>
      </c>
      <c r="J2362" s="18">
        <f>J2363+J2365</f>
        <v>0</v>
      </c>
    </row>
    <row r="2363" spans="1:10" ht="110.25" x14ac:dyDescent="0.25">
      <c r="A2363" s="16" t="s">
        <v>967</v>
      </c>
      <c r="B2363" s="16" t="s">
        <v>268</v>
      </c>
      <c r="C2363" s="16" t="s">
        <v>98</v>
      </c>
      <c r="D2363" s="16" t="s">
        <v>986</v>
      </c>
      <c r="E2363" s="19"/>
      <c r="F2363" s="17" t="s">
        <v>987</v>
      </c>
      <c r="G2363" s="18">
        <f>G2364</f>
        <v>314478.40000000002</v>
      </c>
      <c r="H2363" s="18">
        <f>H2364</f>
        <v>379275.5</v>
      </c>
      <c r="I2363" s="18">
        <f>I2364</f>
        <v>469030.9</v>
      </c>
      <c r="J2363" s="18">
        <f>J2364</f>
        <v>0</v>
      </c>
    </row>
    <row r="2364" spans="1:10" ht="31.5" x14ac:dyDescent="0.25">
      <c r="A2364" s="16" t="s">
        <v>967</v>
      </c>
      <c r="B2364" s="16" t="s">
        <v>268</v>
      </c>
      <c r="C2364" s="16" t="s">
        <v>98</v>
      </c>
      <c r="D2364" s="16" t="s">
        <v>986</v>
      </c>
      <c r="E2364" s="16" t="s">
        <v>63</v>
      </c>
      <c r="F2364" s="17" t="s">
        <v>64</v>
      </c>
      <c r="G2364" s="18">
        <v>314478.40000000002</v>
      </c>
      <c r="H2364" s="18">
        <v>379275.5</v>
      </c>
      <c r="I2364" s="18">
        <v>469030.9</v>
      </c>
      <c r="J2364" s="18"/>
    </row>
    <row r="2365" spans="1:10" ht="63" x14ac:dyDescent="0.25">
      <c r="A2365" s="16" t="s">
        <v>967</v>
      </c>
      <c r="B2365" s="16" t="s">
        <v>268</v>
      </c>
      <c r="C2365" s="16" t="s">
        <v>98</v>
      </c>
      <c r="D2365" s="16" t="s">
        <v>988</v>
      </c>
      <c r="E2365" s="19"/>
      <c r="F2365" s="17" t="s">
        <v>989</v>
      </c>
      <c r="G2365" s="18">
        <f>G2366</f>
        <v>290395</v>
      </c>
      <c r="H2365" s="18">
        <f>H2366</f>
        <v>291938.90000000002</v>
      </c>
      <c r="I2365" s="18">
        <f>I2366</f>
        <v>291938.90000000002</v>
      </c>
      <c r="J2365" s="18">
        <f>J2366</f>
        <v>0</v>
      </c>
    </row>
    <row r="2366" spans="1:10" ht="31.5" x14ac:dyDescent="0.25">
      <c r="A2366" s="16" t="s">
        <v>967</v>
      </c>
      <c r="B2366" s="16" t="s">
        <v>268</v>
      </c>
      <c r="C2366" s="16" t="s">
        <v>98</v>
      </c>
      <c r="D2366" s="16" t="s">
        <v>988</v>
      </c>
      <c r="E2366" s="16" t="s">
        <v>63</v>
      </c>
      <c r="F2366" s="17" t="s">
        <v>64</v>
      </c>
      <c r="G2366" s="18">
        <v>290395</v>
      </c>
      <c r="H2366" s="18">
        <v>291938.90000000002</v>
      </c>
      <c r="I2366" s="18">
        <v>291938.90000000002</v>
      </c>
      <c r="J2366" s="18"/>
    </row>
    <row r="2367" spans="1:10" s="12" customFormat="1" x14ac:dyDescent="0.25">
      <c r="A2367" s="13" t="s">
        <v>967</v>
      </c>
      <c r="B2367" s="13" t="s">
        <v>268</v>
      </c>
      <c r="C2367" s="13" t="s">
        <v>67</v>
      </c>
      <c r="D2367" s="13"/>
      <c r="E2367" s="21"/>
      <c r="F2367" s="14" t="s">
        <v>358</v>
      </c>
      <c r="G2367" s="15">
        <f>G2373+G2368</f>
        <v>43313.5</v>
      </c>
      <c r="H2367" s="15">
        <f>H2373+H2368</f>
        <v>43299.6</v>
      </c>
      <c r="I2367" s="15">
        <f>I2373+I2368</f>
        <v>43690.7</v>
      </c>
      <c r="J2367" s="15">
        <f>J2373+J2368</f>
        <v>0</v>
      </c>
    </row>
    <row r="2368" spans="1:10" ht="31.5" x14ac:dyDescent="0.25">
      <c r="A2368" s="16" t="s">
        <v>967</v>
      </c>
      <c r="B2368" s="16" t="s">
        <v>268</v>
      </c>
      <c r="C2368" s="16" t="s">
        <v>67</v>
      </c>
      <c r="D2368" s="16" t="s">
        <v>414</v>
      </c>
      <c r="E2368" s="19"/>
      <c r="F2368" s="17" t="s">
        <v>415</v>
      </c>
      <c r="G2368" s="18">
        <f t="shared" ref="G2368:G2374" si="675">G2369</f>
        <v>38810.6</v>
      </c>
      <c r="H2368" s="18">
        <f t="shared" ref="H2368:H2374" si="676">H2369</f>
        <v>38810.6</v>
      </c>
      <c r="I2368" s="18">
        <f t="shared" ref="I2368:I2374" si="677">I2369</f>
        <v>38810.6</v>
      </c>
      <c r="J2368" s="18">
        <f t="shared" ref="J2368:J2374" si="678">J2369</f>
        <v>0</v>
      </c>
    </row>
    <row r="2369" spans="1:10" x14ac:dyDescent="0.25">
      <c r="A2369" s="16" t="s">
        <v>967</v>
      </c>
      <c r="B2369" s="16" t="s">
        <v>268</v>
      </c>
      <c r="C2369" s="16" t="s">
        <v>67</v>
      </c>
      <c r="D2369" s="16" t="s">
        <v>429</v>
      </c>
      <c r="E2369" s="19"/>
      <c r="F2369" s="17" t="s">
        <v>25</v>
      </c>
      <c r="G2369" s="18">
        <f t="shared" si="675"/>
        <v>38810.6</v>
      </c>
      <c r="H2369" s="18">
        <f t="shared" si="676"/>
        <v>38810.6</v>
      </c>
      <c r="I2369" s="18">
        <f t="shared" si="677"/>
        <v>38810.6</v>
      </c>
      <c r="J2369" s="18">
        <f t="shared" si="678"/>
        <v>0</v>
      </c>
    </row>
    <row r="2370" spans="1:10" ht="47.25" x14ac:dyDescent="0.25">
      <c r="A2370" s="16" t="s">
        <v>967</v>
      </c>
      <c r="B2370" s="16" t="s">
        <v>268</v>
      </c>
      <c r="C2370" s="16" t="s">
        <v>67</v>
      </c>
      <c r="D2370" s="16" t="s">
        <v>493</v>
      </c>
      <c r="E2370" s="19"/>
      <c r="F2370" s="17" t="s">
        <v>494</v>
      </c>
      <c r="G2370" s="18">
        <f t="shared" si="675"/>
        <v>38810.6</v>
      </c>
      <c r="H2370" s="18">
        <f t="shared" si="676"/>
        <v>38810.6</v>
      </c>
      <c r="I2370" s="18">
        <f t="shared" si="677"/>
        <v>38810.6</v>
      </c>
      <c r="J2370" s="18">
        <f t="shared" si="678"/>
        <v>0</v>
      </c>
    </row>
    <row r="2371" spans="1:10" ht="47.25" x14ac:dyDescent="0.25">
      <c r="A2371" s="16" t="s">
        <v>967</v>
      </c>
      <c r="B2371" s="16" t="s">
        <v>268</v>
      </c>
      <c r="C2371" s="16" t="s">
        <v>67</v>
      </c>
      <c r="D2371" s="16" t="s">
        <v>990</v>
      </c>
      <c r="E2371" s="19"/>
      <c r="F2371" s="17" t="s">
        <v>991</v>
      </c>
      <c r="G2371" s="18">
        <f t="shared" si="675"/>
        <v>38810.6</v>
      </c>
      <c r="H2371" s="18">
        <f t="shared" si="676"/>
        <v>38810.6</v>
      </c>
      <c r="I2371" s="18">
        <f t="shared" si="677"/>
        <v>38810.6</v>
      </c>
      <c r="J2371" s="18">
        <f t="shared" si="678"/>
        <v>0</v>
      </c>
    </row>
    <row r="2372" spans="1:10" x14ac:dyDescent="0.25">
      <c r="A2372" s="16" t="s">
        <v>967</v>
      </c>
      <c r="B2372" s="16" t="s">
        <v>268</v>
      </c>
      <c r="C2372" s="16" t="s">
        <v>67</v>
      </c>
      <c r="D2372" s="16" t="s">
        <v>990</v>
      </c>
      <c r="E2372" s="16" t="s">
        <v>32</v>
      </c>
      <c r="F2372" s="17" t="s">
        <v>33</v>
      </c>
      <c r="G2372" s="18">
        <v>38810.6</v>
      </c>
      <c r="H2372" s="18">
        <v>38810.6</v>
      </c>
      <c r="I2372" s="18">
        <v>38810.6</v>
      </c>
      <c r="J2372" s="18"/>
    </row>
    <row r="2373" spans="1:10" ht="31.5" x14ac:dyDescent="0.25">
      <c r="A2373" s="16" t="s">
        <v>967</v>
      </c>
      <c r="B2373" s="16" t="s">
        <v>268</v>
      </c>
      <c r="C2373" s="16" t="s">
        <v>67</v>
      </c>
      <c r="D2373" s="16" t="s">
        <v>521</v>
      </c>
      <c r="E2373" s="19"/>
      <c r="F2373" s="17" t="s">
        <v>522</v>
      </c>
      <c r="G2373" s="18">
        <f t="shared" si="675"/>
        <v>4502.9000000000005</v>
      </c>
      <c r="H2373" s="18">
        <f t="shared" si="676"/>
        <v>4489</v>
      </c>
      <c r="I2373" s="18">
        <f t="shared" si="677"/>
        <v>4880.1000000000004</v>
      </c>
      <c r="J2373" s="18">
        <f t="shared" si="678"/>
        <v>0</v>
      </c>
    </row>
    <row r="2374" spans="1:10" x14ac:dyDescent="0.25">
      <c r="A2374" s="16" t="s">
        <v>967</v>
      </c>
      <c r="B2374" s="16" t="s">
        <v>268</v>
      </c>
      <c r="C2374" s="16" t="s">
        <v>67</v>
      </c>
      <c r="D2374" s="16" t="s">
        <v>523</v>
      </c>
      <c r="E2374" s="19"/>
      <c r="F2374" s="17" t="s">
        <v>58</v>
      </c>
      <c r="G2374" s="18">
        <f t="shared" si="675"/>
        <v>4502.9000000000005</v>
      </c>
      <c r="H2374" s="18">
        <f t="shared" si="676"/>
        <v>4489</v>
      </c>
      <c r="I2374" s="18">
        <f t="shared" si="677"/>
        <v>4880.1000000000004</v>
      </c>
      <c r="J2374" s="18">
        <f t="shared" si="678"/>
        <v>0</v>
      </c>
    </row>
    <row r="2375" spans="1:10" ht="47.25" x14ac:dyDescent="0.25">
      <c r="A2375" s="16" t="s">
        <v>967</v>
      </c>
      <c r="B2375" s="16" t="s">
        <v>268</v>
      </c>
      <c r="C2375" s="16" t="s">
        <v>67</v>
      </c>
      <c r="D2375" s="16" t="s">
        <v>524</v>
      </c>
      <c r="E2375" s="19"/>
      <c r="F2375" s="17" t="s">
        <v>525</v>
      </c>
      <c r="G2375" s="18">
        <f>G2376+G2378</f>
        <v>4502.9000000000005</v>
      </c>
      <c r="H2375" s="18">
        <f>H2376+H2378</f>
        <v>4489</v>
      </c>
      <c r="I2375" s="18">
        <f>I2376+I2378</f>
        <v>4880.1000000000004</v>
      </c>
      <c r="J2375" s="18">
        <f>J2376+J2378</f>
        <v>0</v>
      </c>
    </row>
    <row r="2376" spans="1:10" ht="63" x14ac:dyDescent="0.25">
      <c r="A2376" s="16" t="s">
        <v>967</v>
      </c>
      <c r="B2376" s="16" t="s">
        <v>268</v>
      </c>
      <c r="C2376" s="16" t="s">
        <v>67</v>
      </c>
      <c r="D2376" s="16" t="s">
        <v>526</v>
      </c>
      <c r="E2376" s="19"/>
      <c r="F2376" s="17" t="s">
        <v>527</v>
      </c>
      <c r="G2376" s="18">
        <f>G2377</f>
        <v>304</v>
      </c>
      <c r="H2376" s="18">
        <f>H2377</f>
        <v>337.4</v>
      </c>
      <c r="I2376" s="18">
        <f>I2377</f>
        <v>382.5</v>
      </c>
      <c r="J2376" s="18">
        <f>J2377</f>
        <v>0</v>
      </c>
    </row>
    <row r="2377" spans="1:10" ht="31.5" x14ac:dyDescent="0.25">
      <c r="A2377" s="16" t="s">
        <v>967</v>
      </c>
      <c r="B2377" s="16" t="s">
        <v>268</v>
      </c>
      <c r="C2377" s="16" t="s">
        <v>67</v>
      </c>
      <c r="D2377" s="16" t="s">
        <v>526</v>
      </c>
      <c r="E2377" s="16" t="s">
        <v>30</v>
      </c>
      <c r="F2377" s="17" t="s">
        <v>31</v>
      </c>
      <c r="G2377" s="18">
        <v>304</v>
      </c>
      <c r="H2377" s="18">
        <v>337.4</v>
      </c>
      <c r="I2377" s="18">
        <v>382.5</v>
      </c>
      <c r="J2377" s="18"/>
    </row>
    <row r="2378" spans="1:10" ht="78.75" x14ac:dyDescent="0.25">
      <c r="A2378" s="16" t="s">
        <v>967</v>
      </c>
      <c r="B2378" s="16" t="s">
        <v>268</v>
      </c>
      <c r="C2378" s="16" t="s">
        <v>67</v>
      </c>
      <c r="D2378" s="16" t="s">
        <v>992</v>
      </c>
      <c r="E2378" s="19"/>
      <c r="F2378" s="17" t="s">
        <v>993</v>
      </c>
      <c r="G2378" s="18">
        <f>G2379+G2380</f>
        <v>4198.9000000000005</v>
      </c>
      <c r="H2378" s="18">
        <f>H2379+H2380</f>
        <v>4151.6000000000004</v>
      </c>
      <c r="I2378" s="18">
        <f>I2379+I2380</f>
        <v>4497.6000000000004</v>
      </c>
      <c r="J2378" s="18">
        <f>J2379+J2380</f>
        <v>0</v>
      </c>
    </row>
    <row r="2379" spans="1:10" ht="78.75" x14ac:dyDescent="0.25">
      <c r="A2379" s="16" t="s">
        <v>967</v>
      </c>
      <c r="B2379" s="16" t="s">
        <v>268</v>
      </c>
      <c r="C2379" s="16" t="s">
        <v>67</v>
      </c>
      <c r="D2379" s="16" t="s">
        <v>992</v>
      </c>
      <c r="E2379" s="16" t="s">
        <v>42</v>
      </c>
      <c r="F2379" s="17" t="s">
        <v>43</v>
      </c>
      <c r="G2379" s="18">
        <v>4087.8</v>
      </c>
      <c r="H2379" s="18">
        <v>4044.9</v>
      </c>
      <c r="I2379" s="18">
        <v>4382</v>
      </c>
      <c r="J2379" s="18"/>
    </row>
    <row r="2380" spans="1:10" ht="31.5" x14ac:dyDescent="0.25">
      <c r="A2380" s="16" t="s">
        <v>967</v>
      </c>
      <c r="B2380" s="16" t="s">
        <v>268</v>
      </c>
      <c r="C2380" s="16" t="s">
        <v>67</v>
      </c>
      <c r="D2380" s="16" t="s">
        <v>992</v>
      </c>
      <c r="E2380" s="16" t="s">
        <v>30</v>
      </c>
      <c r="F2380" s="17" t="s">
        <v>31</v>
      </c>
      <c r="G2380" s="18">
        <v>111.1</v>
      </c>
      <c r="H2380" s="18">
        <v>106.7</v>
      </c>
      <c r="I2380" s="18">
        <v>115.6</v>
      </c>
      <c r="J2380" s="18"/>
    </row>
    <row r="2381" spans="1:10" s="8" customFormat="1" ht="31.5" x14ac:dyDescent="0.25">
      <c r="A2381" s="9" t="s">
        <v>994</v>
      </c>
      <c r="B2381" s="9"/>
      <c r="C2381" s="9"/>
      <c r="D2381" s="9"/>
      <c r="E2381" s="9"/>
      <c r="F2381" s="10" t="s">
        <v>995</v>
      </c>
      <c r="G2381" s="11">
        <f t="shared" ref="G2381:G2384" si="679">G2382</f>
        <v>181601.3</v>
      </c>
      <c r="H2381" s="11">
        <f t="shared" ref="H2381:H2384" si="680">H2382</f>
        <v>183702.2</v>
      </c>
      <c r="I2381" s="11">
        <f t="shared" ref="I2381:I2384" si="681">I2382</f>
        <v>184232.2</v>
      </c>
      <c r="J2381" s="11">
        <f t="shared" ref="J2381:J2384" si="682">J2382</f>
        <v>0</v>
      </c>
    </row>
    <row r="2382" spans="1:10" s="8" customFormat="1" x14ac:dyDescent="0.25">
      <c r="A2382" s="9" t="s">
        <v>994</v>
      </c>
      <c r="B2382" s="9" t="s">
        <v>98</v>
      </c>
      <c r="C2382" s="9"/>
      <c r="D2382" s="9"/>
      <c r="E2382" s="9"/>
      <c r="F2382" s="10" t="s">
        <v>99</v>
      </c>
      <c r="G2382" s="11">
        <f t="shared" si="679"/>
        <v>181601.3</v>
      </c>
      <c r="H2382" s="11">
        <f t="shared" si="680"/>
        <v>183702.2</v>
      </c>
      <c r="I2382" s="11">
        <f t="shared" si="681"/>
        <v>184232.2</v>
      </c>
      <c r="J2382" s="11">
        <f t="shared" si="682"/>
        <v>0</v>
      </c>
    </row>
    <row r="2383" spans="1:10" s="12" customFormat="1" x14ac:dyDescent="0.25">
      <c r="A2383" s="13" t="s">
        <v>994</v>
      </c>
      <c r="B2383" s="13" t="s">
        <v>98</v>
      </c>
      <c r="C2383" s="13" t="s">
        <v>100</v>
      </c>
      <c r="D2383" s="13"/>
      <c r="E2383" s="13"/>
      <c r="F2383" s="14" t="s">
        <v>101</v>
      </c>
      <c r="G2383" s="15">
        <f t="shared" si="679"/>
        <v>181601.3</v>
      </c>
      <c r="H2383" s="15">
        <f t="shared" si="680"/>
        <v>183702.2</v>
      </c>
      <c r="I2383" s="15">
        <f t="shared" si="681"/>
        <v>184232.2</v>
      </c>
      <c r="J2383" s="15">
        <f t="shared" si="682"/>
        <v>0</v>
      </c>
    </row>
    <row r="2384" spans="1:10" ht="31.5" x14ac:dyDescent="0.25">
      <c r="A2384" s="16" t="s">
        <v>994</v>
      </c>
      <c r="B2384" s="16" t="s">
        <v>98</v>
      </c>
      <c r="C2384" s="16" t="s">
        <v>100</v>
      </c>
      <c r="D2384" s="16" t="s">
        <v>996</v>
      </c>
      <c r="E2384" s="19"/>
      <c r="F2384" s="17" t="s">
        <v>997</v>
      </c>
      <c r="G2384" s="18">
        <f t="shared" si="679"/>
        <v>181601.3</v>
      </c>
      <c r="H2384" s="18">
        <f t="shared" si="680"/>
        <v>183702.2</v>
      </c>
      <c r="I2384" s="18">
        <f t="shared" si="681"/>
        <v>184232.2</v>
      </c>
      <c r="J2384" s="18">
        <f t="shared" si="682"/>
        <v>0</v>
      </c>
    </row>
    <row r="2385" spans="1:10" x14ac:dyDescent="0.25">
      <c r="A2385" s="16" t="s">
        <v>994</v>
      </c>
      <c r="B2385" s="16" t="s">
        <v>98</v>
      </c>
      <c r="C2385" s="16" t="s">
        <v>100</v>
      </c>
      <c r="D2385" s="16" t="s">
        <v>998</v>
      </c>
      <c r="E2385" s="19"/>
      <c r="F2385" s="17" t="s">
        <v>25</v>
      </c>
      <c r="G2385" s="18">
        <f>G2386+G2396</f>
        <v>181601.3</v>
      </c>
      <c r="H2385" s="18">
        <f>H2386+H2396</f>
        <v>183702.2</v>
      </c>
      <c r="I2385" s="18">
        <f>I2386+I2396</f>
        <v>184232.2</v>
      </c>
      <c r="J2385" s="18">
        <f>J2386+J2396</f>
        <v>0</v>
      </c>
    </row>
    <row r="2386" spans="1:10" ht="63" x14ac:dyDescent="0.25">
      <c r="A2386" s="16" t="s">
        <v>994</v>
      </c>
      <c r="B2386" s="16" t="s">
        <v>98</v>
      </c>
      <c r="C2386" s="16" t="s">
        <v>100</v>
      </c>
      <c r="D2386" s="16" t="s">
        <v>999</v>
      </c>
      <c r="E2386" s="19"/>
      <c r="F2386" s="17" t="s">
        <v>1000</v>
      </c>
      <c r="G2386" s="18">
        <f>G2387+G2390+G2392+G2394</f>
        <v>39507.199999999997</v>
      </c>
      <c r="H2386" s="18">
        <f>H2387+H2390+H2392+H2394</f>
        <v>37440.800000000003</v>
      </c>
      <c r="I2386" s="18">
        <f>I2387+I2390+I2392+I2394</f>
        <v>37970.800000000003</v>
      </c>
      <c r="J2386" s="18">
        <f>J2387+J2390+J2392+J2394</f>
        <v>0</v>
      </c>
    </row>
    <row r="2387" spans="1:10" x14ac:dyDescent="0.25">
      <c r="A2387" s="16" t="s">
        <v>994</v>
      </c>
      <c r="B2387" s="16" t="s">
        <v>98</v>
      </c>
      <c r="C2387" s="16" t="s">
        <v>100</v>
      </c>
      <c r="D2387" s="16" t="s">
        <v>1001</v>
      </c>
      <c r="E2387" s="19"/>
      <c r="F2387" s="17" t="s">
        <v>1002</v>
      </c>
      <c r="G2387" s="18">
        <f>G2388+G2389</f>
        <v>22555</v>
      </c>
      <c r="H2387" s="18">
        <f>H2388+H2389</f>
        <v>22971.599999999999</v>
      </c>
      <c r="I2387" s="18">
        <f>I2388+I2389</f>
        <v>23501.599999999999</v>
      </c>
      <c r="J2387" s="18">
        <f>J2388+J2389</f>
        <v>0</v>
      </c>
    </row>
    <row r="2388" spans="1:10" ht="31.5" x14ac:dyDescent="0.25">
      <c r="A2388" s="16" t="s">
        <v>994</v>
      </c>
      <c r="B2388" s="16" t="s">
        <v>98</v>
      </c>
      <c r="C2388" s="16" t="s">
        <v>100</v>
      </c>
      <c r="D2388" s="16" t="s">
        <v>1001</v>
      </c>
      <c r="E2388" s="16" t="s">
        <v>30</v>
      </c>
      <c r="F2388" s="17" t="s">
        <v>31</v>
      </c>
      <c r="G2388" s="18">
        <v>21515.1</v>
      </c>
      <c r="H2388" s="18">
        <v>21933.5</v>
      </c>
      <c r="I2388" s="18">
        <v>22463.5</v>
      </c>
      <c r="J2388" s="18"/>
    </row>
    <row r="2389" spans="1:10" x14ac:dyDescent="0.25">
      <c r="A2389" s="16" t="s">
        <v>994</v>
      </c>
      <c r="B2389" s="16" t="s">
        <v>98</v>
      </c>
      <c r="C2389" s="16" t="s">
        <v>100</v>
      </c>
      <c r="D2389" s="16" t="s">
        <v>1001</v>
      </c>
      <c r="E2389" s="16" t="s">
        <v>32</v>
      </c>
      <c r="F2389" s="17" t="s">
        <v>33</v>
      </c>
      <c r="G2389" s="18">
        <v>1039.9000000000001</v>
      </c>
      <c r="H2389" s="18">
        <v>1038.0999999999999</v>
      </c>
      <c r="I2389" s="18">
        <v>1038.0999999999999</v>
      </c>
      <c r="J2389" s="18"/>
    </row>
    <row r="2390" spans="1:10" x14ac:dyDescent="0.25">
      <c r="A2390" s="16" t="s">
        <v>994</v>
      </c>
      <c r="B2390" s="16" t="s">
        <v>98</v>
      </c>
      <c r="C2390" s="16" t="s">
        <v>100</v>
      </c>
      <c r="D2390" s="16" t="s">
        <v>1003</v>
      </c>
      <c r="E2390" s="19"/>
      <c r="F2390" s="17" t="s">
        <v>1004</v>
      </c>
      <c r="G2390" s="18">
        <f>G2391</f>
        <v>14469.2</v>
      </c>
      <c r="H2390" s="18">
        <f>H2391</f>
        <v>14469.2</v>
      </c>
      <c r="I2390" s="18">
        <f>I2391</f>
        <v>14469.2</v>
      </c>
      <c r="J2390" s="18">
        <f>J2391</f>
        <v>0</v>
      </c>
    </row>
    <row r="2391" spans="1:10" ht="31.5" x14ac:dyDescent="0.25">
      <c r="A2391" s="16" t="s">
        <v>994</v>
      </c>
      <c r="B2391" s="16" t="s">
        <v>98</v>
      </c>
      <c r="C2391" s="16" t="s">
        <v>100</v>
      </c>
      <c r="D2391" s="16" t="s">
        <v>1003</v>
      </c>
      <c r="E2391" s="16" t="s">
        <v>30</v>
      </c>
      <c r="F2391" s="17" t="s">
        <v>31</v>
      </c>
      <c r="G2391" s="18">
        <v>14469.2</v>
      </c>
      <c r="H2391" s="18">
        <v>14469.2</v>
      </c>
      <c r="I2391" s="18">
        <v>14469.2</v>
      </c>
      <c r="J2391" s="18"/>
    </row>
    <row r="2392" spans="1:10" x14ac:dyDescent="0.25">
      <c r="A2392" s="16" t="s">
        <v>994</v>
      </c>
      <c r="B2392" s="16" t="s">
        <v>98</v>
      </c>
      <c r="C2392" s="16" t="s">
        <v>100</v>
      </c>
      <c r="D2392" s="16" t="s">
        <v>1005</v>
      </c>
      <c r="E2392" s="19"/>
      <c r="F2392" s="17" t="s">
        <v>1006</v>
      </c>
      <c r="G2392" s="18">
        <f>G2393</f>
        <v>178.4</v>
      </c>
      <c r="H2392" s="18">
        <f>H2393</f>
        <v>0</v>
      </c>
      <c r="I2392" s="18">
        <f>I2393</f>
        <v>0</v>
      </c>
      <c r="J2392" s="18">
        <f>J2393</f>
        <v>0</v>
      </c>
    </row>
    <row r="2393" spans="1:10" ht="31.5" x14ac:dyDescent="0.25">
      <c r="A2393" s="16" t="s">
        <v>994</v>
      </c>
      <c r="B2393" s="16" t="s">
        <v>98</v>
      </c>
      <c r="C2393" s="16" t="s">
        <v>100</v>
      </c>
      <c r="D2393" s="16" t="s">
        <v>1005</v>
      </c>
      <c r="E2393" s="16" t="s">
        <v>30</v>
      </c>
      <c r="F2393" s="17" t="s">
        <v>31</v>
      </c>
      <c r="G2393" s="18">
        <v>178.4</v>
      </c>
      <c r="H2393" s="18">
        <v>0</v>
      </c>
      <c r="I2393" s="18">
        <v>0</v>
      </c>
      <c r="J2393" s="18"/>
    </row>
    <row r="2394" spans="1:10" ht="31.5" x14ac:dyDescent="0.25">
      <c r="A2394" s="16" t="s">
        <v>994</v>
      </c>
      <c r="B2394" s="16" t="s">
        <v>98</v>
      </c>
      <c r="C2394" s="16" t="s">
        <v>100</v>
      </c>
      <c r="D2394" s="16" t="s">
        <v>1007</v>
      </c>
      <c r="E2394" s="19"/>
      <c r="F2394" s="17" t="s">
        <v>1008</v>
      </c>
      <c r="G2394" s="18">
        <f>G2395</f>
        <v>2304.6</v>
      </c>
      <c r="H2394" s="18">
        <f>H2395</f>
        <v>0</v>
      </c>
      <c r="I2394" s="18">
        <f>I2395</f>
        <v>0</v>
      </c>
      <c r="J2394" s="18">
        <f>J2395</f>
        <v>0</v>
      </c>
    </row>
    <row r="2395" spans="1:10" ht="31.5" x14ac:dyDescent="0.25">
      <c r="A2395" s="16" t="s">
        <v>994</v>
      </c>
      <c r="B2395" s="16" t="s">
        <v>98</v>
      </c>
      <c r="C2395" s="16" t="s">
        <v>100</v>
      </c>
      <c r="D2395" s="16" t="s">
        <v>1007</v>
      </c>
      <c r="E2395" s="16" t="s">
        <v>30</v>
      </c>
      <c r="F2395" s="17" t="s">
        <v>31</v>
      </c>
      <c r="G2395" s="18">
        <v>2304.6</v>
      </c>
      <c r="H2395" s="18">
        <v>0</v>
      </c>
      <c r="I2395" s="18">
        <v>0</v>
      </c>
      <c r="J2395" s="18"/>
    </row>
    <row r="2396" spans="1:10" ht="47.25" x14ac:dyDescent="0.25">
      <c r="A2396" s="16" t="s">
        <v>994</v>
      </c>
      <c r="B2396" s="16" t="s">
        <v>98</v>
      </c>
      <c r="C2396" s="16" t="s">
        <v>100</v>
      </c>
      <c r="D2396" s="16" t="s">
        <v>1009</v>
      </c>
      <c r="E2396" s="16"/>
      <c r="F2396" s="17" t="s">
        <v>1010</v>
      </c>
      <c r="G2396" s="18">
        <f>G2397</f>
        <v>142094.1</v>
      </c>
      <c r="H2396" s="18">
        <f>H2397</f>
        <v>146261.4</v>
      </c>
      <c r="I2396" s="18">
        <f>I2397</f>
        <v>146261.4</v>
      </c>
      <c r="J2396" s="18">
        <f>J2397</f>
        <v>0</v>
      </c>
    </row>
    <row r="2397" spans="1:10" x14ac:dyDescent="0.25">
      <c r="A2397" s="16" t="s">
        <v>994</v>
      </c>
      <c r="B2397" s="16" t="s">
        <v>98</v>
      </c>
      <c r="C2397" s="16" t="s">
        <v>100</v>
      </c>
      <c r="D2397" s="16" t="s">
        <v>1011</v>
      </c>
      <c r="E2397" s="16"/>
      <c r="F2397" s="17" t="s">
        <v>41</v>
      </c>
      <c r="G2397" s="18">
        <f>G2398+G2399</f>
        <v>142094.1</v>
      </c>
      <c r="H2397" s="18">
        <f>H2398+H2399</f>
        <v>146261.4</v>
      </c>
      <c r="I2397" s="18">
        <f>I2398+I2399</f>
        <v>146261.4</v>
      </c>
      <c r="J2397" s="18">
        <f>J2398+J2399</f>
        <v>0</v>
      </c>
    </row>
    <row r="2398" spans="1:10" ht="78.75" x14ac:dyDescent="0.25">
      <c r="A2398" s="16" t="s">
        <v>994</v>
      </c>
      <c r="B2398" s="16" t="s">
        <v>98</v>
      </c>
      <c r="C2398" s="16" t="s">
        <v>100</v>
      </c>
      <c r="D2398" s="16" t="s">
        <v>1011</v>
      </c>
      <c r="E2398" s="16" t="s">
        <v>42</v>
      </c>
      <c r="F2398" s="17" t="s">
        <v>43</v>
      </c>
      <c r="G2398" s="18">
        <v>135855.1</v>
      </c>
      <c r="H2398" s="18">
        <v>140022.39999999999</v>
      </c>
      <c r="I2398" s="18">
        <v>140022.39999999999</v>
      </c>
      <c r="J2398" s="18"/>
    </row>
    <row r="2399" spans="1:10" ht="31.5" x14ac:dyDescent="0.25">
      <c r="A2399" s="16" t="s">
        <v>994</v>
      </c>
      <c r="B2399" s="16" t="s">
        <v>98</v>
      </c>
      <c r="C2399" s="16" t="s">
        <v>100</v>
      </c>
      <c r="D2399" s="16" t="s">
        <v>1011</v>
      </c>
      <c r="E2399" s="16" t="s">
        <v>30</v>
      </c>
      <c r="F2399" s="17" t="s">
        <v>31</v>
      </c>
      <c r="G2399" s="18">
        <v>6239</v>
      </c>
      <c r="H2399" s="18">
        <v>6239</v>
      </c>
      <c r="I2399" s="18">
        <v>6239</v>
      </c>
      <c r="J2399" s="18"/>
    </row>
    <row r="2400" spans="1:10" x14ac:dyDescent="0.25">
      <c r="A2400" s="9" t="s">
        <v>1012</v>
      </c>
      <c r="B2400" s="9" t="s">
        <v>1013</v>
      </c>
      <c r="C2400" s="9" t="s">
        <v>1013</v>
      </c>
      <c r="D2400" s="9" t="s">
        <v>1014</v>
      </c>
      <c r="E2400" s="9" t="s">
        <v>1012</v>
      </c>
      <c r="F2400" s="31" t="s">
        <v>1015</v>
      </c>
      <c r="G2400" s="18"/>
      <c r="H2400" s="11">
        <v>917955.2</v>
      </c>
      <c r="I2400" s="11">
        <v>1984395.4</v>
      </c>
      <c r="J2400" s="11"/>
    </row>
    <row r="2401" spans="1:10" x14ac:dyDescent="0.25">
      <c r="A2401" s="35" t="s">
        <v>1016</v>
      </c>
      <c r="B2401" s="35"/>
      <c r="C2401" s="35"/>
      <c r="D2401" s="35"/>
      <c r="E2401" s="35"/>
      <c r="F2401" s="35"/>
      <c r="G2401" s="11">
        <f>G8+G73+G170+G310+G552+G673+G794+G916+G1035+G1155+G1274+G1393+G1486+G1567+G1697+G1851+G1924+G2038+G2091+G2318+G2381+G1960+G40+G87+G96+G1904+G2286+G2298+G2199+G2400</f>
        <v>58534818.900000006</v>
      </c>
      <c r="H2401" s="11">
        <f>H8+H73+H170+H310+H552+H673+H794+H916+H1035+H1155+H1274+H1393+H1486+H1567+H1697+H1851+H1924+H2038+H2091+H2318+H2381+H1960+H40+H87+H96+H1904+H2286+H2298+H2199+H2400</f>
        <v>61169605.199999996</v>
      </c>
      <c r="I2401" s="11">
        <f>I8+I73+I170+I310+I552+I673+I794+I916+I1035+I1155+I1274+I1393+I1486+I1567+I1697+I1851+I1924+I2038+I2091+I2318+I2381+I1960+I40+I87+I96+I1904+I2286+I2298+I2199+I2400</f>
        <v>58404099.29999999</v>
      </c>
      <c r="J2401" s="11">
        <f>J8+J73+J170+J310+J552+J673+J794+J916+J1035+J1155+J1274+J1393+J1486+J1567+J1697+J1851+J1924+J2038+J2091+J2318+J2381+J1960+J40+J87+J96+J1904+J2286+J2298+J2199+J2400</f>
        <v>0</v>
      </c>
    </row>
    <row r="2404" spans="1:10" x14ac:dyDescent="0.25">
      <c r="G2404" s="32"/>
      <c r="H2404" s="32"/>
      <c r="I2404" s="32"/>
    </row>
    <row r="2405" spans="1:10" x14ac:dyDescent="0.25">
      <c r="G2405" s="32"/>
      <c r="H2405" s="32"/>
      <c r="I2405" s="32"/>
    </row>
    <row r="2407" spans="1:10" x14ac:dyDescent="0.25">
      <c r="G2407" s="32"/>
      <c r="H2407" s="32"/>
      <c r="I2407" s="32"/>
    </row>
    <row r="2408" spans="1:10" x14ac:dyDescent="0.25">
      <c r="G2408" s="32"/>
      <c r="H2408" s="32"/>
      <c r="I2408" s="32"/>
    </row>
  </sheetData>
  <autoFilter ref="A7:K2401">
    <filterColumn colId="10">
      <filters blank="1"/>
    </filterColumn>
  </autoFilter>
  <mergeCells count="5">
    <mergeCell ref="H1:I1"/>
    <mergeCell ref="H2:I2"/>
    <mergeCell ref="H3:I3"/>
    <mergeCell ref="A5:I5"/>
    <mergeCell ref="A2401:F2401"/>
  </mergeCells>
  <pageMargins left="0.70078740157480324" right="0.70078740157480324" top="0.75196850393700776" bottom="0.75196850393700776" header="0.3" footer="0.3"/>
  <pageSetup paperSize="9" scale="58" fitToHeight="0" orientation="portrait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2'!Print_Titles</vt:lpstr>
      <vt:lpstr>'приложение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Самохвалова Елена Владимировна</dc:creator>
  <cp:lastModifiedBy>Самохвалова Елена Владимировна</cp:lastModifiedBy>
  <cp:revision>44</cp:revision>
  <dcterms:created xsi:type="dcterms:W3CDTF">2024-10-22T11:41:58Z</dcterms:created>
  <dcterms:modified xsi:type="dcterms:W3CDTF">2024-10-22T11:41:58Z</dcterms:modified>
</cp:coreProperties>
</file>