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2024-2026" sheetId="1" r:id="rId1"/>
  </sheets>
  <definedNames>
    <definedName name="_xlnm._FilterDatabase" localSheetId="0" hidden="1">'2024-2026'!$A$17:$BK$204</definedName>
    <definedName name="Print_Titles" localSheetId="0">'2024-2026'!$16:$17</definedName>
    <definedName name="_xlnm.Print_Area" localSheetId="0">'2024-2026'!$A$1:$BH$207</definedName>
  </definedNames>
  <calcPr calcId="145621"/>
</workbook>
</file>

<file path=xl/calcChain.xml><?xml version="1.0" encoding="utf-8"?>
<calcChain xmlns="http://schemas.openxmlformats.org/spreadsheetml/2006/main">
  <c r="W91" i="1" l="1"/>
  <c r="W69" i="1" l="1"/>
  <c r="BG203" i="1"/>
  <c r="BE203" i="1"/>
  <c r="BC203" i="1"/>
  <c r="BA203" i="1"/>
  <c r="AY203" i="1"/>
  <c r="AW203" i="1"/>
  <c r="AU203" i="1"/>
  <c r="AT203" i="1"/>
  <c r="AV203" i="1" s="1"/>
  <c r="AX203" i="1" s="1"/>
  <c r="AZ203" i="1" s="1"/>
  <c r="BB203" i="1" s="1"/>
  <c r="BD203" i="1" s="1"/>
  <c r="BF203" i="1" s="1"/>
  <c r="BH203" i="1" s="1"/>
  <c r="AR203" i="1"/>
  <c r="AP203" i="1"/>
  <c r="AN203" i="1"/>
  <c r="AL203" i="1"/>
  <c r="AJ203" i="1"/>
  <c r="AH203" i="1"/>
  <c r="AF203" i="1"/>
  <c r="AD203" i="1"/>
  <c r="AB203" i="1"/>
  <c r="Z203" i="1"/>
  <c r="Y203" i="1"/>
  <c r="AA203" i="1" s="1"/>
  <c r="AC203" i="1" s="1"/>
  <c r="AE203" i="1" s="1"/>
  <c r="AG203" i="1" s="1"/>
  <c r="AI203" i="1" s="1"/>
  <c r="AK203" i="1" s="1"/>
  <c r="AM203" i="1" s="1"/>
  <c r="AO203" i="1" s="1"/>
  <c r="AQ203" i="1" s="1"/>
  <c r="AS203" i="1" s="1"/>
  <c r="W203" i="1"/>
  <c r="U203" i="1"/>
  <c r="S203" i="1"/>
  <c r="Q203" i="1"/>
  <c r="O203" i="1"/>
  <c r="M203" i="1"/>
  <c r="K203" i="1"/>
  <c r="I203" i="1"/>
  <c r="G203" i="1"/>
  <c r="E203" i="1"/>
  <c r="D203" i="1"/>
  <c r="F203" i="1" s="1"/>
  <c r="H203" i="1" s="1"/>
  <c r="J203" i="1" s="1"/>
  <c r="L203" i="1" s="1"/>
  <c r="N203" i="1" s="1"/>
  <c r="P203" i="1" s="1"/>
  <c r="R203" i="1" s="1"/>
  <c r="T203" i="1" s="1"/>
  <c r="V203" i="1" s="1"/>
  <c r="X203" i="1" s="1"/>
  <c r="AU199" i="1"/>
  <c r="AT199" i="1"/>
  <c r="AV199" i="1" s="1"/>
  <c r="Z199" i="1"/>
  <c r="Y199" i="1"/>
  <c r="AA199" i="1" s="1"/>
  <c r="E199" i="1"/>
  <c r="F199" i="1" s="1"/>
  <c r="D199" i="1"/>
  <c r="AV190" i="1"/>
  <c r="AX190" i="1" s="1"/>
  <c r="AZ190" i="1" s="1"/>
  <c r="BB190" i="1" s="1"/>
  <c r="BD190" i="1" s="1"/>
  <c r="BF190" i="1" s="1"/>
  <c r="BH190" i="1" s="1"/>
  <c r="AC190" i="1"/>
  <c r="AE190" i="1" s="1"/>
  <c r="AG190" i="1" s="1"/>
  <c r="AI190" i="1" s="1"/>
  <c r="AK190" i="1" s="1"/>
  <c r="AM190" i="1" s="1"/>
  <c r="AO190" i="1" s="1"/>
  <c r="AQ190" i="1" s="1"/>
  <c r="AS190" i="1" s="1"/>
  <c r="AA190" i="1"/>
  <c r="F190" i="1"/>
  <c r="H190" i="1" s="1"/>
  <c r="J190" i="1" s="1"/>
  <c r="L190" i="1" s="1"/>
  <c r="N190" i="1" s="1"/>
  <c r="P190" i="1" s="1"/>
  <c r="R190" i="1" s="1"/>
  <c r="T190" i="1" s="1"/>
  <c r="V190" i="1" s="1"/>
  <c r="X190" i="1" s="1"/>
  <c r="AV189" i="1"/>
  <c r="AX189" i="1" s="1"/>
  <c r="AZ189" i="1" s="1"/>
  <c r="BB189" i="1" s="1"/>
  <c r="BD189" i="1" s="1"/>
  <c r="BF189" i="1" s="1"/>
  <c r="BH189" i="1" s="1"/>
  <c r="AA189" i="1"/>
  <c r="AC189" i="1" s="1"/>
  <c r="AE189" i="1" s="1"/>
  <c r="AG189" i="1" s="1"/>
  <c r="AI189" i="1" s="1"/>
  <c r="AK189" i="1" s="1"/>
  <c r="AM189" i="1" s="1"/>
  <c r="AO189" i="1" s="1"/>
  <c r="AQ189" i="1" s="1"/>
  <c r="AS189" i="1" s="1"/>
  <c r="F189" i="1"/>
  <c r="H189" i="1" s="1"/>
  <c r="J189" i="1" s="1"/>
  <c r="L189" i="1" s="1"/>
  <c r="N189" i="1" s="1"/>
  <c r="P189" i="1" s="1"/>
  <c r="R189" i="1" s="1"/>
  <c r="T189" i="1" s="1"/>
  <c r="V189" i="1" s="1"/>
  <c r="X189" i="1" s="1"/>
  <c r="AX188" i="1"/>
  <c r="AZ188" i="1" s="1"/>
  <c r="BB188" i="1" s="1"/>
  <c r="BD188" i="1" s="1"/>
  <c r="BF188" i="1" s="1"/>
  <c r="BH188" i="1" s="1"/>
  <c r="AV188" i="1"/>
  <c r="AO188" i="1"/>
  <c r="AQ188" i="1" s="1"/>
  <c r="AS188" i="1" s="1"/>
  <c r="AC188" i="1"/>
  <c r="AE188" i="1" s="1"/>
  <c r="AG188" i="1" s="1"/>
  <c r="AI188" i="1" s="1"/>
  <c r="AK188" i="1" s="1"/>
  <c r="AM188" i="1" s="1"/>
  <c r="AA188" i="1"/>
  <c r="J188" i="1"/>
  <c r="L188" i="1" s="1"/>
  <c r="N188" i="1" s="1"/>
  <c r="P188" i="1" s="1"/>
  <c r="R188" i="1" s="1"/>
  <c r="T188" i="1" s="1"/>
  <c r="V188" i="1" s="1"/>
  <c r="X188" i="1" s="1"/>
  <c r="F188" i="1"/>
  <c r="H188" i="1" s="1"/>
  <c r="AX187" i="1"/>
  <c r="AZ187" i="1" s="1"/>
  <c r="BB187" i="1" s="1"/>
  <c r="BD187" i="1" s="1"/>
  <c r="BF187" i="1" s="1"/>
  <c r="BH187" i="1" s="1"/>
  <c r="AV187" i="1"/>
  <c r="AA187" i="1"/>
  <c r="AC187" i="1" s="1"/>
  <c r="AE187" i="1" s="1"/>
  <c r="AG187" i="1" s="1"/>
  <c r="AI187" i="1" s="1"/>
  <c r="AK187" i="1" s="1"/>
  <c r="AM187" i="1" s="1"/>
  <c r="AO187" i="1" s="1"/>
  <c r="AQ187" i="1" s="1"/>
  <c r="AS187" i="1" s="1"/>
  <c r="H187" i="1"/>
  <c r="J187" i="1" s="1"/>
  <c r="L187" i="1" s="1"/>
  <c r="N187" i="1" s="1"/>
  <c r="P187" i="1" s="1"/>
  <c r="R187" i="1" s="1"/>
  <c r="T187" i="1" s="1"/>
  <c r="V187" i="1" s="1"/>
  <c r="X187" i="1" s="1"/>
  <c r="F187" i="1"/>
  <c r="BD186" i="1"/>
  <c r="BF186" i="1" s="1"/>
  <c r="BH186" i="1" s="1"/>
  <c r="AV186" i="1"/>
  <c r="AX186" i="1" s="1"/>
  <c r="AZ186" i="1" s="1"/>
  <c r="BB186" i="1" s="1"/>
  <c r="AA186" i="1"/>
  <c r="AC186" i="1" s="1"/>
  <c r="AE186" i="1" s="1"/>
  <c r="AG186" i="1" s="1"/>
  <c r="AI186" i="1" s="1"/>
  <c r="AK186" i="1" s="1"/>
  <c r="AM186" i="1" s="1"/>
  <c r="AO186" i="1" s="1"/>
  <c r="AQ186" i="1" s="1"/>
  <c r="AS186" i="1" s="1"/>
  <c r="F186" i="1"/>
  <c r="H186" i="1" s="1"/>
  <c r="J186" i="1" s="1"/>
  <c r="L186" i="1" s="1"/>
  <c r="N186" i="1" s="1"/>
  <c r="P186" i="1" s="1"/>
  <c r="R186" i="1" s="1"/>
  <c r="T186" i="1" s="1"/>
  <c r="V186" i="1" s="1"/>
  <c r="X186" i="1" s="1"/>
  <c r="BG185" i="1"/>
  <c r="BE185" i="1"/>
  <c r="BC185" i="1"/>
  <c r="BA185" i="1"/>
  <c r="AY185" i="1"/>
  <c r="AW185" i="1"/>
  <c r="AU185" i="1"/>
  <c r="AT185" i="1"/>
  <c r="AV185" i="1" s="1"/>
  <c r="AX185" i="1" s="1"/>
  <c r="AZ185" i="1" s="1"/>
  <c r="BB185" i="1" s="1"/>
  <c r="BD185" i="1" s="1"/>
  <c r="BF185" i="1" s="1"/>
  <c r="BH185" i="1" s="1"/>
  <c r="AR185" i="1"/>
  <c r="AP185" i="1"/>
  <c r="AN185" i="1"/>
  <c r="AL185" i="1"/>
  <c r="AJ185" i="1"/>
  <c r="AH185" i="1"/>
  <c r="AF185" i="1"/>
  <c r="AD185" i="1"/>
  <c r="AB185" i="1"/>
  <c r="Z185" i="1"/>
  <c r="Y185" i="1"/>
  <c r="AA185" i="1" s="1"/>
  <c r="AC185" i="1" s="1"/>
  <c r="AE185" i="1" s="1"/>
  <c r="AG185" i="1" s="1"/>
  <c r="AI185" i="1" s="1"/>
  <c r="AK185" i="1" s="1"/>
  <c r="AM185" i="1" s="1"/>
  <c r="AO185" i="1" s="1"/>
  <c r="AQ185" i="1" s="1"/>
  <c r="AS185" i="1" s="1"/>
  <c r="W185" i="1"/>
  <c r="U185" i="1"/>
  <c r="S185" i="1"/>
  <c r="Q185" i="1"/>
  <c r="O185" i="1"/>
  <c r="M185" i="1"/>
  <c r="K185" i="1"/>
  <c r="I185" i="1"/>
  <c r="G185" i="1"/>
  <c r="E185" i="1"/>
  <c r="F185" i="1" s="1"/>
  <c r="H185" i="1" s="1"/>
  <c r="D185" i="1"/>
  <c r="BD184" i="1"/>
  <c r="BF184" i="1" s="1"/>
  <c r="BH184" i="1" s="1"/>
  <c r="AX184" i="1"/>
  <c r="AZ184" i="1" s="1"/>
  <c r="BB184" i="1" s="1"/>
  <c r="AC184" i="1"/>
  <c r="AE184" i="1" s="1"/>
  <c r="AG184" i="1" s="1"/>
  <c r="AI184" i="1" s="1"/>
  <c r="AK184" i="1" s="1"/>
  <c r="AM184" i="1" s="1"/>
  <c r="AO184" i="1" s="1"/>
  <c r="AQ184" i="1" s="1"/>
  <c r="AS184" i="1" s="1"/>
  <c r="R184" i="1"/>
  <c r="T184" i="1" s="1"/>
  <c r="V184" i="1" s="1"/>
  <c r="X184" i="1" s="1"/>
  <c r="J184" i="1"/>
  <c r="L184" i="1" s="1"/>
  <c r="N184" i="1" s="1"/>
  <c r="P184" i="1" s="1"/>
  <c r="H184" i="1"/>
  <c r="BD183" i="1"/>
  <c r="BF183" i="1" s="1"/>
  <c r="BH183" i="1" s="1"/>
  <c r="AV183" i="1"/>
  <c r="AX183" i="1" s="1"/>
  <c r="AZ183" i="1" s="1"/>
  <c r="BB183" i="1" s="1"/>
  <c r="AA183" i="1"/>
  <c r="AC183" i="1" s="1"/>
  <c r="AE183" i="1" s="1"/>
  <c r="AG183" i="1" s="1"/>
  <c r="AI183" i="1" s="1"/>
  <c r="AK183" i="1" s="1"/>
  <c r="AM183" i="1" s="1"/>
  <c r="AO183" i="1" s="1"/>
  <c r="AQ183" i="1" s="1"/>
  <c r="AS183" i="1" s="1"/>
  <c r="F183" i="1"/>
  <c r="H183" i="1" s="1"/>
  <c r="J183" i="1" s="1"/>
  <c r="L183" i="1" s="1"/>
  <c r="N183" i="1" s="1"/>
  <c r="P183" i="1" s="1"/>
  <c r="R183" i="1" s="1"/>
  <c r="T183" i="1" s="1"/>
  <c r="V183" i="1" s="1"/>
  <c r="X183" i="1" s="1"/>
  <c r="AV182" i="1"/>
  <c r="AX182" i="1" s="1"/>
  <c r="AZ182" i="1" s="1"/>
  <c r="BB182" i="1" s="1"/>
  <c r="BD182" i="1" s="1"/>
  <c r="BF182" i="1" s="1"/>
  <c r="BH182" i="1" s="1"/>
  <c r="AC182" i="1"/>
  <c r="AE182" i="1" s="1"/>
  <c r="AG182" i="1" s="1"/>
  <c r="AI182" i="1" s="1"/>
  <c r="AK182" i="1" s="1"/>
  <c r="AM182" i="1" s="1"/>
  <c r="AO182" i="1" s="1"/>
  <c r="AQ182" i="1" s="1"/>
  <c r="AS182" i="1" s="1"/>
  <c r="AA182" i="1"/>
  <c r="F182" i="1"/>
  <c r="H182" i="1" s="1"/>
  <c r="J182" i="1" s="1"/>
  <c r="L182" i="1" s="1"/>
  <c r="N182" i="1" s="1"/>
  <c r="P182" i="1" s="1"/>
  <c r="R182" i="1" s="1"/>
  <c r="T182" i="1" s="1"/>
  <c r="V182" i="1" s="1"/>
  <c r="X182" i="1" s="1"/>
  <c r="AZ181" i="1"/>
  <c r="BB181" i="1" s="1"/>
  <c r="BD181" i="1" s="1"/>
  <c r="BF181" i="1" s="1"/>
  <c r="BH181" i="1" s="1"/>
  <c r="AV181" i="1"/>
  <c r="AX181" i="1" s="1"/>
  <c r="AC181" i="1"/>
  <c r="AE181" i="1" s="1"/>
  <c r="AG181" i="1" s="1"/>
  <c r="AI181" i="1" s="1"/>
  <c r="AK181" i="1" s="1"/>
  <c r="AM181" i="1" s="1"/>
  <c r="AO181" i="1" s="1"/>
  <c r="AQ181" i="1" s="1"/>
  <c r="AS181" i="1" s="1"/>
  <c r="AA181" i="1"/>
  <c r="F181" i="1"/>
  <c r="H181" i="1" s="1"/>
  <c r="J181" i="1" s="1"/>
  <c r="L181" i="1" s="1"/>
  <c r="N181" i="1" s="1"/>
  <c r="P181" i="1" s="1"/>
  <c r="R181" i="1" s="1"/>
  <c r="T181" i="1" s="1"/>
  <c r="V181" i="1" s="1"/>
  <c r="X181" i="1" s="1"/>
  <c r="AZ180" i="1"/>
  <c r="BB180" i="1" s="1"/>
  <c r="BD180" i="1" s="1"/>
  <c r="BF180" i="1" s="1"/>
  <c r="BH180" i="1" s="1"/>
  <c r="AX180" i="1"/>
  <c r="AV180" i="1"/>
  <c r="AG180" i="1"/>
  <c r="AI180" i="1" s="1"/>
  <c r="AK180" i="1" s="1"/>
  <c r="AM180" i="1" s="1"/>
  <c r="AO180" i="1" s="1"/>
  <c r="AQ180" i="1" s="1"/>
  <c r="AS180" i="1" s="1"/>
  <c r="AC180" i="1"/>
  <c r="AE180" i="1" s="1"/>
  <c r="AA180" i="1"/>
  <c r="J180" i="1"/>
  <c r="L180" i="1" s="1"/>
  <c r="N180" i="1" s="1"/>
  <c r="P180" i="1" s="1"/>
  <c r="R180" i="1" s="1"/>
  <c r="T180" i="1" s="1"/>
  <c r="V180" i="1" s="1"/>
  <c r="X180" i="1" s="1"/>
  <c r="H180" i="1"/>
  <c r="F180" i="1"/>
  <c r="AV179" i="1"/>
  <c r="AX179" i="1" s="1"/>
  <c r="AZ179" i="1" s="1"/>
  <c r="BB179" i="1" s="1"/>
  <c r="BD179" i="1" s="1"/>
  <c r="BF179" i="1" s="1"/>
  <c r="BH179" i="1" s="1"/>
  <c r="AC179" i="1"/>
  <c r="AE179" i="1" s="1"/>
  <c r="AG179" i="1" s="1"/>
  <c r="AI179" i="1" s="1"/>
  <c r="AK179" i="1" s="1"/>
  <c r="AM179" i="1" s="1"/>
  <c r="AO179" i="1" s="1"/>
  <c r="AQ179" i="1" s="1"/>
  <c r="AS179" i="1" s="1"/>
  <c r="AA179" i="1"/>
  <c r="F179" i="1"/>
  <c r="H179" i="1" s="1"/>
  <c r="J179" i="1" s="1"/>
  <c r="L179" i="1" s="1"/>
  <c r="N179" i="1" s="1"/>
  <c r="P179" i="1" s="1"/>
  <c r="R179" i="1" s="1"/>
  <c r="T179" i="1" s="1"/>
  <c r="V179" i="1" s="1"/>
  <c r="X179" i="1" s="1"/>
  <c r="AZ178" i="1"/>
  <c r="BB178" i="1" s="1"/>
  <c r="BD178" i="1" s="1"/>
  <c r="BF178" i="1" s="1"/>
  <c r="BH178" i="1" s="1"/>
  <c r="AX178" i="1"/>
  <c r="AV178" i="1"/>
  <c r="AA178" i="1"/>
  <c r="AC178" i="1" s="1"/>
  <c r="AE178" i="1" s="1"/>
  <c r="AG178" i="1" s="1"/>
  <c r="AI178" i="1" s="1"/>
  <c r="AK178" i="1" s="1"/>
  <c r="AM178" i="1" s="1"/>
  <c r="AO178" i="1" s="1"/>
  <c r="AQ178" i="1" s="1"/>
  <c r="AS178" i="1" s="1"/>
  <c r="J178" i="1"/>
  <c r="L178" i="1" s="1"/>
  <c r="N178" i="1" s="1"/>
  <c r="P178" i="1" s="1"/>
  <c r="R178" i="1" s="1"/>
  <c r="T178" i="1" s="1"/>
  <c r="V178" i="1" s="1"/>
  <c r="X178" i="1" s="1"/>
  <c r="H178" i="1"/>
  <c r="F178" i="1"/>
  <c r="AX177" i="1"/>
  <c r="AZ177" i="1" s="1"/>
  <c r="BB177" i="1" s="1"/>
  <c r="BD177" i="1" s="1"/>
  <c r="BF177" i="1" s="1"/>
  <c r="BH177" i="1" s="1"/>
  <c r="AV177" i="1"/>
  <c r="AA177" i="1"/>
  <c r="AC177" i="1" s="1"/>
  <c r="AE177" i="1" s="1"/>
  <c r="AG177" i="1" s="1"/>
  <c r="AI177" i="1" s="1"/>
  <c r="AK177" i="1" s="1"/>
  <c r="AM177" i="1" s="1"/>
  <c r="AO177" i="1" s="1"/>
  <c r="AQ177" i="1" s="1"/>
  <c r="AS177" i="1" s="1"/>
  <c r="H177" i="1"/>
  <c r="J177" i="1" s="1"/>
  <c r="L177" i="1" s="1"/>
  <c r="N177" i="1" s="1"/>
  <c r="P177" i="1" s="1"/>
  <c r="R177" i="1" s="1"/>
  <c r="T177" i="1" s="1"/>
  <c r="V177" i="1" s="1"/>
  <c r="X177" i="1" s="1"/>
  <c r="F177" i="1"/>
  <c r="AV176" i="1"/>
  <c r="AX176" i="1" s="1"/>
  <c r="AZ176" i="1" s="1"/>
  <c r="BB176" i="1" s="1"/>
  <c r="BD176" i="1" s="1"/>
  <c r="BF176" i="1" s="1"/>
  <c r="BH176" i="1" s="1"/>
  <c r="AE176" i="1"/>
  <c r="AG176" i="1" s="1"/>
  <c r="AI176" i="1" s="1"/>
  <c r="AK176" i="1" s="1"/>
  <c r="AM176" i="1" s="1"/>
  <c r="AO176" i="1" s="1"/>
  <c r="AQ176" i="1" s="1"/>
  <c r="AS176" i="1" s="1"/>
  <c r="AC176" i="1"/>
  <c r="AA176" i="1"/>
  <c r="F176" i="1"/>
  <c r="H176" i="1" s="1"/>
  <c r="J176" i="1" s="1"/>
  <c r="L176" i="1" s="1"/>
  <c r="N176" i="1" s="1"/>
  <c r="P176" i="1" s="1"/>
  <c r="R176" i="1" s="1"/>
  <c r="T176" i="1" s="1"/>
  <c r="V176" i="1" s="1"/>
  <c r="X176" i="1" s="1"/>
  <c r="AV175" i="1"/>
  <c r="AX175" i="1" s="1"/>
  <c r="AZ175" i="1" s="1"/>
  <c r="BB175" i="1" s="1"/>
  <c r="BD175" i="1" s="1"/>
  <c r="BF175" i="1" s="1"/>
  <c r="BH175" i="1" s="1"/>
  <c r="AC175" i="1"/>
  <c r="AE175" i="1" s="1"/>
  <c r="AG175" i="1" s="1"/>
  <c r="AI175" i="1" s="1"/>
  <c r="AK175" i="1" s="1"/>
  <c r="AM175" i="1" s="1"/>
  <c r="AO175" i="1" s="1"/>
  <c r="AQ175" i="1" s="1"/>
  <c r="AS175" i="1" s="1"/>
  <c r="AA175" i="1"/>
  <c r="F175" i="1"/>
  <c r="H175" i="1" s="1"/>
  <c r="J175" i="1" s="1"/>
  <c r="L175" i="1" s="1"/>
  <c r="N175" i="1" s="1"/>
  <c r="P175" i="1" s="1"/>
  <c r="R175" i="1" s="1"/>
  <c r="T175" i="1" s="1"/>
  <c r="V175" i="1" s="1"/>
  <c r="X175" i="1" s="1"/>
  <c r="AZ174" i="1"/>
  <c r="BB174" i="1" s="1"/>
  <c r="BD174" i="1" s="1"/>
  <c r="BF174" i="1" s="1"/>
  <c r="BH174" i="1" s="1"/>
  <c r="AX174" i="1"/>
  <c r="AV174" i="1"/>
  <c r="AA174" i="1"/>
  <c r="AC174" i="1" s="1"/>
  <c r="AE174" i="1" s="1"/>
  <c r="AG174" i="1" s="1"/>
  <c r="AI174" i="1" s="1"/>
  <c r="AK174" i="1" s="1"/>
  <c r="AM174" i="1" s="1"/>
  <c r="AO174" i="1" s="1"/>
  <c r="AQ174" i="1" s="1"/>
  <c r="AS174" i="1" s="1"/>
  <c r="J174" i="1"/>
  <c r="L174" i="1" s="1"/>
  <c r="N174" i="1" s="1"/>
  <c r="P174" i="1" s="1"/>
  <c r="R174" i="1" s="1"/>
  <c r="T174" i="1" s="1"/>
  <c r="V174" i="1" s="1"/>
  <c r="X174" i="1" s="1"/>
  <c r="H174" i="1"/>
  <c r="F174" i="1"/>
  <c r="AX173" i="1"/>
  <c r="AZ173" i="1" s="1"/>
  <c r="BB173" i="1" s="1"/>
  <c r="BD173" i="1" s="1"/>
  <c r="BF173" i="1" s="1"/>
  <c r="BH173" i="1" s="1"/>
  <c r="AV173" i="1"/>
  <c r="AA173" i="1"/>
  <c r="AC173" i="1" s="1"/>
  <c r="AE173" i="1" s="1"/>
  <c r="AG173" i="1" s="1"/>
  <c r="AI173" i="1" s="1"/>
  <c r="AK173" i="1" s="1"/>
  <c r="AM173" i="1" s="1"/>
  <c r="AO173" i="1" s="1"/>
  <c r="AQ173" i="1" s="1"/>
  <c r="AS173" i="1" s="1"/>
  <c r="H173" i="1"/>
  <c r="J173" i="1" s="1"/>
  <c r="L173" i="1" s="1"/>
  <c r="N173" i="1" s="1"/>
  <c r="P173" i="1" s="1"/>
  <c r="R173" i="1" s="1"/>
  <c r="T173" i="1" s="1"/>
  <c r="V173" i="1" s="1"/>
  <c r="X173" i="1" s="1"/>
  <c r="F173" i="1"/>
  <c r="BG172" i="1"/>
  <c r="BE172" i="1"/>
  <c r="BC172" i="1"/>
  <c r="BA172" i="1"/>
  <c r="AY172" i="1"/>
  <c r="AW172" i="1"/>
  <c r="AU172" i="1"/>
  <c r="AT172" i="1"/>
  <c r="AV172" i="1" s="1"/>
  <c r="AX172" i="1" s="1"/>
  <c r="AZ172" i="1" s="1"/>
  <c r="BB172" i="1" s="1"/>
  <c r="BD172" i="1" s="1"/>
  <c r="BF172" i="1" s="1"/>
  <c r="BH172" i="1" s="1"/>
  <c r="AR172" i="1"/>
  <c r="AP172" i="1"/>
  <c r="AN172" i="1"/>
  <c r="AL172" i="1"/>
  <c r="AJ172" i="1"/>
  <c r="AH172" i="1"/>
  <c r="AF172" i="1"/>
  <c r="AD172" i="1"/>
  <c r="AB172" i="1"/>
  <c r="Z172" i="1"/>
  <c r="Y172" i="1"/>
  <c r="AA172" i="1" s="1"/>
  <c r="AC172" i="1" s="1"/>
  <c r="AE172" i="1" s="1"/>
  <c r="AG172" i="1" s="1"/>
  <c r="AI172" i="1" s="1"/>
  <c r="AK172" i="1" s="1"/>
  <c r="AM172" i="1" s="1"/>
  <c r="AO172" i="1" s="1"/>
  <c r="AQ172" i="1" s="1"/>
  <c r="AS172" i="1" s="1"/>
  <c r="W172" i="1"/>
  <c r="U172" i="1"/>
  <c r="S172" i="1"/>
  <c r="Q172" i="1"/>
  <c r="O172" i="1"/>
  <c r="M172" i="1"/>
  <c r="K172" i="1"/>
  <c r="I172" i="1"/>
  <c r="G172" i="1"/>
  <c r="F172" i="1"/>
  <c r="H172" i="1" s="1"/>
  <c r="J172" i="1" s="1"/>
  <c r="L172" i="1" s="1"/>
  <c r="N172" i="1" s="1"/>
  <c r="P172" i="1" s="1"/>
  <c r="R172" i="1" s="1"/>
  <c r="T172" i="1" s="1"/>
  <c r="V172" i="1" s="1"/>
  <c r="X172" i="1" s="1"/>
  <c r="E172" i="1"/>
  <c r="D172" i="1"/>
  <c r="AX171" i="1"/>
  <c r="AZ171" i="1" s="1"/>
  <c r="BB171" i="1" s="1"/>
  <c r="BD171" i="1" s="1"/>
  <c r="BF171" i="1" s="1"/>
  <c r="BH171" i="1" s="1"/>
  <c r="AE171" i="1"/>
  <c r="AG171" i="1" s="1"/>
  <c r="AI171" i="1" s="1"/>
  <c r="AK171" i="1" s="1"/>
  <c r="AM171" i="1" s="1"/>
  <c r="AO171" i="1" s="1"/>
  <c r="AQ171" i="1" s="1"/>
  <c r="AS171" i="1" s="1"/>
  <c r="AC171" i="1"/>
  <c r="L171" i="1"/>
  <c r="N171" i="1" s="1"/>
  <c r="P171" i="1" s="1"/>
  <c r="R171" i="1" s="1"/>
  <c r="T171" i="1" s="1"/>
  <c r="V171" i="1" s="1"/>
  <c r="X171" i="1" s="1"/>
  <c r="J171" i="1"/>
  <c r="H171" i="1"/>
  <c r="AX170" i="1"/>
  <c r="AZ170" i="1" s="1"/>
  <c r="BB170" i="1" s="1"/>
  <c r="BD170" i="1" s="1"/>
  <c r="BF170" i="1" s="1"/>
  <c r="BH170" i="1" s="1"/>
  <c r="AE170" i="1"/>
  <c r="AG170" i="1" s="1"/>
  <c r="AI170" i="1" s="1"/>
  <c r="AK170" i="1" s="1"/>
  <c r="AM170" i="1" s="1"/>
  <c r="AO170" i="1" s="1"/>
  <c r="AQ170" i="1" s="1"/>
  <c r="AS170" i="1" s="1"/>
  <c r="AC170" i="1"/>
  <c r="L170" i="1"/>
  <c r="N170" i="1" s="1"/>
  <c r="P170" i="1" s="1"/>
  <c r="R170" i="1" s="1"/>
  <c r="T170" i="1" s="1"/>
  <c r="V170" i="1" s="1"/>
  <c r="X170" i="1" s="1"/>
  <c r="J170" i="1"/>
  <c r="H170" i="1"/>
  <c r="AX169" i="1"/>
  <c r="AZ169" i="1" s="1"/>
  <c r="BB169" i="1" s="1"/>
  <c r="BD169" i="1" s="1"/>
  <c r="BF169" i="1" s="1"/>
  <c r="BH169" i="1" s="1"/>
  <c r="AV169" i="1"/>
  <c r="AA169" i="1"/>
  <c r="AC169" i="1" s="1"/>
  <c r="AE169" i="1" s="1"/>
  <c r="AG169" i="1" s="1"/>
  <c r="AI169" i="1" s="1"/>
  <c r="AK169" i="1" s="1"/>
  <c r="AM169" i="1" s="1"/>
  <c r="AO169" i="1" s="1"/>
  <c r="AQ169" i="1" s="1"/>
  <c r="AS169" i="1" s="1"/>
  <c r="H169" i="1"/>
  <c r="J169" i="1" s="1"/>
  <c r="L169" i="1" s="1"/>
  <c r="N169" i="1" s="1"/>
  <c r="P169" i="1" s="1"/>
  <c r="R169" i="1" s="1"/>
  <c r="T169" i="1" s="1"/>
  <c r="V169" i="1" s="1"/>
  <c r="X169" i="1" s="1"/>
  <c r="F169" i="1"/>
  <c r="AV168" i="1"/>
  <c r="AX168" i="1" s="1"/>
  <c r="AZ168" i="1" s="1"/>
  <c r="BB168" i="1" s="1"/>
  <c r="BD168" i="1" s="1"/>
  <c r="BF168" i="1" s="1"/>
  <c r="BH168" i="1" s="1"/>
  <c r="AE168" i="1"/>
  <c r="AG168" i="1" s="1"/>
  <c r="AI168" i="1" s="1"/>
  <c r="AK168" i="1" s="1"/>
  <c r="AM168" i="1" s="1"/>
  <c r="AO168" i="1" s="1"/>
  <c r="AQ168" i="1" s="1"/>
  <c r="AS168" i="1" s="1"/>
  <c r="AC168" i="1"/>
  <c r="AA168" i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BG167" i="1"/>
  <c r="BE167" i="1"/>
  <c r="BC167" i="1"/>
  <c r="BA167" i="1"/>
  <c r="AY167" i="1"/>
  <c r="AW167" i="1"/>
  <c r="AV167" i="1"/>
  <c r="AX167" i="1" s="1"/>
  <c r="AZ167" i="1" s="1"/>
  <c r="BB167" i="1" s="1"/>
  <c r="BD167" i="1" s="1"/>
  <c r="BF167" i="1" s="1"/>
  <c r="BH167" i="1" s="1"/>
  <c r="AU167" i="1"/>
  <c r="AT167" i="1"/>
  <c r="AR167" i="1"/>
  <c r="AP167" i="1"/>
  <c r="AN167" i="1"/>
  <c r="AL167" i="1"/>
  <c r="AJ167" i="1"/>
  <c r="AH167" i="1"/>
  <c r="AF167" i="1"/>
  <c r="AD167" i="1"/>
  <c r="AB167" i="1"/>
  <c r="Z167" i="1"/>
  <c r="Y167" i="1"/>
  <c r="AA167" i="1" s="1"/>
  <c r="AC167" i="1" s="1"/>
  <c r="AE167" i="1" s="1"/>
  <c r="AG167" i="1" s="1"/>
  <c r="AI167" i="1" s="1"/>
  <c r="AK167" i="1" s="1"/>
  <c r="AM167" i="1" s="1"/>
  <c r="AO167" i="1" s="1"/>
  <c r="AQ167" i="1" s="1"/>
  <c r="AS167" i="1" s="1"/>
  <c r="W167" i="1"/>
  <c r="U167" i="1"/>
  <c r="S167" i="1"/>
  <c r="Q167" i="1"/>
  <c r="O167" i="1"/>
  <c r="M167" i="1"/>
  <c r="K167" i="1"/>
  <c r="I167" i="1"/>
  <c r="G167" i="1"/>
  <c r="E167" i="1"/>
  <c r="D167" i="1"/>
  <c r="F167" i="1" s="1"/>
  <c r="H167" i="1" s="1"/>
  <c r="AX166" i="1"/>
  <c r="AZ166" i="1" s="1"/>
  <c r="BB166" i="1" s="1"/>
  <c r="BD166" i="1" s="1"/>
  <c r="BF166" i="1" s="1"/>
  <c r="BH166" i="1" s="1"/>
  <c r="AC166" i="1"/>
  <c r="AE166" i="1" s="1"/>
  <c r="AG166" i="1" s="1"/>
  <c r="AI166" i="1" s="1"/>
  <c r="AK166" i="1" s="1"/>
  <c r="AM166" i="1" s="1"/>
  <c r="AO166" i="1" s="1"/>
  <c r="AQ166" i="1" s="1"/>
  <c r="AS166" i="1" s="1"/>
  <c r="H166" i="1"/>
  <c r="J166" i="1" s="1"/>
  <c r="L166" i="1" s="1"/>
  <c r="N166" i="1" s="1"/>
  <c r="P166" i="1" s="1"/>
  <c r="R166" i="1" s="1"/>
  <c r="T166" i="1" s="1"/>
  <c r="V166" i="1" s="1"/>
  <c r="X166" i="1" s="1"/>
  <c r="BG165" i="1"/>
  <c r="BE165" i="1"/>
  <c r="BC165" i="1"/>
  <c r="BA165" i="1"/>
  <c r="AY165" i="1"/>
  <c r="AW165" i="1"/>
  <c r="AX165" i="1" s="1"/>
  <c r="AZ165" i="1" s="1"/>
  <c r="BB165" i="1" s="1"/>
  <c r="BD165" i="1" s="1"/>
  <c r="BF165" i="1" s="1"/>
  <c r="BH165" i="1" s="1"/>
  <c r="AR165" i="1"/>
  <c r="AP165" i="1"/>
  <c r="AN165" i="1"/>
  <c r="AL165" i="1"/>
  <c r="AJ165" i="1"/>
  <c r="AH165" i="1"/>
  <c r="AF165" i="1"/>
  <c r="AD165" i="1"/>
  <c r="AB165" i="1"/>
  <c r="AC165" i="1" s="1"/>
  <c r="AE165" i="1" s="1"/>
  <c r="AG165" i="1" s="1"/>
  <c r="AI165" i="1" s="1"/>
  <c r="AK165" i="1" s="1"/>
  <c r="AM165" i="1" s="1"/>
  <c r="AO165" i="1" s="1"/>
  <c r="AQ165" i="1" s="1"/>
  <c r="AS165" i="1" s="1"/>
  <c r="W165" i="1"/>
  <c r="U165" i="1"/>
  <c r="S165" i="1"/>
  <c r="Q165" i="1"/>
  <c r="O165" i="1"/>
  <c r="M165" i="1"/>
  <c r="K165" i="1"/>
  <c r="I165" i="1"/>
  <c r="G165" i="1"/>
  <c r="H165" i="1" s="1"/>
  <c r="J165" i="1" s="1"/>
  <c r="L165" i="1" s="1"/>
  <c r="N165" i="1" s="1"/>
  <c r="P165" i="1" s="1"/>
  <c r="R165" i="1" s="1"/>
  <c r="T165" i="1" s="1"/>
  <c r="V165" i="1" s="1"/>
  <c r="X165" i="1" s="1"/>
  <c r="BB164" i="1"/>
  <c r="BD164" i="1" s="1"/>
  <c r="BF164" i="1" s="1"/>
  <c r="BH164" i="1" s="1"/>
  <c r="AV164" i="1"/>
  <c r="AX164" i="1" s="1"/>
  <c r="AZ164" i="1" s="1"/>
  <c r="AC164" i="1"/>
  <c r="AE164" i="1" s="1"/>
  <c r="AG164" i="1" s="1"/>
  <c r="AI164" i="1" s="1"/>
  <c r="AK164" i="1" s="1"/>
  <c r="AM164" i="1" s="1"/>
  <c r="AO164" i="1" s="1"/>
  <c r="AQ164" i="1" s="1"/>
  <c r="AS164" i="1" s="1"/>
  <c r="AA164" i="1"/>
  <c r="F164" i="1"/>
  <c r="H164" i="1" s="1"/>
  <c r="J164" i="1" s="1"/>
  <c r="L164" i="1" s="1"/>
  <c r="N164" i="1" s="1"/>
  <c r="P164" i="1" s="1"/>
  <c r="R164" i="1" s="1"/>
  <c r="T164" i="1" s="1"/>
  <c r="V164" i="1" s="1"/>
  <c r="X164" i="1" s="1"/>
  <c r="AV163" i="1"/>
  <c r="AX163" i="1" s="1"/>
  <c r="AZ163" i="1" s="1"/>
  <c r="BB163" i="1" s="1"/>
  <c r="BD163" i="1" s="1"/>
  <c r="BF163" i="1" s="1"/>
  <c r="BH163" i="1" s="1"/>
  <c r="AA163" i="1"/>
  <c r="AC163" i="1" s="1"/>
  <c r="AE163" i="1" s="1"/>
  <c r="AG163" i="1" s="1"/>
  <c r="AI163" i="1" s="1"/>
  <c r="AK163" i="1" s="1"/>
  <c r="AM163" i="1" s="1"/>
  <c r="AO163" i="1" s="1"/>
  <c r="AQ163" i="1" s="1"/>
  <c r="AS163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AX162" i="1"/>
  <c r="AZ162" i="1" s="1"/>
  <c r="BB162" i="1" s="1"/>
  <c r="BD162" i="1" s="1"/>
  <c r="BF162" i="1" s="1"/>
  <c r="BH162" i="1" s="1"/>
  <c r="AV162" i="1"/>
  <c r="AG162" i="1"/>
  <c r="AI162" i="1" s="1"/>
  <c r="AK162" i="1" s="1"/>
  <c r="AM162" i="1" s="1"/>
  <c r="AO162" i="1" s="1"/>
  <c r="AQ162" i="1" s="1"/>
  <c r="AS162" i="1" s="1"/>
  <c r="AA162" i="1"/>
  <c r="AC162" i="1" s="1"/>
  <c r="AE162" i="1" s="1"/>
  <c r="H162" i="1"/>
  <c r="J162" i="1" s="1"/>
  <c r="L162" i="1" s="1"/>
  <c r="N162" i="1" s="1"/>
  <c r="P162" i="1" s="1"/>
  <c r="R162" i="1" s="1"/>
  <c r="T162" i="1" s="1"/>
  <c r="V162" i="1" s="1"/>
  <c r="X162" i="1" s="1"/>
  <c r="F162" i="1"/>
  <c r="BG160" i="1"/>
  <c r="BG202" i="1" s="1"/>
  <c r="BE160" i="1"/>
  <c r="BE202" i="1" s="1"/>
  <c r="BC160" i="1"/>
  <c r="BC202" i="1" s="1"/>
  <c r="BA160" i="1"/>
  <c r="BA202" i="1" s="1"/>
  <c r="AY160" i="1"/>
  <c r="AY202" i="1" s="1"/>
  <c r="AW160" i="1"/>
  <c r="AW202" i="1" s="1"/>
  <c r="AU160" i="1"/>
  <c r="AU202" i="1" s="1"/>
  <c r="AT160" i="1"/>
  <c r="AR160" i="1"/>
  <c r="AR202" i="1" s="1"/>
  <c r="AP160" i="1"/>
  <c r="AP202" i="1" s="1"/>
  <c r="AN160" i="1"/>
  <c r="AN202" i="1" s="1"/>
  <c r="AL160" i="1"/>
  <c r="AL202" i="1" s="1"/>
  <c r="AJ160" i="1"/>
  <c r="AJ202" i="1" s="1"/>
  <c r="AH160" i="1"/>
  <c r="AH202" i="1" s="1"/>
  <c r="AF160" i="1"/>
  <c r="AF202" i="1" s="1"/>
  <c r="AD160" i="1"/>
  <c r="AD202" i="1" s="1"/>
  <c r="AB160" i="1"/>
  <c r="AB202" i="1" s="1"/>
  <c r="Z160" i="1"/>
  <c r="Z202" i="1" s="1"/>
  <c r="Y160" i="1"/>
  <c r="Y202" i="1" s="1"/>
  <c r="AA202" i="1" s="1"/>
  <c r="W160" i="1"/>
  <c r="W202" i="1" s="1"/>
  <c r="U160" i="1"/>
  <c r="U202" i="1" s="1"/>
  <c r="S160" i="1"/>
  <c r="S202" i="1" s="1"/>
  <c r="Q160" i="1"/>
  <c r="Q202" i="1" s="1"/>
  <c r="O160" i="1"/>
  <c r="O202" i="1" s="1"/>
  <c r="M160" i="1"/>
  <c r="M202" i="1" s="1"/>
  <c r="K160" i="1"/>
  <c r="K202" i="1" s="1"/>
  <c r="I160" i="1"/>
  <c r="I202" i="1" s="1"/>
  <c r="G160" i="1"/>
  <c r="G202" i="1" s="1"/>
  <c r="E160" i="1"/>
  <c r="E202" i="1" s="1"/>
  <c r="D160" i="1"/>
  <c r="D202" i="1" s="1"/>
  <c r="F202" i="1" s="1"/>
  <c r="H202" i="1" s="1"/>
  <c r="J202" i="1" s="1"/>
  <c r="L202" i="1" s="1"/>
  <c r="N202" i="1" s="1"/>
  <c r="P202" i="1" s="1"/>
  <c r="R202" i="1" s="1"/>
  <c r="T202" i="1" s="1"/>
  <c r="V202" i="1" s="1"/>
  <c r="X202" i="1" s="1"/>
  <c r="BG159" i="1"/>
  <c r="BE159" i="1"/>
  <c r="BC159" i="1"/>
  <c r="BA159" i="1"/>
  <c r="AY159" i="1"/>
  <c r="AW159" i="1"/>
  <c r="AU159" i="1"/>
  <c r="AT159" i="1"/>
  <c r="AV159" i="1" s="1"/>
  <c r="AX159" i="1" s="1"/>
  <c r="AZ159" i="1" s="1"/>
  <c r="BB159" i="1" s="1"/>
  <c r="BD159" i="1" s="1"/>
  <c r="BF159" i="1" s="1"/>
  <c r="BH159" i="1" s="1"/>
  <c r="AR159" i="1"/>
  <c r="AP159" i="1"/>
  <c r="AN159" i="1"/>
  <c r="AL159" i="1"/>
  <c r="AJ159" i="1"/>
  <c r="AH159" i="1"/>
  <c r="AF159" i="1"/>
  <c r="AD159" i="1"/>
  <c r="AB159" i="1"/>
  <c r="Z159" i="1"/>
  <c r="Y159" i="1"/>
  <c r="AA159" i="1" s="1"/>
  <c r="AC159" i="1" s="1"/>
  <c r="AE159" i="1" s="1"/>
  <c r="AG159" i="1" s="1"/>
  <c r="AI159" i="1" s="1"/>
  <c r="AK159" i="1" s="1"/>
  <c r="AM159" i="1" s="1"/>
  <c r="AO159" i="1" s="1"/>
  <c r="AQ159" i="1" s="1"/>
  <c r="AS159" i="1" s="1"/>
  <c r="W159" i="1"/>
  <c r="U159" i="1"/>
  <c r="S159" i="1"/>
  <c r="Q159" i="1"/>
  <c r="O159" i="1"/>
  <c r="M159" i="1"/>
  <c r="K159" i="1"/>
  <c r="I159" i="1"/>
  <c r="G159" i="1"/>
  <c r="E159" i="1"/>
  <c r="F159" i="1" s="1"/>
  <c r="H159" i="1" s="1"/>
  <c r="J159" i="1" s="1"/>
  <c r="L159" i="1" s="1"/>
  <c r="N159" i="1" s="1"/>
  <c r="P159" i="1" s="1"/>
  <c r="R159" i="1" s="1"/>
  <c r="T159" i="1" s="1"/>
  <c r="V159" i="1" s="1"/>
  <c r="X159" i="1" s="1"/>
  <c r="D159" i="1"/>
  <c r="BG158" i="1"/>
  <c r="BE158" i="1"/>
  <c r="BC158" i="1"/>
  <c r="BA158" i="1"/>
  <c r="AY158" i="1"/>
  <c r="AW158" i="1"/>
  <c r="AU158" i="1"/>
  <c r="AT158" i="1"/>
  <c r="AV158" i="1" s="1"/>
  <c r="AX158" i="1" s="1"/>
  <c r="AZ158" i="1" s="1"/>
  <c r="BB158" i="1" s="1"/>
  <c r="BD158" i="1" s="1"/>
  <c r="BF158" i="1" s="1"/>
  <c r="BH158" i="1" s="1"/>
  <c r="AR158" i="1"/>
  <c r="AP158" i="1"/>
  <c r="AN158" i="1"/>
  <c r="AL158" i="1"/>
  <c r="AJ158" i="1"/>
  <c r="AH158" i="1"/>
  <c r="AF158" i="1"/>
  <c r="AD158" i="1"/>
  <c r="AB158" i="1"/>
  <c r="Z158" i="1"/>
  <c r="AA158" i="1" s="1"/>
  <c r="AC158" i="1" s="1"/>
  <c r="AE158" i="1" s="1"/>
  <c r="AG158" i="1" s="1"/>
  <c r="AI158" i="1" s="1"/>
  <c r="AK158" i="1" s="1"/>
  <c r="AM158" i="1" s="1"/>
  <c r="AO158" i="1" s="1"/>
  <c r="AQ158" i="1" s="1"/>
  <c r="AS158" i="1" s="1"/>
  <c r="Y158" i="1"/>
  <c r="W158" i="1"/>
  <c r="U158" i="1"/>
  <c r="S158" i="1"/>
  <c r="Q158" i="1"/>
  <c r="O158" i="1"/>
  <c r="M158" i="1"/>
  <c r="K158" i="1"/>
  <c r="I158" i="1"/>
  <c r="G158" i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E158" i="1"/>
  <c r="D158" i="1"/>
  <c r="BG157" i="1"/>
  <c r="BE157" i="1"/>
  <c r="BC157" i="1"/>
  <c r="BA157" i="1"/>
  <c r="AY157" i="1"/>
  <c r="AW157" i="1"/>
  <c r="AU157" i="1"/>
  <c r="AV157" i="1" s="1"/>
  <c r="AX157" i="1" s="1"/>
  <c r="AZ157" i="1" s="1"/>
  <c r="BB157" i="1" s="1"/>
  <c r="BD157" i="1" s="1"/>
  <c r="BF157" i="1" s="1"/>
  <c r="BH157" i="1" s="1"/>
  <c r="AT157" i="1"/>
  <c r="AR157" i="1"/>
  <c r="AP157" i="1"/>
  <c r="AN157" i="1"/>
  <c r="AL157" i="1"/>
  <c r="AJ157" i="1"/>
  <c r="AH157" i="1"/>
  <c r="AF157" i="1"/>
  <c r="AD157" i="1"/>
  <c r="AB157" i="1"/>
  <c r="AA157" i="1"/>
  <c r="AC157" i="1" s="1"/>
  <c r="AE157" i="1" s="1"/>
  <c r="AG157" i="1" s="1"/>
  <c r="AI157" i="1" s="1"/>
  <c r="AK157" i="1" s="1"/>
  <c r="AM157" i="1" s="1"/>
  <c r="AO157" i="1" s="1"/>
  <c r="AQ157" i="1" s="1"/>
  <c r="AS157" i="1" s="1"/>
  <c r="Z157" i="1"/>
  <c r="Y157" i="1"/>
  <c r="W157" i="1"/>
  <c r="U157" i="1"/>
  <c r="S157" i="1"/>
  <c r="Q157" i="1"/>
  <c r="O157" i="1"/>
  <c r="M157" i="1"/>
  <c r="K157" i="1"/>
  <c r="I157" i="1"/>
  <c r="G157" i="1"/>
  <c r="E157" i="1"/>
  <c r="D157" i="1"/>
  <c r="F157" i="1" s="1"/>
  <c r="H157" i="1" s="1"/>
  <c r="J157" i="1" s="1"/>
  <c r="L157" i="1" s="1"/>
  <c r="N157" i="1" s="1"/>
  <c r="P157" i="1" s="1"/>
  <c r="R157" i="1" s="1"/>
  <c r="T157" i="1" s="1"/>
  <c r="V157" i="1" s="1"/>
  <c r="X157" i="1" s="1"/>
  <c r="BE155" i="1"/>
  <c r="BC155" i="1"/>
  <c r="BA155" i="1"/>
  <c r="AY155" i="1"/>
  <c r="AW155" i="1"/>
  <c r="AV155" i="1"/>
  <c r="AX155" i="1" s="1"/>
  <c r="AZ155" i="1" s="1"/>
  <c r="BB155" i="1" s="1"/>
  <c r="BD155" i="1" s="1"/>
  <c r="BF155" i="1" s="1"/>
  <c r="AU155" i="1"/>
  <c r="AT155" i="1"/>
  <c r="AR155" i="1"/>
  <c r="AP155" i="1"/>
  <c r="AN155" i="1"/>
  <c r="AL155" i="1"/>
  <c r="AJ155" i="1"/>
  <c r="AH155" i="1"/>
  <c r="AF155" i="1"/>
  <c r="AD155" i="1"/>
  <c r="AB155" i="1"/>
  <c r="Z155" i="1"/>
  <c r="Y155" i="1"/>
  <c r="AA155" i="1" s="1"/>
  <c r="AC155" i="1" s="1"/>
  <c r="AE155" i="1" s="1"/>
  <c r="AG155" i="1" s="1"/>
  <c r="AI155" i="1" s="1"/>
  <c r="AK155" i="1" s="1"/>
  <c r="AM155" i="1" s="1"/>
  <c r="AO155" i="1" s="1"/>
  <c r="AQ155" i="1" s="1"/>
  <c r="AS155" i="1" s="1"/>
  <c r="W155" i="1"/>
  <c r="U155" i="1"/>
  <c r="S155" i="1"/>
  <c r="Q155" i="1"/>
  <c r="O155" i="1"/>
  <c r="M155" i="1"/>
  <c r="K155" i="1"/>
  <c r="I155" i="1"/>
  <c r="G155" i="1"/>
  <c r="E155" i="1"/>
  <c r="D155" i="1"/>
  <c r="F155" i="1" s="1"/>
  <c r="H155" i="1" s="1"/>
  <c r="J155" i="1" s="1"/>
  <c r="L155" i="1" s="1"/>
  <c r="N155" i="1" s="1"/>
  <c r="P155" i="1" s="1"/>
  <c r="R155" i="1" s="1"/>
  <c r="T155" i="1" s="1"/>
  <c r="V155" i="1" s="1"/>
  <c r="X155" i="1" s="1"/>
  <c r="BD154" i="1"/>
  <c r="BF154" i="1" s="1"/>
  <c r="BH154" i="1" s="1"/>
  <c r="AM154" i="1"/>
  <c r="AO154" i="1" s="1"/>
  <c r="AQ154" i="1" s="1"/>
  <c r="AS154" i="1" s="1"/>
  <c r="R154" i="1"/>
  <c r="T154" i="1" s="1"/>
  <c r="V154" i="1" s="1"/>
  <c r="X154" i="1" s="1"/>
  <c r="BD153" i="1"/>
  <c r="BF153" i="1" s="1"/>
  <c r="BH153" i="1" s="1"/>
  <c r="AM153" i="1"/>
  <c r="AO153" i="1" s="1"/>
  <c r="AQ153" i="1" s="1"/>
  <c r="AS153" i="1" s="1"/>
  <c r="R153" i="1"/>
  <c r="T153" i="1" s="1"/>
  <c r="V153" i="1" s="1"/>
  <c r="X153" i="1" s="1"/>
  <c r="BG151" i="1"/>
  <c r="BE151" i="1"/>
  <c r="BC151" i="1"/>
  <c r="BD151" i="1" s="1"/>
  <c r="BF151" i="1" s="1"/>
  <c r="BH151" i="1" s="1"/>
  <c r="AR151" i="1"/>
  <c r="AP151" i="1"/>
  <c r="AN151" i="1"/>
  <c r="AL151" i="1"/>
  <c r="AM151" i="1" s="1"/>
  <c r="AO151" i="1" s="1"/>
  <c r="AQ151" i="1" s="1"/>
  <c r="AS151" i="1" s="1"/>
  <c r="W151" i="1"/>
  <c r="U151" i="1"/>
  <c r="S151" i="1"/>
  <c r="Q151" i="1"/>
  <c r="R151" i="1" s="1"/>
  <c r="T151" i="1" s="1"/>
  <c r="V151" i="1" s="1"/>
  <c r="X151" i="1" s="1"/>
  <c r="AX150" i="1"/>
  <c r="AZ150" i="1" s="1"/>
  <c r="BB150" i="1" s="1"/>
  <c r="BD150" i="1" s="1"/>
  <c r="BF150" i="1" s="1"/>
  <c r="BH150" i="1" s="1"/>
  <c r="AC150" i="1"/>
  <c r="AE150" i="1" s="1"/>
  <c r="AG150" i="1" s="1"/>
  <c r="AI150" i="1" s="1"/>
  <c r="AK150" i="1" s="1"/>
  <c r="AM150" i="1" s="1"/>
  <c r="AO150" i="1" s="1"/>
  <c r="AQ150" i="1" s="1"/>
  <c r="AS150" i="1" s="1"/>
  <c r="M150" i="1"/>
  <c r="J150" i="1"/>
  <c r="L150" i="1" s="1"/>
  <c r="N150" i="1" s="1"/>
  <c r="P150" i="1" s="1"/>
  <c r="R150" i="1" s="1"/>
  <c r="T150" i="1" s="1"/>
  <c r="V150" i="1" s="1"/>
  <c r="X150" i="1" s="1"/>
  <c r="H150" i="1"/>
  <c r="AX149" i="1"/>
  <c r="AZ149" i="1" s="1"/>
  <c r="BB149" i="1" s="1"/>
  <c r="BD149" i="1" s="1"/>
  <c r="BF149" i="1" s="1"/>
  <c r="BH149" i="1" s="1"/>
  <c r="AC149" i="1"/>
  <c r="AE149" i="1" s="1"/>
  <c r="AG149" i="1" s="1"/>
  <c r="AI149" i="1" s="1"/>
  <c r="AK149" i="1" s="1"/>
  <c r="AM149" i="1" s="1"/>
  <c r="AO149" i="1" s="1"/>
  <c r="AQ149" i="1" s="1"/>
  <c r="AS149" i="1" s="1"/>
  <c r="J149" i="1"/>
  <c r="L149" i="1" s="1"/>
  <c r="N149" i="1" s="1"/>
  <c r="P149" i="1" s="1"/>
  <c r="R149" i="1" s="1"/>
  <c r="T149" i="1" s="1"/>
  <c r="V149" i="1" s="1"/>
  <c r="X149" i="1" s="1"/>
  <c r="H149" i="1"/>
  <c r="AX148" i="1"/>
  <c r="AZ148" i="1" s="1"/>
  <c r="BB148" i="1" s="1"/>
  <c r="BD148" i="1" s="1"/>
  <c r="BF148" i="1" s="1"/>
  <c r="BH148" i="1" s="1"/>
  <c r="AC148" i="1"/>
  <c r="AE148" i="1" s="1"/>
  <c r="AG148" i="1" s="1"/>
  <c r="AI148" i="1" s="1"/>
  <c r="AK148" i="1" s="1"/>
  <c r="AM148" i="1" s="1"/>
  <c r="AO148" i="1" s="1"/>
  <c r="AQ148" i="1" s="1"/>
  <c r="AS148" i="1" s="1"/>
  <c r="J148" i="1"/>
  <c r="L148" i="1" s="1"/>
  <c r="N148" i="1" s="1"/>
  <c r="P148" i="1" s="1"/>
  <c r="R148" i="1" s="1"/>
  <c r="T148" i="1" s="1"/>
  <c r="V148" i="1" s="1"/>
  <c r="X148" i="1" s="1"/>
  <c r="H148" i="1"/>
  <c r="AV147" i="1"/>
  <c r="AX147" i="1" s="1"/>
  <c r="AZ147" i="1" s="1"/>
  <c r="BB147" i="1" s="1"/>
  <c r="BD147" i="1" s="1"/>
  <c r="BF147" i="1" s="1"/>
  <c r="BH147" i="1" s="1"/>
  <c r="AA147" i="1"/>
  <c r="AC147" i="1" s="1"/>
  <c r="AE147" i="1" s="1"/>
  <c r="AG147" i="1" s="1"/>
  <c r="AI147" i="1" s="1"/>
  <c r="AK147" i="1" s="1"/>
  <c r="AM147" i="1" s="1"/>
  <c r="AO147" i="1" s="1"/>
  <c r="AQ147" i="1" s="1"/>
  <c r="AS147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AV146" i="1"/>
  <c r="AX146" i="1" s="1"/>
  <c r="AZ146" i="1" s="1"/>
  <c r="BB146" i="1" s="1"/>
  <c r="BD146" i="1" s="1"/>
  <c r="BF146" i="1" s="1"/>
  <c r="BH146" i="1" s="1"/>
  <c r="AC146" i="1"/>
  <c r="AE146" i="1" s="1"/>
  <c r="AG146" i="1" s="1"/>
  <c r="AI146" i="1" s="1"/>
  <c r="AK146" i="1" s="1"/>
  <c r="AM146" i="1" s="1"/>
  <c r="AO146" i="1" s="1"/>
  <c r="AQ146" i="1" s="1"/>
  <c r="AS146" i="1" s="1"/>
  <c r="AA146" i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BG144" i="1"/>
  <c r="BE144" i="1"/>
  <c r="BC144" i="1"/>
  <c r="BA144" i="1"/>
  <c r="AY144" i="1"/>
  <c r="AW144" i="1"/>
  <c r="AV144" i="1"/>
  <c r="AX144" i="1" s="1"/>
  <c r="AZ144" i="1" s="1"/>
  <c r="BB144" i="1" s="1"/>
  <c r="BD144" i="1" s="1"/>
  <c r="BF144" i="1" s="1"/>
  <c r="BH144" i="1" s="1"/>
  <c r="AU144" i="1"/>
  <c r="AT144" i="1"/>
  <c r="AR144" i="1"/>
  <c r="AP144" i="1"/>
  <c r="AN144" i="1"/>
  <c r="AL144" i="1"/>
  <c r="AJ144" i="1"/>
  <c r="AH144" i="1"/>
  <c r="AF144" i="1"/>
  <c r="AD144" i="1"/>
  <c r="AB144" i="1"/>
  <c r="Z144" i="1"/>
  <c r="Y144" i="1"/>
  <c r="AA144" i="1" s="1"/>
  <c r="AC144" i="1" s="1"/>
  <c r="AE144" i="1" s="1"/>
  <c r="AG144" i="1" s="1"/>
  <c r="AI144" i="1" s="1"/>
  <c r="AK144" i="1" s="1"/>
  <c r="AM144" i="1" s="1"/>
  <c r="AO144" i="1" s="1"/>
  <c r="AQ144" i="1" s="1"/>
  <c r="AS144" i="1" s="1"/>
  <c r="W144" i="1"/>
  <c r="U144" i="1"/>
  <c r="S144" i="1"/>
  <c r="Q144" i="1"/>
  <c r="O144" i="1"/>
  <c r="M144" i="1"/>
  <c r="K144" i="1"/>
  <c r="I144" i="1"/>
  <c r="G144" i="1"/>
  <c r="E144" i="1"/>
  <c r="D144" i="1"/>
  <c r="F144" i="1" s="1"/>
  <c r="H144" i="1" s="1"/>
  <c r="J144" i="1" s="1"/>
  <c r="L144" i="1" s="1"/>
  <c r="N144" i="1" s="1"/>
  <c r="P144" i="1" s="1"/>
  <c r="R144" i="1" s="1"/>
  <c r="T144" i="1" s="1"/>
  <c r="V144" i="1" s="1"/>
  <c r="X144" i="1" s="1"/>
  <c r="AV143" i="1"/>
  <c r="AX143" i="1" s="1"/>
  <c r="AZ143" i="1" s="1"/>
  <c r="BB143" i="1" s="1"/>
  <c r="BD143" i="1" s="1"/>
  <c r="BF143" i="1" s="1"/>
  <c r="BH143" i="1" s="1"/>
  <c r="AC143" i="1"/>
  <c r="AE143" i="1" s="1"/>
  <c r="AG143" i="1" s="1"/>
  <c r="AI143" i="1" s="1"/>
  <c r="AK143" i="1" s="1"/>
  <c r="AM143" i="1" s="1"/>
  <c r="AO143" i="1" s="1"/>
  <c r="AQ143" i="1" s="1"/>
  <c r="AS143" i="1" s="1"/>
  <c r="AA143" i="1"/>
  <c r="F143" i="1"/>
  <c r="H143" i="1" s="1"/>
  <c r="J143" i="1" s="1"/>
  <c r="L143" i="1" s="1"/>
  <c r="N143" i="1" s="1"/>
  <c r="P143" i="1" s="1"/>
  <c r="R143" i="1" s="1"/>
  <c r="T143" i="1" s="1"/>
  <c r="V143" i="1" s="1"/>
  <c r="X143" i="1" s="1"/>
  <c r="AV142" i="1"/>
  <c r="AX142" i="1" s="1"/>
  <c r="AZ142" i="1" s="1"/>
  <c r="BB142" i="1" s="1"/>
  <c r="BD142" i="1" s="1"/>
  <c r="BF142" i="1" s="1"/>
  <c r="BH142" i="1" s="1"/>
  <c r="AA142" i="1"/>
  <c r="AC142" i="1" s="1"/>
  <c r="AE142" i="1" s="1"/>
  <c r="AG142" i="1" s="1"/>
  <c r="AI142" i="1" s="1"/>
  <c r="AK142" i="1" s="1"/>
  <c r="AM142" i="1" s="1"/>
  <c r="AO142" i="1" s="1"/>
  <c r="AQ142" i="1" s="1"/>
  <c r="AS142" i="1" s="1"/>
  <c r="F142" i="1"/>
  <c r="H142" i="1" s="1"/>
  <c r="J142" i="1" s="1"/>
  <c r="L142" i="1" s="1"/>
  <c r="N142" i="1" s="1"/>
  <c r="P142" i="1" s="1"/>
  <c r="R142" i="1" s="1"/>
  <c r="T142" i="1" s="1"/>
  <c r="V142" i="1" s="1"/>
  <c r="X142" i="1" s="1"/>
  <c r="BG140" i="1"/>
  <c r="BE140" i="1"/>
  <c r="BC140" i="1"/>
  <c r="BA140" i="1"/>
  <c r="AY140" i="1"/>
  <c r="AW140" i="1"/>
  <c r="AU140" i="1"/>
  <c r="AV140" i="1" s="1"/>
  <c r="AX140" i="1" s="1"/>
  <c r="AZ140" i="1" s="1"/>
  <c r="BB140" i="1" s="1"/>
  <c r="BD140" i="1" s="1"/>
  <c r="BF140" i="1" s="1"/>
  <c r="BH140" i="1" s="1"/>
  <c r="AT140" i="1"/>
  <c r="AR140" i="1"/>
  <c r="AP140" i="1"/>
  <c r="AN140" i="1"/>
  <c r="AL140" i="1"/>
  <c r="AJ140" i="1"/>
  <c r="AH140" i="1"/>
  <c r="AF140" i="1"/>
  <c r="AD140" i="1"/>
  <c r="AB140" i="1"/>
  <c r="AA140" i="1"/>
  <c r="AC140" i="1" s="1"/>
  <c r="AE140" i="1" s="1"/>
  <c r="AG140" i="1" s="1"/>
  <c r="AI140" i="1" s="1"/>
  <c r="AK140" i="1" s="1"/>
  <c r="AM140" i="1" s="1"/>
  <c r="AO140" i="1" s="1"/>
  <c r="AQ140" i="1" s="1"/>
  <c r="AS140" i="1" s="1"/>
  <c r="Z140" i="1"/>
  <c r="Y140" i="1"/>
  <c r="W140" i="1"/>
  <c r="U140" i="1"/>
  <c r="S140" i="1"/>
  <c r="Q140" i="1"/>
  <c r="O140" i="1"/>
  <c r="M140" i="1"/>
  <c r="K140" i="1"/>
  <c r="I140" i="1"/>
  <c r="G140" i="1"/>
  <c r="E140" i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X140" i="1" s="1"/>
  <c r="AV139" i="1"/>
  <c r="AX139" i="1" s="1"/>
  <c r="AZ139" i="1" s="1"/>
  <c r="BB139" i="1" s="1"/>
  <c r="BD139" i="1" s="1"/>
  <c r="BF139" i="1" s="1"/>
  <c r="BH139" i="1" s="1"/>
  <c r="AA139" i="1"/>
  <c r="AC139" i="1" s="1"/>
  <c r="AE139" i="1" s="1"/>
  <c r="AG139" i="1" s="1"/>
  <c r="AI139" i="1" s="1"/>
  <c r="AK139" i="1" s="1"/>
  <c r="AM139" i="1" s="1"/>
  <c r="AO139" i="1" s="1"/>
  <c r="AQ139" i="1" s="1"/>
  <c r="AS139" i="1" s="1"/>
  <c r="F139" i="1"/>
  <c r="H139" i="1" s="1"/>
  <c r="J139" i="1" s="1"/>
  <c r="L139" i="1" s="1"/>
  <c r="N139" i="1" s="1"/>
  <c r="P139" i="1" s="1"/>
  <c r="R139" i="1" s="1"/>
  <c r="T139" i="1" s="1"/>
  <c r="V139" i="1" s="1"/>
  <c r="X139" i="1" s="1"/>
  <c r="AX138" i="1"/>
  <c r="AZ138" i="1" s="1"/>
  <c r="BB138" i="1" s="1"/>
  <c r="BD138" i="1" s="1"/>
  <c r="BF138" i="1" s="1"/>
  <c r="BH138" i="1" s="1"/>
  <c r="AV138" i="1"/>
  <c r="AA138" i="1"/>
  <c r="AC138" i="1" s="1"/>
  <c r="AE138" i="1" s="1"/>
  <c r="AG138" i="1" s="1"/>
  <c r="AI138" i="1" s="1"/>
  <c r="AK138" i="1" s="1"/>
  <c r="AM138" i="1" s="1"/>
  <c r="AO138" i="1" s="1"/>
  <c r="AQ138" i="1" s="1"/>
  <c r="AS138" i="1" s="1"/>
  <c r="H138" i="1"/>
  <c r="J138" i="1" s="1"/>
  <c r="L138" i="1" s="1"/>
  <c r="N138" i="1" s="1"/>
  <c r="P138" i="1" s="1"/>
  <c r="R138" i="1" s="1"/>
  <c r="T138" i="1" s="1"/>
  <c r="V138" i="1" s="1"/>
  <c r="X138" i="1" s="1"/>
  <c r="F138" i="1"/>
  <c r="BG136" i="1"/>
  <c r="BE136" i="1"/>
  <c r="BC136" i="1"/>
  <c r="BA136" i="1"/>
  <c r="AY136" i="1"/>
  <c r="AW136" i="1"/>
  <c r="AU136" i="1"/>
  <c r="AT136" i="1"/>
  <c r="AV136" i="1" s="1"/>
  <c r="AX136" i="1" s="1"/>
  <c r="AZ136" i="1" s="1"/>
  <c r="BB136" i="1" s="1"/>
  <c r="BD136" i="1" s="1"/>
  <c r="BF136" i="1" s="1"/>
  <c r="BH136" i="1" s="1"/>
  <c r="AR136" i="1"/>
  <c r="AP136" i="1"/>
  <c r="AN136" i="1"/>
  <c r="AL136" i="1"/>
  <c r="AJ136" i="1"/>
  <c r="AH136" i="1"/>
  <c r="AF136" i="1"/>
  <c r="AD136" i="1"/>
  <c r="AB136" i="1"/>
  <c r="Z136" i="1"/>
  <c r="AA136" i="1" s="1"/>
  <c r="AC136" i="1" s="1"/>
  <c r="AE136" i="1" s="1"/>
  <c r="AG136" i="1" s="1"/>
  <c r="AI136" i="1" s="1"/>
  <c r="AK136" i="1" s="1"/>
  <c r="AM136" i="1" s="1"/>
  <c r="AO136" i="1" s="1"/>
  <c r="AQ136" i="1" s="1"/>
  <c r="AS136" i="1" s="1"/>
  <c r="Y136" i="1"/>
  <c r="W136" i="1"/>
  <c r="U136" i="1"/>
  <c r="S136" i="1"/>
  <c r="Q136" i="1"/>
  <c r="O136" i="1"/>
  <c r="M136" i="1"/>
  <c r="K136" i="1"/>
  <c r="I136" i="1"/>
  <c r="G136" i="1"/>
  <c r="F136" i="1"/>
  <c r="H136" i="1" s="1"/>
  <c r="J136" i="1" s="1"/>
  <c r="L136" i="1" s="1"/>
  <c r="N136" i="1" s="1"/>
  <c r="P136" i="1" s="1"/>
  <c r="R136" i="1" s="1"/>
  <c r="T136" i="1" s="1"/>
  <c r="V136" i="1" s="1"/>
  <c r="X136" i="1" s="1"/>
  <c r="E136" i="1"/>
  <c r="D136" i="1"/>
  <c r="BF135" i="1"/>
  <c r="BH135" i="1" s="1"/>
  <c r="AX135" i="1"/>
  <c r="AZ135" i="1" s="1"/>
  <c r="BB135" i="1" s="1"/>
  <c r="BD135" i="1" s="1"/>
  <c r="AV135" i="1"/>
  <c r="AG135" i="1"/>
  <c r="AI135" i="1" s="1"/>
  <c r="AK135" i="1" s="1"/>
  <c r="AM135" i="1" s="1"/>
  <c r="AO135" i="1" s="1"/>
  <c r="AQ135" i="1" s="1"/>
  <c r="AS135" i="1" s="1"/>
  <c r="AA135" i="1"/>
  <c r="AC135" i="1" s="1"/>
  <c r="AE135" i="1" s="1"/>
  <c r="H135" i="1"/>
  <c r="J135" i="1" s="1"/>
  <c r="L135" i="1" s="1"/>
  <c r="N135" i="1" s="1"/>
  <c r="P135" i="1" s="1"/>
  <c r="R135" i="1" s="1"/>
  <c r="T135" i="1" s="1"/>
  <c r="V135" i="1" s="1"/>
  <c r="X135" i="1" s="1"/>
  <c r="F135" i="1"/>
  <c r="AV134" i="1"/>
  <c r="AX134" i="1" s="1"/>
  <c r="AZ134" i="1" s="1"/>
  <c r="BB134" i="1" s="1"/>
  <c r="BD134" i="1" s="1"/>
  <c r="BF134" i="1" s="1"/>
  <c r="BH134" i="1" s="1"/>
  <c r="AM134" i="1"/>
  <c r="AO134" i="1" s="1"/>
  <c r="AQ134" i="1" s="1"/>
  <c r="AS134" i="1" s="1"/>
  <c r="AE134" i="1"/>
  <c r="AG134" i="1" s="1"/>
  <c r="AI134" i="1" s="1"/>
  <c r="AK134" i="1" s="1"/>
  <c r="AA134" i="1"/>
  <c r="AC134" i="1" s="1"/>
  <c r="N134" i="1"/>
  <c r="P134" i="1" s="1"/>
  <c r="R134" i="1" s="1"/>
  <c r="T134" i="1" s="1"/>
  <c r="V134" i="1" s="1"/>
  <c r="X134" i="1" s="1"/>
  <c r="F134" i="1"/>
  <c r="H134" i="1" s="1"/>
  <c r="J134" i="1" s="1"/>
  <c r="L134" i="1" s="1"/>
  <c r="AV133" i="1"/>
  <c r="AX133" i="1" s="1"/>
  <c r="AZ133" i="1" s="1"/>
  <c r="BB133" i="1" s="1"/>
  <c r="BD133" i="1" s="1"/>
  <c r="BF133" i="1" s="1"/>
  <c r="BH133" i="1" s="1"/>
  <c r="AS133" i="1"/>
  <c r="AK133" i="1"/>
  <c r="AM133" i="1" s="1"/>
  <c r="AO133" i="1" s="1"/>
  <c r="AQ133" i="1" s="1"/>
  <c r="AC133" i="1"/>
  <c r="AE133" i="1" s="1"/>
  <c r="AG133" i="1" s="1"/>
  <c r="AI133" i="1" s="1"/>
  <c r="AA133" i="1"/>
  <c r="T133" i="1"/>
  <c r="V133" i="1" s="1"/>
  <c r="X133" i="1" s="1"/>
  <c r="L133" i="1"/>
  <c r="N133" i="1" s="1"/>
  <c r="P133" i="1" s="1"/>
  <c r="R133" i="1" s="1"/>
  <c r="F133" i="1"/>
  <c r="H133" i="1" s="1"/>
  <c r="J133" i="1" s="1"/>
  <c r="AZ132" i="1"/>
  <c r="BB132" i="1" s="1"/>
  <c r="BD132" i="1" s="1"/>
  <c r="BF132" i="1" s="1"/>
  <c r="BH132" i="1" s="1"/>
  <c r="AV132" i="1"/>
  <c r="AX132" i="1" s="1"/>
  <c r="AA132" i="1"/>
  <c r="AC132" i="1" s="1"/>
  <c r="AE132" i="1" s="1"/>
  <c r="AG132" i="1" s="1"/>
  <c r="AI132" i="1" s="1"/>
  <c r="AK132" i="1" s="1"/>
  <c r="AM132" i="1" s="1"/>
  <c r="AO132" i="1" s="1"/>
  <c r="AQ132" i="1" s="1"/>
  <c r="AS132" i="1" s="1"/>
  <c r="F132" i="1"/>
  <c r="H132" i="1" s="1"/>
  <c r="J132" i="1" s="1"/>
  <c r="L132" i="1" s="1"/>
  <c r="N132" i="1" s="1"/>
  <c r="P132" i="1" s="1"/>
  <c r="R132" i="1" s="1"/>
  <c r="T132" i="1" s="1"/>
  <c r="V132" i="1" s="1"/>
  <c r="X132" i="1" s="1"/>
  <c r="BF131" i="1"/>
  <c r="BH131" i="1" s="1"/>
  <c r="AX131" i="1"/>
  <c r="AZ131" i="1" s="1"/>
  <c r="BB131" i="1" s="1"/>
  <c r="BD131" i="1" s="1"/>
  <c r="AV131" i="1"/>
  <c r="AG131" i="1"/>
  <c r="AI131" i="1" s="1"/>
  <c r="AK131" i="1" s="1"/>
  <c r="AM131" i="1" s="1"/>
  <c r="AO131" i="1" s="1"/>
  <c r="AQ131" i="1" s="1"/>
  <c r="AS131" i="1" s="1"/>
  <c r="AA131" i="1"/>
  <c r="AC131" i="1" s="1"/>
  <c r="AE131" i="1" s="1"/>
  <c r="H131" i="1"/>
  <c r="J131" i="1" s="1"/>
  <c r="L131" i="1" s="1"/>
  <c r="N131" i="1" s="1"/>
  <c r="P131" i="1" s="1"/>
  <c r="R131" i="1" s="1"/>
  <c r="T131" i="1" s="1"/>
  <c r="V131" i="1" s="1"/>
  <c r="X131" i="1" s="1"/>
  <c r="F131" i="1"/>
  <c r="BG130" i="1"/>
  <c r="BG193" i="1" s="1"/>
  <c r="BE130" i="1"/>
  <c r="BE193" i="1" s="1"/>
  <c r="BC130" i="1"/>
  <c r="BC193" i="1" s="1"/>
  <c r="BA130" i="1"/>
  <c r="BA193" i="1" s="1"/>
  <c r="AY130" i="1"/>
  <c r="AY193" i="1" s="1"/>
  <c r="AW130" i="1"/>
  <c r="AW193" i="1" s="1"/>
  <c r="AU130" i="1"/>
  <c r="AU193" i="1" s="1"/>
  <c r="AT130" i="1"/>
  <c r="AR130" i="1"/>
  <c r="AR193" i="1" s="1"/>
  <c r="AP130" i="1"/>
  <c r="AP193" i="1" s="1"/>
  <c r="AN130" i="1"/>
  <c r="AN193" i="1" s="1"/>
  <c r="AL130" i="1"/>
  <c r="AL193" i="1" s="1"/>
  <c r="AJ130" i="1"/>
  <c r="AJ193" i="1" s="1"/>
  <c r="AH130" i="1"/>
  <c r="AH193" i="1" s="1"/>
  <c r="AF130" i="1"/>
  <c r="AF193" i="1" s="1"/>
  <c r="AD130" i="1"/>
  <c r="AD193" i="1" s="1"/>
  <c r="AB130" i="1"/>
  <c r="AB193" i="1" s="1"/>
  <c r="Z130" i="1"/>
  <c r="Z193" i="1" s="1"/>
  <c r="Y130" i="1"/>
  <c r="Y193" i="1" s="1"/>
  <c r="W130" i="1"/>
  <c r="W193" i="1" s="1"/>
  <c r="U130" i="1"/>
  <c r="U193" i="1" s="1"/>
  <c r="S130" i="1"/>
  <c r="S193" i="1" s="1"/>
  <c r="Q130" i="1"/>
  <c r="Q193" i="1" s="1"/>
  <c r="O130" i="1"/>
  <c r="O193" i="1" s="1"/>
  <c r="M130" i="1"/>
  <c r="M193" i="1" s="1"/>
  <c r="K130" i="1"/>
  <c r="K193" i="1" s="1"/>
  <c r="I130" i="1"/>
  <c r="I193" i="1" s="1"/>
  <c r="G130" i="1"/>
  <c r="G193" i="1" s="1"/>
  <c r="F130" i="1"/>
  <c r="E130" i="1"/>
  <c r="E193" i="1" s="1"/>
  <c r="D130" i="1"/>
  <c r="D193" i="1" s="1"/>
  <c r="F193" i="1" s="1"/>
  <c r="BG129" i="1"/>
  <c r="BE129" i="1"/>
  <c r="BC129" i="1"/>
  <c r="BA129" i="1"/>
  <c r="AY129" i="1"/>
  <c r="AW129" i="1"/>
  <c r="AU129" i="1"/>
  <c r="AV129" i="1" s="1"/>
  <c r="AX129" i="1" s="1"/>
  <c r="AZ129" i="1" s="1"/>
  <c r="BB129" i="1" s="1"/>
  <c r="BD129" i="1" s="1"/>
  <c r="BF129" i="1" s="1"/>
  <c r="BH129" i="1" s="1"/>
  <c r="AT129" i="1"/>
  <c r="AR129" i="1"/>
  <c r="AP129" i="1"/>
  <c r="AN129" i="1"/>
  <c r="AL129" i="1"/>
  <c r="AJ129" i="1"/>
  <c r="AH129" i="1"/>
  <c r="AF129" i="1"/>
  <c r="AD129" i="1"/>
  <c r="AB129" i="1"/>
  <c r="Z129" i="1"/>
  <c r="Y129" i="1"/>
  <c r="AA129" i="1" s="1"/>
  <c r="AC129" i="1" s="1"/>
  <c r="AE129" i="1" s="1"/>
  <c r="AG129" i="1" s="1"/>
  <c r="AI129" i="1" s="1"/>
  <c r="AK129" i="1" s="1"/>
  <c r="AM129" i="1" s="1"/>
  <c r="AO129" i="1" s="1"/>
  <c r="AQ129" i="1" s="1"/>
  <c r="AS129" i="1" s="1"/>
  <c r="W129" i="1"/>
  <c r="U129" i="1"/>
  <c r="S129" i="1"/>
  <c r="Q129" i="1"/>
  <c r="O129" i="1"/>
  <c r="M129" i="1"/>
  <c r="K129" i="1"/>
  <c r="I129" i="1"/>
  <c r="G129" i="1"/>
  <c r="E129" i="1"/>
  <c r="D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BG127" i="1"/>
  <c r="BE127" i="1"/>
  <c r="BC127" i="1"/>
  <c r="BA127" i="1"/>
  <c r="AY127" i="1"/>
  <c r="AW127" i="1"/>
  <c r="AV127" i="1"/>
  <c r="AX127" i="1" s="1"/>
  <c r="AZ127" i="1" s="1"/>
  <c r="BB127" i="1" s="1"/>
  <c r="BD127" i="1" s="1"/>
  <c r="BF127" i="1" s="1"/>
  <c r="BH127" i="1" s="1"/>
  <c r="AU127" i="1"/>
  <c r="AT127" i="1"/>
  <c r="AR127" i="1"/>
  <c r="AP127" i="1"/>
  <c r="AN127" i="1"/>
  <c r="AL127" i="1"/>
  <c r="AJ127" i="1"/>
  <c r="AH127" i="1"/>
  <c r="AF127" i="1"/>
  <c r="AD127" i="1"/>
  <c r="AB127" i="1"/>
  <c r="Z127" i="1"/>
  <c r="Y127" i="1"/>
  <c r="AA127" i="1" s="1"/>
  <c r="AC127" i="1" s="1"/>
  <c r="AE127" i="1" s="1"/>
  <c r="AG127" i="1" s="1"/>
  <c r="AI127" i="1" s="1"/>
  <c r="AK127" i="1" s="1"/>
  <c r="AM127" i="1" s="1"/>
  <c r="AO127" i="1" s="1"/>
  <c r="AQ127" i="1" s="1"/>
  <c r="AS127" i="1" s="1"/>
  <c r="W127" i="1"/>
  <c r="U127" i="1"/>
  <c r="S127" i="1"/>
  <c r="Q127" i="1"/>
  <c r="O127" i="1"/>
  <c r="M127" i="1"/>
  <c r="K127" i="1"/>
  <c r="I127" i="1"/>
  <c r="G127" i="1"/>
  <c r="E127" i="1"/>
  <c r="D127" i="1"/>
  <c r="F127" i="1" s="1"/>
  <c r="H127" i="1" s="1"/>
  <c r="J127" i="1" s="1"/>
  <c r="L127" i="1" s="1"/>
  <c r="N127" i="1" s="1"/>
  <c r="P127" i="1" s="1"/>
  <c r="R127" i="1" s="1"/>
  <c r="T127" i="1" s="1"/>
  <c r="V127" i="1" s="1"/>
  <c r="X127" i="1" s="1"/>
  <c r="AX126" i="1"/>
  <c r="AZ126" i="1" s="1"/>
  <c r="BB126" i="1" s="1"/>
  <c r="BD126" i="1" s="1"/>
  <c r="BF126" i="1" s="1"/>
  <c r="BH126" i="1" s="1"/>
  <c r="AC126" i="1"/>
  <c r="AE126" i="1" s="1"/>
  <c r="AG126" i="1" s="1"/>
  <c r="AI126" i="1" s="1"/>
  <c r="AK126" i="1" s="1"/>
  <c r="AM126" i="1" s="1"/>
  <c r="AO126" i="1" s="1"/>
  <c r="AQ126" i="1" s="1"/>
  <c r="AS126" i="1" s="1"/>
  <c r="J126" i="1"/>
  <c r="L126" i="1" s="1"/>
  <c r="N126" i="1" s="1"/>
  <c r="P126" i="1" s="1"/>
  <c r="R126" i="1" s="1"/>
  <c r="T126" i="1" s="1"/>
  <c r="V126" i="1" s="1"/>
  <c r="X126" i="1" s="1"/>
  <c r="H126" i="1"/>
  <c r="AX125" i="1"/>
  <c r="AZ125" i="1" s="1"/>
  <c r="BB125" i="1" s="1"/>
  <c r="BD125" i="1" s="1"/>
  <c r="BF125" i="1" s="1"/>
  <c r="BH125" i="1" s="1"/>
  <c r="AC125" i="1"/>
  <c r="AE125" i="1" s="1"/>
  <c r="AG125" i="1" s="1"/>
  <c r="AI125" i="1" s="1"/>
  <c r="AK125" i="1" s="1"/>
  <c r="AM125" i="1" s="1"/>
  <c r="AO125" i="1" s="1"/>
  <c r="AQ125" i="1" s="1"/>
  <c r="AS125" i="1" s="1"/>
  <c r="J125" i="1"/>
  <c r="L125" i="1" s="1"/>
  <c r="N125" i="1" s="1"/>
  <c r="P125" i="1" s="1"/>
  <c r="R125" i="1" s="1"/>
  <c r="T125" i="1" s="1"/>
  <c r="V125" i="1" s="1"/>
  <c r="X125" i="1" s="1"/>
  <c r="H125" i="1"/>
  <c r="AV124" i="1"/>
  <c r="AX124" i="1" s="1"/>
  <c r="AZ124" i="1" s="1"/>
  <c r="BB124" i="1" s="1"/>
  <c r="BD124" i="1" s="1"/>
  <c r="BF124" i="1" s="1"/>
  <c r="BH124" i="1" s="1"/>
  <c r="AE124" i="1"/>
  <c r="AG124" i="1" s="1"/>
  <c r="AI124" i="1" s="1"/>
  <c r="AK124" i="1" s="1"/>
  <c r="AM124" i="1" s="1"/>
  <c r="AO124" i="1" s="1"/>
  <c r="AQ124" i="1" s="1"/>
  <c r="AS124" i="1" s="1"/>
  <c r="AC124" i="1"/>
  <c r="AA124" i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BG122" i="1"/>
  <c r="BG201" i="1" s="1"/>
  <c r="BE122" i="1"/>
  <c r="BE201" i="1" s="1"/>
  <c r="BC122" i="1"/>
  <c r="BC201" i="1" s="1"/>
  <c r="BA122" i="1"/>
  <c r="BA201" i="1" s="1"/>
  <c r="AY122" i="1"/>
  <c r="AY201" i="1" s="1"/>
  <c r="AW122" i="1"/>
  <c r="AW201" i="1" s="1"/>
  <c r="AV122" i="1"/>
  <c r="AX122" i="1" s="1"/>
  <c r="AZ122" i="1" s="1"/>
  <c r="BB122" i="1" s="1"/>
  <c r="BD122" i="1" s="1"/>
  <c r="BF122" i="1" s="1"/>
  <c r="BH122" i="1" s="1"/>
  <c r="AU122" i="1"/>
  <c r="AU201" i="1" s="1"/>
  <c r="AT122" i="1"/>
  <c r="AT201" i="1" s="1"/>
  <c r="AV201" i="1" s="1"/>
  <c r="AR122" i="1"/>
  <c r="AR201" i="1" s="1"/>
  <c r="AP122" i="1"/>
  <c r="AP201" i="1" s="1"/>
  <c r="AN122" i="1"/>
  <c r="AN201" i="1" s="1"/>
  <c r="AL122" i="1"/>
  <c r="AL201" i="1" s="1"/>
  <c r="AJ122" i="1"/>
  <c r="AJ201" i="1" s="1"/>
  <c r="AH122" i="1"/>
  <c r="AH201" i="1" s="1"/>
  <c r="AF122" i="1"/>
  <c r="AF201" i="1" s="1"/>
  <c r="AD122" i="1"/>
  <c r="AD201" i="1" s="1"/>
  <c r="AB122" i="1"/>
  <c r="AB201" i="1" s="1"/>
  <c r="Z122" i="1"/>
  <c r="Z201" i="1" s="1"/>
  <c r="Y122" i="1"/>
  <c r="Y201" i="1" s="1"/>
  <c r="AA201" i="1" s="1"/>
  <c r="AC201" i="1" s="1"/>
  <c r="AE201" i="1" s="1"/>
  <c r="AG201" i="1" s="1"/>
  <c r="AI201" i="1" s="1"/>
  <c r="AK201" i="1" s="1"/>
  <c r="AM201" i="1" s="1"/>
  <c r="AO201" i="1" s="1"/>
  <c r="AQ201" i="1" s="1"/>
  <c r="AS201" i="1" s="1"/>
  <c r="W122" i="1"/>
  <c r="W201" i="1" s="1"/>
  <c r="U122" i="1"/>
  <c r="U201" i="1" s="1"/>
  <c r="S122" i="1"/>
  <c r="S201" i="1" s="1"/>
  <c r="Q122" i="1"/>
  <c r="Q201" i="1" s="1"/>
  <c r="O122" i="1"/>
  <c r="O201" i="1" s="1"/>
  <c r="M122" i="1"/>
  <c r="M201" i="1" s="1"/>
  <c r="K122" i="1"/>
  <c r="K201" i="1" s="1"/>
  <c r="I122" i="1"/>
  <c r="I201" i="1" s="1"/>
  <c r="G122" i="1"/>
  <c r="E122" i="1"/>
  <c r="E201" i="1" s="1"/>
  <c r="D122" i="1"/>
  <c r="D201" i="1" s="1"/>
  <c r="AV121" i="1"/>
  <c r="AX121" i="1" s="1"/>
  <c r="AZ121" i="1" s="1"/>
  <c r="BB121" i="1" s="1"/>
  <c r="BD121" i="1" s="1"/>
  <c r="BF121" i="1" s="1"/>
  <c r="BH121" i="1" s="1"/>
  <c r="AE121" i="1"/>
  <c r="AG121" i="1" s="1"/>
  <c r="AI121" i="1" s="1"/>
  <c r="AK121" i="1" s="1"/>
  <c r="AM121" i="1" s="1"/>
  <c r="AO121" i="1" s="1"/>
  <c r="AQ121" i="1" s="1"/>
  <c r="AS121" i="1" s="1"/>
  <c r="AC121" i="1"/>
  <c r="AA121" i="1"/>
  <c r="G121" i="1"/>
  <c r="G201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AV120" i="1"/>
  <c r="AX120" i="1" s="1"/>
  <c r="AZ120" i="1" s="1"/>
  <c r="BB120" i="1" s="1"/>
  <c r="BD120" i="1" s="1"/>
  <c r="BF120" i="1" s="1"/>
  <c r="BH120" i="1" s="1"/>
  <c r="AE120" i="1"/>
  <c r="AG120" i="1" s="1"/>
  <c r="AI120" i="1" s="1"/>
  <c r="AK120" i="1" s="1"/>
  <c r="AM120" i="1" s="1"/>
  <c r="AO120" i="1" s="1"/>
  <c r="AQ120" i="1" s="1"/>
  <c r="AS120" i="1" s="1"/>
  <c r="AC120" i="1"/>
  <c r="AA120" i="1"/>
  <c r="F120" i="1"/>
  <c r="H120" i="1" s="1"/>
  <c r="J120" i="1" s="1"/>
  <c r="L120" i="1" s="1"/>
  <c r="N120" i="1" s="1"/>
  <c r="P120" i="1" s="1"/>
  <c r="R120" i="1" s="1"/>
  <c r="T120" i="1" s="1"/>
  <c r="V120" i="1" s="1"/>
  <c r="X120" i="1" s="1"/>
  <c r="BG119" i="1"/>
  <c r="BE119" i="1"/>
  <c r="BC119" i="1"/>
  <c r="BA119" i="1"/>
  <c r="AY119" i="1"/>
  <c r="AW119" i="1"/>
  <c r="AV119" i="1"/>
  <c r="AX119" i="1" s="1"/>
  <c r="AZ119" i="1" s="1"/>
  <c r="BB119" i="1" s="1"/>
  <c r="BD119" i="1" s="1"/>
  <c r="BF119" i="1" s="1"/>
  <c r="BH119" i="1" s="1"/>
  <c r="AU119" i="1"/>
  <c r="AT119" i="1"/>
  <c r="AR119" i="1"/>
  <c r="AP119" i="1"/>
  <c r="AN119" i="1"/>
  <c r="AL119" i="1"/>
  <c r="AJ119" i="1"/>
  <c r="AH119" i="1"/>
  <c r="AF119" i="1"/>
  <c r="AD119" i="1"/>
  <c r="AB119" i="1"/>
  <c r="Z119" i="1"/>
  <c r="Y119" i="1"/>
  <c r="AA119" i="1" s="1"/>
  <c r="AC119" i="1" s="1"/>
  <c r="AE119" i="1" s="1"/>
  <c r="AG119" i="1" s="1"/>
  <c r="AI119" i="1" s="1"/>
  <c r="AK119" i="1" s="1"/>
  <c r="AM119" i="1" s="1"/>
  <c r="AO119" i="1" s="1"/>
  <c r="AQ119" i="1" s="1"/>
  <c r="AS119" i="1" s="1"/>
  <c r="W119" i="1"/>
  <c r="U119" i="1"/>
  <c r="S119" i="1"/>
  <c r="Q119" i="1"/>
  <c r="O119" i="1"/>
  <c r="M119" i="1"/>
  <c r="K119" i="1"/>
  <c r="I119" i="1"/>
  <c r="G119" i="1"/>
  <c r="E119" i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BG118" i="1"/>
  <c r="BE118" i="1"/>
  <c r="BC118" i="1"/>
  <c r="BA118" i="1"/>
  <c r="AY118" i="1"/>
  <c r="AW118" i="1"/>
  <c r="AU118" i="1"/>
  <c r="AT118" i="1"/>
  <c r="AV118" i="1" s="1"/>
  <c r="AX118" i="1" s="1"/>
  <c r="AZ118" i="1" s="1"/>
  <c r="BB118" i="1" s="1"/>
  <c r="BD118" i="1" s="1"/>
  <c r="BF118" i="1" s="1"/>
  <c r="BH118" i="1" s="1"/>
  <c r="AR118" i="1"/>
  <c r="AP118" i="1"/>
  <c r="AN118" i="1"/>
  <c r="AL118" i="1"/>
  <c r="AJ118" i="1"/>
  <c r="AH118" i="1"/>
  <c r="AF118" i="1"/>
  <c r="AD118" i="1"/>
  <c r="AB118" i="1"/>
  <c r="Z118" i="1"/>
  <c r="Y118" i="1"/>
  <c r="W118" i="1"/>
  <c r="U118" i="1"/>
  <c r="S118" i="1"/>
  <c r="Q118" i="1"/>
  <c r="O118" i="1"/>
  <c r="M118" i="1"/>
  <c r="K118" i="1"/>
  <c r="I118" i="1"/>
  <c r="F118" i="1"/>
  <c r="E118" i="1"/>
  <c r="D118" i="1"/>
  <c r="BG116" i="1"/>
  <c r="BC116" i="1"/>
  <c r="AY116" i="1"/>
  <c r="AU116" i="1"/>
  <c r="AT116" i="1"/>
  <c r="AR116" i="1"/>
  <c r="AP116" i="1"/>
  <c r="AN116" i="1"/>
  <c r="AL116" i="1"/>
  <c r="AJ116" i="1"/>
  <c r="AH116" i="1"/>
  <c r="AF116" i="1"/>
  <c r="AD116" i="1"/>
  <c r="AB116" i="1"/>
  <c r="Z116" i="1"/>
  <c r="W116" i="1"/>
  <c r="S116" i="1"/>
  <c r="O116" i="1"/>
  <c r="K116" i="1"/>
  <c r="G116" i="1"/>
  <c r="D116" i="1"/>
  <c r="BH115" i="1"/>
  <c r="BF115" i="1"/>
  <c r="BD115" i="1"/>
  <c r="AQ115" i="1"/>
  <c r="AS115" i="1" s="1"/>
  <c r="AO115" i="1"/>
  <c r="AM115" i="1"/>
  <c r="V115" i="1"/>
  <c r="X115" i="1" s="1"/>
  <c r="T115" i="1"/>
  <c r="R115" i="1"/>
  <c r="AZ114" i="1"/>
  <c r="BB114" i="1" s="1"/>
  <c r="BD114" i="1" s="1"/>
  <c r="BF114" i="1" s="1"/>
  <c r="BH114" i="1" s="1"/>
  <c r="AK114" i="1"/>
  <c r="AM114" i="1" s="1"/>
  <c r="AO114" i="1" s="1"/>
  <c r="AQ114" i="1" s="1"/>
  <c r="AS114" i="1" s="1"/>
  <c r="AE114" i="1"/>
  <c r="AG114" i="1" s="1"/>
  <c r="AI114" i="1" s="1"/>
  <c r="P114" i="1"/>
  <c r="R114" i="1" s="1"/>
  <c r="T114" i="1" s="1"/>
  <c r="V114" i="1" s="1"/>
  <c r="X114" i="1" s="1"/>
  <c r="N114" i="1"/>
  <c r="L114" i="1"/>
  <c r="AZ113" i="1"/>
  <c r="BB113" i="1" s="1"/>
  <c r="BD113" i="1" s="1"/>
  <c r="BF113" i="1" s="1"/>
  <c r="BH113" i="1" s="1"/>
  <c r="AE113" i="1"/>
  <c r="AG113" i="1" s="1"/>
  <c r="AI113" i="1" s="1"/>
  <c r="AK113" i="1" s="1"/>
  <c r="AM113" i="1" s="1"/>
  <c r="AO113" i="1" s="1"/>
  <c r="AQ113" i="1" s="1"/>
  <c r="AS113" i="1" s="1"/>
  <c r="P113" i="1"/>
  <c r="R113" i="1" s="1"/>
  <c r="T113" i="1" s="1"/>
  <c r="V113" i="1" s="1"/>
  <c r="X113" i="1" s="1"/>
  <c r="N113" i="1"/>
  <c r="L113" i="1"/>
  <c r="AX112" i="1"/>
  <c r="AZ112" i="1" s="1"/>
  <c r="BB112" i="1" s="1"/>
  <c r="BD112" i="1" s="1"/>
  <c r="BF112" i="1" s="1"/>
  <c r="BH112" i="1" s="1"/>
  <c r="AE112" i="1"/>
  <c r="AG112" i="1" s="1"/>
  <c r="AI112" i="1" s="1"/>
  <c r="AK112" i="1" s="1"/>
  <c r="AM112" i="1" s="1"/>
  <c r="AO112" i="1" s="1"/>
  <c r="AQ112" i="1" s="1"/>
  <c r="AS112" i="1" s="1"/>
  <c r="AC112" i="1"/>
  <c r="T112" i="1"/>
  <c r="V112" i="1" s="1"/>
  <c r="X112" i="1" s="1"/>
  <c r="L112" i="1"/>
  <c r="N112" i="1" s="1"/>
  <c r="P112" i="1" s="1"/>
  <c r="R112" i="1" s="1"/>
  <c r="J112" i="1"/>
  <c r="H112" i="1"/>
  <c r="BF111" i="1"/>
  <c r="BH111" i="1" s="1"/>
  <c r="AX111" i="1"/>
  <c r="AZ111" i="1" s="1"/>
  <c r="BB111" i="1" s="1"/>
  <c r="BD111" i="1" s="1"/>
  <c r="AV111" i="1"/>
  <c r="AG111" i="1"/>
  <c r="AI111" i="1" s="1"/>
  <c r="AK111" i="1" s="1"/>
  <c r="AM111" i="1" s="1"/>
  <c r="AO111" i="1" s="1"/>
  <c r="AQ111" i="1" s="1"/>
  <c r="AS111" i="1" s="1"/>
  <c r="AA111" i="1"/>
  <c r="AC111" i="1" s="1"/>
  <c r="AE111" i="1" s="1"/>
  <c r="H111" i="1"/>
  <c r="J111" i="1" s="1"/>
  <c r="L111" i="1" s="1"/>
  <c r="N111" i="1" s="1"/>
  <c r="P111" i="1" s="1"/>
  <c r="R111" i="1" s="1"/>
  <c r="T111" i="1" s="1"/>
  <c r="V111" i="1" s="1"/>
  <c r="X111" i="1" s="1"/>
  <c r="F111" i="1"/>
  <c r="BD110" i="1"/>
  <c r="BF110" i="1" s="1"/>
  <c r="BH110" i="1" s="1"/>
  <c r="BB110" i="1"/>
  <c r="AZ110" i="1"/>
  <c r="AH110" i="1"/>
  <c r="AC110" i="1"/>
  <c r="AE110" i="1" s="1"/>
  <c r="AG110" i="1" s="1"/>
  <c r="AI110" i="1" s="1"/>
  <c r="AK110" i="1" s="1"/>
  <c r="AM110" i="1" s="1"/>
  <c r="AO110" i="1" s="1"/>
  <c r="AQ110" i="1" s="1"/>
  <c r="AS110" i="1" s="1"/>
  <c r="J110" i="1"/>
  <c r="L110" i="1" s="1"/>
  <c r="N110" i="1" s="1"/>
  <c r="P110" i="1" s="1"/>
  <c r="R110" i="1" s="1"/>
  <c r="T110" i="1" s="1"/>
  <c r="V110" i="1" s="1"/>
  <c r="X110" i="1" s="1"/>
  <c r="H110" i="1"/>
  <c r="F110" i="1"/>
  <c r="BF109" i="1"/>
  <c r="BH109" i="1" s="1"/>
  <c r="BD109" i="1"/>
  <c r="BB109" i="1"/>
  <c r="AQ109" i="1"/>
  <c r="AS109" i="1" s="1"/>
  <c r="AI109" i="1"/>
  <c r="AK109" i="1" s="1"/>
  <c r="AM109" i="1" s="1"/>
  <c r="AO109" i="1" s="1"/>
  <c r="R109" i="1"/>
  <c r="T109" i="1" s="1"/>
  <c r="V109" i="1" s="1"/>
  <c r="X109" i="1" s="1"/>
  <c r="P109" i="1"/>
  <c r="N109" i="1"/>
  <c r="BG107" i="1"/>
  <c r="BE107" i="1"/>
  <c r="BC107" i="1"/>
  <c r="BA107" i="1"/>
  <c r="AY107" i="1"/>
  <c r="AW107" i="1"/>
  <c r="AU107" i="1"/>
  <c r="AT107" i="1"/>
  <c r="AV107" i="1" s="1"/>
  <c r="AX107" i="1" s="1"/>
  <c r="AZ107" i="1" s="1"/>
  <c r="BB107" i="1" s="1"/>
  <c r="BD107" i="1" s="1"/>
  <c r="BF107" i="1" s="1"/>
  <c r="BH107" i="1" s="1"/>
  <c r="AR107" i="1"/>
  <c r="AP107" i="1"/>
  <c r="AN107" i="1"/>
  <c r="AL107" i="1"/>
  <c r="AJ107" i="1"/>
  <c r="AI107" i="1"/>
  <c r="AK107" i="1" s="1"/>
  <c r="AM107" i="1" s="1"/>
  <c r="AO107" i="1" s="1"/>
  <c r="AQ107" i="1" s="1"/>
  <c r="AS107" i="1" s="1"/>
  <c r="AH107" i="1"/>
  <c r="AF107" i="1"/>
  <c r="AE107" i="1"/>
  <c r="AG107" i="1" s="1"/>
  <c r="AD107" i="1"/>
  <c r="AB107" i="1"/>
  <c r="AA107" i="1"/>
  <c r="AC107" i="1" s="1"/>
  <c r="Z107" i="1"/>
  <c r="Y107" i="1"/>
  <c r="W107" i="1"/>
  <c r="U107" i="1"/>
  <c r="S107" i="1"/>
  <c r="Q107" i="1"/>
  <c r="O107" i="1"/>
  <c r="M107" i="1"/>
  <c r="K107" i="1"/>
  <c r="I107" i="1"/>
  <c r="G107" i="1"/>
  <c r="F107" i="1"/>
  <c r="H107" i="1" s="1"/>
  <c r="J107" i="1" s="1"/>
  <c r="E107" i="1"/>
  <c r="D107" i="1"/>
  <c r="AZ106" i="1"/>
  <c r="BB106" i="1" s="1"/>
  <c r="BD106" i="1" s="1"/>
  <c r="BF106" i="1" s="1"/>
  <c r="BH106" i="1" s="1"/>
  <c r="AX106" i="1"/>
  <c r="AV106" i="1"/>
  <c r="AA106" i="1"/>
  <c r="AC106" i="1" s="1"/>
  <c r="AE106" i="1" s="1"/>
  <c r="AG106" i="1" s="1"/>
  <c r="AI106" i="1" s="1"/>
  <c r="AK106" i="1" s="1"/>
  <c r="AM106" i="1" s="1"/>
  <c r="AO106" i="1" s="1"/>
  <c r="AQ106" i="1" s="1"/>
  <c r="AS106" i="1" s="1"/>
  <c r="R106" i="1"/>
  <c r="T106" i="1" s="1"/>
  <c r="V106" i="1" s="1"/>
  <c r="X106" i="1" s="1"/>
  <c r="J106" i="1"/>
  <c r="L106" i="1" s="1"/>
  <c r="N106" i="1" s="1"/>
  <c r="P106" i="1" s="1"/>
  <c r="H106" i="1"/>
  <c r="F106" i="1"/>
  <c r="BG104" i="1"/>
  <c r="BE104" i="1"/>
  <c r="BC104" i="1"/>
  <c r="BA104" i="1"/>
  <c r="AY104" i="1"/>
  <c r="AW104" i="1"/>
  <c r="AU104" i="1"/>
  <c r="AT104" i="1"/>
  <c r="AV104" i="1" s="1"/>
  <c r="AX104" i="1" s="1"/>
  <c r="AR104" i="1"/>
  <c r="AP104" i="1"/>
  <c r="AN104" i="1"/>
  <c r="AM104" i="1"/>
  <c r="AO104" i="1" s="1"/>
  <c r="AQ104" i="1" s="1"/>
  <c r="AS104" i="1" s="1"/>
  <c r="AL104" i="1"/>
  <c r="AJ104" i="1"/>
  <c r="AI104" i="1"/>
  <c r="AK104" i="1" s="1"/>
  <c r="AH104" i="1"/>
  <c r="AF104" i="1"/>
  <c r="AE104" i="1"/>
  <c r="AG104" i="1" s="1"/>
  <c r="AD104" i="1"/>
  <c r="AB104" i="1"/>
  <c r="AA104" i="1"/>
  <c r="AC104" i="1" s="1"/>
  <c r="Z104" i="1"/>
  <c r="Y104" i="1"/>
  <c r="W104" i="1"/>
  <c r="U104" i="1"/>
  <c r="S104" i="1"/>
  <c r="Q104" i="1"/>
  <c r="O104" i="1"/>
  <c r="M104" i="1"/>
  <c r="K104" i="1"/>
  <c r="I104" i="1"/>
  <c r="G104" i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E104" i="1"/>
  <c r="D104" i="1"/>
  <c r="AX103" i="1"/>
  <c r="AZ103" i="1" s="1"/>
  <c r="BB103" i="1" s="1"/>
  <c r="BD103" i="1" s="1"/>
  <c r="BF103" i="1" s="1"/>
  <c r="BH103" i="1" s="1"/>
  <c r="AV103" i="1"/>
  <c r="AA103" i="1"/>
  <c r="AC103" i="1" s="1"/>
  <c r="AE103" i="1" s="1"/>
  <c r="AG103" i="1" s="1"/>
  <c r="AI103" i="1" s="1"/>
  <c r="AK103" i="1" s="1"/>
  <c r="AM103" i="1" s="1"/>
  <c r="AO103" i="1" s="1"/>
  <c r="AQ103" i="1" s="1"/>
  <c r="AS103" i="1" s="1"/>
  <c r="J103" i="1"/>
  <c r="L103" i="1" s="1"/>
  <c r="N103" i="1" s="1"/>
  <c r="P103" i="1" s="1"/>
  <c r="R103" i="1" s="1"/>
  <c r="T103" i="1" s="1"/>
  <c r="V103" i="1" s="1"/>
  <c r="X103" i="1" s="1"/>
  <c r="H103" i="1"/>
  <c r="F103" i="1"/>
  <c r="BG101" i="1"/>
  <c r="BE101" i="1"/>
  <c r="BC101" i="1"/>
  <c r="BA101" i="1"/>
  <c r="AY101" i="1"/>
  <c r="AW101" i="1"/>
  <c r="AU101" i="1"/>
  <c r="AT101" i="1"/>
  <c r="AR101" i="1"/>
  <c r="AP101" i="1"/>
  <c r="AN101" i="1"/>
  <c r="AL101" i="1"/>
  <c r="AJ101" i="1"/>
  <c r="AH101" i="1"/>
  <c r="AF101" i="1"/>
  <c r="AD101" i="1"/>
  <c r="AB101" i="1"/>
  <c r="Z101" i="1"/>
  <c r="Y101" i="1"/>
  <c r="W101" i="1"/>
  <c r="U101" i="1"/>
  <c r="S101" i="1"/>
  <c r="Q101" i="1"/>
  <c r="O101" i="1"/>
  <c r="M101" i="1"/>
  <c r="K101" i="1"/>
  <c r="J101" i="1"/>
  <c r="L101" i="1" s="1"/>
  <c r="N101" i="1" s="1"/>
  <c r="P101" i="1" s="1"/>
  <c r="R101" i="1" s="1"/>
  <c r="T101" i="1" s="1"/>
  <c r="V101" i="1" s="1"/>
  <c r="X101" i="1" s="1"/>
  <c r="I101" i="1"/>
  <c r="G101" i="1"/>
  <c r="F101" i="1"/>
  <c r="H101" i="1" s="1"/>
  <c r="E101" i="1"/>
  <c r="D101" i="1"/>
  <c r="AZ100" i="1"/>
  <c r="BB100" i="1" s="1"/>
  <c r="BD100" i="1" s="1"/>
  <c r="BF100" i="1" s="1"/>
  <c r="BH100" i="1" s="1"/>
  <c r="AX100" i="1"/>
  <c r="AV100" i="1"/>
  <c r="AA100" i="1"/>
  <c r="AC100" i="1" s="1"/>
  <c r="AE100" i="1" s="1"/>
  <c r="AG100" i="1" s="1"/>
  <c r="AI100" i="1" s="1"/>
  <c r="AK100" i="1" s="1"/>
  <c r="AM100" i="1" s="1"/>
  <c r="AO100" i="1" s="1"/>
  <c r="AQ100" i="1" s="1"/>
  <c r="AS100" i="1" s="1"/>
  <c r="H100" i="1"/>
  <c r="J100" i="1" s="1"/>
  <c r="L100" i="1" s="1"/>
  <c r="N100" i="1" s="1"/>
  <c r="P100" i="1" s="1"/>
  <c r="R100" i="1" s="1"/>
  <c r="T100" i="1" s="1"/>
  <c r="V100" i="1" s="1"/>
  <c r="X100" i="1" s="1"/>
  <c r="F100" i="1"/>
  <c r="AV99" i="1"/>
  <c r="AX99" i="1" s="1"/>
  <c r="AZ99" i="1" s="1"/>
  <c r="BB99" i="1" s="1"/>
  <c r="BD99" i="1" s="1"/>
  <c r="BF99" i="1" s="1"/>
  <c r="BH99" i="1" s="1"/>
  <c r="AE99" i="1"/>
  <c r="AG99" i="1" s="1"/>
  <c r="AI99" i="1" s="1"/>
  <c r="AK99" i="1" s="1"/>
  <c r="AM99" i="1" s="1"/>
  <c r="AO99" i="1" s="1"/>
  <c r="AQ99" i="1" s="1"/>
  <c r="AS99" i="1" s="1"/>
  <c r="AC99" i="1"/>
  <c r="AA99" i="1"/>
  <c r="F99" i="1"/>
  <c r="H99" i="1" s="1"/>
  <c r="J99" i="1" s="1"/>
  <c r="L99" i="1" s="1"/>
  <c r="N99" i="1" s="1"/>
  <c r="P99" i="1" s="1"/>
  <c r="R99" i="1" s="1"/>
  <c r="T99" i="1" s="1"/>
  <c r="V99" i="1" s="1"/>
  <c r="X99" i="1" s="1"/>
  <c r="BG97" i="1"/>
  <c r="BE97" i="1"/>
  <c r="BC97" i="1"/>
  <c r="BA97" i="1"/>
  <c r="AY97" i="1"/>
  <c r="AW97" i="1"/>
  <c r="AU97" i="1"/>
  <c r="AV97" i="1" s="1"/>
  <c r="AX97" i="1" s="1"/>
  <c r="AZ97" i="1" s="1"/>
  <c r="BB97" i="1" s="1"/>
  <c r="BD97" i="1" s="1"/>
  <c r="BF97" i="1" s="1"/>
  <c r="BH97" i="1" s="1"/>
  <c r="AT97" i="1"/>
  <c r="AR97" i="1"/>
  <c r="AP97" i="1"/>
  <c r="AN97" i="1"/>
  <c r="AL97" i="1"/>
  <c r="AJ97" i="1"/>
  <c r="AH97" i="1"/>
  <c r="AF97" i="1"/>
  <c r="AD97" i="1"/>
  <c r="AB97" i="1"/>
  <c r="AA97" i="1"/>
  <c r="AC97" i="1" s="1"/>
  <c r="AE97" i="1" s="1"/>
  <c r="AG97" i="1" s="1"/>
  <c r="AI97" i="1" s="1"/>
  <c r="AK97" i="1" s="1"/>
  <c r="AM97" i="1" s="1"/>
  <c r="AO97" i="1" s="1"/>
  <c r="AQ97" i="1" s="1"/>
  <c r="AS97" i="1" s="1"/>
  <c r="Z97" i="1"/>
  <c r="Y97" i="1"/>
  <c r="W97" i="1"/>
  <c r="U97" i="1"/>
  <c r="S97" i="1"/>
  <c r="Q97" i="1"/>
  <c r="O97" i="1"/>
  <c r="M97" i="1"/>
  <c r="K97" i="1"/>
  <c r="I97" i="1"/>
  <c r="G97" i="1"/>
  <c r="E97" i="1"/>
  <c r="D97" i="1"/>
  <c r="F97" i="1" s="1"/>
  <c r="H97" i="1" s="1"/>
  <c r="J97" i="1" s="1"/>
  <c r="L97" i="1" s="1"/>
  <c r="N97" i="1" s="1"/>
  <c r="P97" i="1" s="1"/>
  <c r="R97" i="1" s="1"/>
  <c r="T97" i="1" s="1"/>
  <c r="V97" i="1" s="1"/>
  <c r="X97" i="1" s="1"/>
  <c r="AV96" i="1"/>
  <c r="AX96" i="1" s="1"/>
  <c r="AZ96" i="1" s="1"/>
  <c r="BB96" i="1" s="1"/>
  <c r="BD96" i="1" s="1"/>
  <c r="BF96" i="1" s="1"/>
  <c r="BH96" i="1" s="1"/>
  <c r="AA96" i="1"/>
  <c r="AC96" i="1" s="1"/>
  <c r="AE96" i="1" s="1"/>
  <c r="AG96" i="1" s="1"/>
  <c r="AI96" i="1" s="1"/>
  <c r="AK96" i="1" s="1"/>
  <c r="AM96" i="1" s="1"/>
  <c r="AO96" i="1" s="1"/>
  <c r="AQ96" i="1" s="1"/>
  <c r="AS96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BG94" i="1"/>
  <c r="BE94" i="1"/>
  <c r="BC94" i="1"/>
  <c r="BA94" i="1"/>
  <c r="AY94" i="1"/>
  <c r="AW94" i="1"/>
  <c r="AU94" i="1"/>
  <c r="AV94" i="1" s="1"/>
  <c r="AX94" i="1" s="1"/>
  <c r="AZ94" i="1" s="1"/>
  <c r="BB94" i="1" s="1"/>
  <c r="BD94" i="1" s="1"/>
  <c r="BF94" i="1" s="1"/>
  <c r="BH94" i="1" s="1"/>
  <c r="AT94" i="1"/>
  <c r="AR94" i="1"/>
  <c r="AP94" i="1"/>
  <c r="AN94" i="1"/>
  <c r="AL94" i="1"/>
  <c r="AJ94" i="1"/>
  <c r="AH94" i="1"/>
  <c r="AF94" i="1"/>
  <c r="AD94" i="1"/>
  <c r="AB94" i="1"/>
  <c r="AA94" i="1"/>
  <c r="AC94" i="1" s="1"/>
  <c r="AE94" i="1" s="1"/>
  <c r="AG94" i="1" s="1"/>
  <c r="AI94" i="1" s="1"/>
  <c r="AK94" i="1" s="1"/>
  <c r="AM94" i="1" s="1"/>
  <c r="AO94" i="1" s="1"/>
  <c r="AQ94" i="1" s="1"/>
  <c r="AS94" i="1" s="1"/>
  <c r="Z94" i="1"/>
  <c r="Y94" i="1"/>
  <c r="W94" i="1"/>
  <c r="U94" i="1"/>
  <c r="S94" i="1"/>
  <c r="Q94" i="1"/>
  <c r="O94" i="1"/>
  <c r="M94" i="1"/>
  <c r="K94" i="1"/>
  <c r="I94" i="1"/>
  <c r="G94" i="1"/>
  <c r="E94" i="1"/>
  <c r="D94" i="1"/>
  <c r="F94" i="1" s="1"/>
  <c r="H94" i="1" s="1"/>
  <c r="J94" i="1" s="1"/>
  <c r="L94" i="1" s="1"/>
  <c r="N94" i="1" s="1"/>
  <c r="P94" i="1" s="1"/>
  <c r="R94" i="1" s="1"/>
  <c r="T94" i="1" s="1"/>
  <c r="V94" i="1" s="1"/>
  <c r="X94" i="1" s="1"/>
  <c r="AZ93" i="1"/>
  <c r="BB93" i="1" s="1"/>
  <c r="BD93" i="1" s="1"/>
  <c r="BF93" i="1" s="1"/>
  <c r="BH93" i="1" s="1"/>
  <c r="AE93" i="1"/>
  <c r="AG93" i="1" s="1"/>
  <c r="AI93" i="1" s="1"/>
  <c r="AK93" i="1" s="1"/>
  <c r="AM93" i="1" s="1"/>
  <c r="AO93" i="1" s="1"/>
  <c r="AQ93" i="1" s="1"/>
  <c r="AS93" i="1" s="1"/>
  <c r="L93" i="1"/>
  <c r="N93" i="1" s="1"/>
  <c r="P93" i="1" s="1"/>
  <c r="R93" i="1" s="1"/>
  <c r="T93" i="1" s="1"/>
  <c r="V93" i="1" s="1"/>
  <c r="X93" i="1" s="1"/>
  <c r="AV92" i="1"/>
  <c r="AX92" i="1" s="1"/>
  <c r="AZ92" i="1" s="1"/>
  <c r="BB92" i="1" s="1"/>
  <c r="BD92" i="1" s="1"/>
  <c r="BF92" i="1" s="1"/>
  <c r="BH92" i="1" s="1"/>
  <c r="AH92" i="1"/>
  <c r="AC92" i="1"/>
  <c r="AE92" i="1" s="1"/>
  <c r="AG92" i="1" s="1"/>
  <c r="AI92" i="1" s="1"/>
  <c r="AK92" i="1" s="1"/>
  <c r="AM92" i="1" s="1"/>
  <c r="AO92" i="1" s="1"/>
  <c r="AQ92" i="1" s="1"/>
  <c r="AS92" i="1" s="1"/>
  <c r="AA92" i="1"/>
  <c r="M92" i="1"/>
  <c r="M89" i="1" s="1"/>
  <c r="M200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AV91" i="1"/>
  <c r="AX91" i="1" s="1"/>
  <c r="AZ91" i="1" s="1"/>
  <c r="BB91" i="1" s="1"/>
  <c r="BD91" i="1" s="1"/>
  <c r="BF91" i="1" s="1"/>
  <c r="BH91" i="1" s="1"/>
  <c r="AA91" i="1"/>
  <c r="AC91" i="1" s="1"/>
  <c r="AE91" i="1" s="1"/>
  <c r="AG91" i="1" s="1"/>
  <c r="AI91" i="1" s="1"/>
  <c r="AK91" i="1" s="1"/>
  <c r="AM91" i="1" s="1"/>
  <c r="AO91" i="1" s="1"/>
  <c r="AQ91" i="1" s="1"/>
  <c r="AS91" i="1" s="1"/>
  <c r="M91" i="1"/>
  <c r="F91" i="1"/>
  <c r="H91" i="1" s="1"/>
  <c r="J91" i="1" s="1"/>
  <c r="L91" i="1" s="1"/>
  <c r="N91" i="1" s="1"/>
  <c r="P91" i="1" s="1"/>
  <c r="R91" i="1" s="1"/>
  <c r="T91" i="1" s="1"/>
  <c r="V91" i="1" s="1"/>
  <c r="X91" i="1" s="1"/>
  <c r="BG89" i="1"/>
  <c r="BE89" i="1"/>
  <c r="BE200" i="1" s="1"/>
  <c r="BC89" i="1"/>
  <c r="BA89" i="1"/>
  <c r="BA200" i="1" s="1"/>
  <c r="AY89" i="1"/>
  <c r="AW89" i="1"/>
  <c r="AW200" i="1" s="1"/>
  <c r="AU89" i="1"/>
  <c r="AT89" i="1"/>
  <c r="AT200" i="1" s="1"/>
  <c r="AR89" i="1"/>
  <c r="AP89" i="1"/>
  <c r="AP200" i="1" s="1"/>
  <c r="AN89" i="1"/>
  <c r="AL89" i="1"/>
  <c r="AL200" i="1" s="1"/>
  <c r="AJ89" i="1"/>
  <c r="AH89" i="1"/>
  <c r="AH200" i="1" s="1"/>
  <c r="AF89" i="1"/>
  <c r="AD89" i="1"/>
  <c r="AD200" i="1" s="1"/>
  <c r="AB89" i="1"/>
  <c r="Z89" i="1"/>
  <c r="Z200" i="1" s="1"/>
  <c r="Y89" i="1"/>
  <c r="Y200" i="1" s="1"/>
  <c r="W89" i="1"/>
  <c r="W72" i="1" s="1"/>
  <c r="U89" i="1"/>
  <c r="U200" i="1" s="1"/>
  <c r="S89" i="1"/>
  <c r="Q89" i="1"/>
  <c r="Q200" i="1" s="1"/>
  <c r="O89" i="1"/>
  <c r="O72" i="1" s="1"/>
  <c r="K89" i="1"/>
  <c r="K200" i="1" s="1"/>
  <c r="I89" i="1"/>
  <c r="I200" i="1" s="1"/>
  <c r="G89" i="1"/>
  <c r="G200" i="1" s="1"/>
  <c r="F89" i="1"/>
  <c r="H89" i="1" s="1"/>
  <c r="J89" i="1" s="1"/>
  <c r="L89" i="1" s="1"/>
  <c r="N89" i="1" s="1"/>
  <c r="P89" i="1" s="1"/>
  <c r="R89" i="1" s="1"/>
  <c r="T89" i="1" s="1"/>
  <c r="V89" i="1" s="1"/>
  <c r="E89" i="1"/>
  <c r="E200" i="1" s="1"/>
  <c r="D89" i="1"/>
  <c r="AX88" i="1"/>
  <c r="AZ88" i="1" s="1"/>
  <c r="BB88" i="1" s="1"/>
  <c r="BD88" i="1" s="1"/>
  <c r="BF88" i="1" s="1"/>
  <c r="BH88" i="1" s="1"/>
  <c r="AV88" i="1"/>
  <c r="AA88" i="1"/>
  <c r="AC88" i="1" s="1"/>
  <c r="AE88" i="1" s="1"/>
  <c r="AG88" i="1" s="1"/>
  <c r="AI88" i="1" s="1"/>
  <c r="AK88" i="1" s="1"/>
  <c r="AM88" i="1" s="1"/>
  <c r="AO88" i="1" s="1"/>
  <c r="AQ88" i="1" s="1"/>
  <c r="AS88" i="1" s="1"/>
  <c r="H88" i="1"/>
  <c r="J88" i="1" s="1"/>
  <c r="L88" i="1" s="1"/>
  <c r="N88" i="1" s="1"/>
  <c r="P88" i="1" s="1"/>
  <c r="R88" i="1" s="1"/>
  <c r="T88" i="1" s="1"/>
  <c r="V88" i="1" s="1"/>
  <c r="X88" i="1" s="1"/>
  <c r="F88" i="1"/>
  <c r="AV87" i="1"/>
  <c r="AX87" i="1" s="1"/>
  <c r="AZ87" i="1" s="1"/>
  <c r="BB87" i="1" s="1"/>
  <c r="BD87" i="1" s="1"/>
  <c r="BF87" i="1" s="1"/>
  <c r="BH87" i="1" s="1"/>
  <c r="AE87" i="1"/>
  <c r="AG87" i="1" s="1"/>
  <c r="AI87" i="1" s="1"/>
  <c r="AK87" i="1" s="1"/>
  <c r="AM87" i="1" s="1"/>
  <c r="AO87" i="1" s="1"/>
  <c r="AQ87" i="1" s="1"/>
  <c r="AS87" i="1" s="1"/>
  <c r="AC87" i="1"/>
  <c r="AA87" i="1"/>
  <c r="F87" i="1"/>
  <c r="H87" i="1" s="1"/>
  <c r="J87" i="1" s="1"/>
  <c r="L87" i="1" s="1"/>
  <c r="N87" i="1" s="1"/>
  <c r="P87" i="1" s="1"/>
  <c r="R87" i="1" s="1"/>
  <c r="T87" i="1" s="1"/>
  <c r="V87" i="1" s="1"/>
  <c r="X87" i="1" s="1"/>
  <c r="AV86" i="1"/>
  <c r="AX86" i="1" s="1"/>
  <c r="AZ86" i="1" s="1"/>
  <c r="BB86" i="1" s="1"/>
  <c r="BD86" i="1" s="1"/>
  <c r="BF86" i="1" s="1"/>
  <c r="BH86" i="1" s="1"/>
  <c r="AC86" i="1"/>
  <c r="AE86" i="1" s="1"/>
  <c r="AG86" i="1" s="1"/>
  <c r="AI86" i="1" s="1"/>
  <c r="AK86" i="1" s="1"/>
  <c r="AM86" i="1" s="1"/>
  <c r="AO86" i="1" s="1"/>
  <c r="AQ86" i="1" s="1"/>
  <c r="AS86" i="1" s="1"/>
  <c r="AA86" i="1"/>
  <c r="F86" i="1"/>
  <c r="H86" i="1" s="1"/>
  <c r="J86" i="1" s="1"/>
  <c r="L86" i="1" s="1"/>
  <c r="N86" i="1" s="1"/>
  <c r="P86" i="1" s="1"/>
  <c r="R86" i="1" s="1"/>
  <c r="T86" i="1" s="1"/>
  <c r="V86" i="1" s="1"/>
  <c r="X86" i="1" s="1"/>
  <c r="AZ85" i="1"/>
  <c r="BB85" i="1" s="1"/>
  <c r="BD85" i="1" s="1"/>
  <c r="BF85" i="1" s="1"/>
  <c r="BH85" i="1" s="1"/>
  <c r="AX85" i="1"/>
  <c r="AV85" i="1"/>
  <c r="AA85" i="1"/>
  <c r="AC85" i="1" s="1"/>
  <c r="AE85" i="1" s="1"/>
  <c r="AG85" i="1" s="1"/>
  <c r="AI85" i="1" s="1"/>
  <c r="AK85" i="1" s="1"/>
  <c r="AM85" i="1" s="1"/>
  <c r="AO85" i="1" s="1"/>
  <c r="AQ85" i="1" s="1"/>
  <c r="AS85" i="1" s="1"/>
  <c r="J85" i="1"/>
  <c r="L85" i="1" s="1"/>
  <c r="N85" i="1" s="1"/>
  <c r="P85" i="1" s="1"/>
  <c r="R85" i="1" s="1"/>
  <c r="T85" i="1" s="1"/>
  <c r="V85" i="1" s="1"/>
  <c r="X85" i="1" s="1"/>
  <c r="H85" i="1"/>
  <c r="F85" i="1"/>
  <c r="AX84" i="1"/>
  <c r="AZ84" i="1" s="1"/>
  <c r="BB84" i="1" s="1"/>
  <c r="BD84" i="1" s="1"/>
  <c r="BF84" i="1" s="1"/>
  <c r="BH84" i="1" s="1"/>
  <c r="AV84" i="1"/>
  <c r="AA84" i="1"/>
  <c r="AC84" i="1" s="1"/>
  <c r="AE84" i="1" s="1"/>
  <c r="AG84" i="1" s="1"/>
  <c r="AI84" i="1" s="1"/>
  <c r="AK84" i="1" s="1"/>
  <c r="AM84" i="1" s="1"/>
  <c r="AO84" i="1" s="1"/>
  <c r="AQ84" i="1" s="1"/>
  <c r="AS84" i="1" s="1"/>
  <c r="H84" i="1"/>
  <c r="J84" i="1" s="1"/>
  <c r="L84" i="1" s="1"/>
  <c r="N84" i="1" s="1"/>
  <c r="P84" i="1" s="1"/>
  <c r="R84" i="1" s="1"/>
  <c r="T84" i="1" s="1"/>
  <c r="V84" i="1" s="1"/>
  <c r="X84" i="1" s="1"/>
  <c r="F84" i="1"/>
  <c r="AX83" i="1"/>
  <c r="AZ83" i="1" s="1"/>
  <c r="BB83" i="1" s="1"/>
  <c r="BD83" i="1" s="1"/>
  <c r="BF83" i="1" s="1"/>
  <c r="BH83" i="1" s="1"/>
  <c r="AC83" i="1"/>
  <c r="AE83" i="1" s="1"/>
  <c r="AG83" i="1" s="1"/>
  <c r="AI83" i="1" s="1"/>
  <c r="AK83" i="1" s="1"/>
  <c r="AM83" i="1" s="1"/>
  <c r="AO83" i="1" s="1"/>
  <c r="AQ83" i="1" s="1"/>
  <c r="AS83" i="1" s="1"/>
  <c r="F83" i="1"/>
  <c r="H83" i="1" s="1"/>
  <c r="J83" i="1" s="1"/>
  <c r="L83" i="1" s="1"/>
  <c r="N83" i="1" s="1"/>
  <c r="P83" i="1" s="1"/>
  <c r="R83" i="1" s="1"/>
  <c r="T83" i="1" s="1"/>
  <c r="V83" i="1" s="1"/>
  <c r="X83" i="1" s="1"/>
  <c r="AX82" i="1"/>
  <c r="AZ82" i="1" s="1"/>
  <c r="BB82" i="1" s="1"/>
  <c r="BD82" i="1" s="1"/>
  <c r="BF82" i="1" s="1"/>
  <c r="BH82" i="1" s="1"/>
  <c r="AV82" i="1"/>
  <c r="AA82" i="1"/>
  <c r="AC82" i="1" s="1"/>
  <c r="AE82" i="1" s="1"/>
  <c r="AG82" i="1" s="1"/>
  <c r="AI82" i="1" s="1"/>
  <c r="AK82" i="1" s="1"/>
  <c r="AM82" i="1" s="1"/>
  <c r="AO82" i="1" s="1"/>
  <c r="AQ82" i="1" s="1"/>
  <c r="AS82" i="1" s="1"/>
  <c r="H82" i="1"/>
  <c r="J82" i="1" s="1"/>
  <c r="L82" i="1" s="1"/>
  <c r="N82" i="1" s="1"/>
  <c r="P82" i="1" s="1"/>
  <c r="R82" i="1" s="1"/>
  <c r="T82" i="1" s="1"/>
  <c r="V82" i="1" s="1"/>
  <c r="X82" i="1" s="1"/>
  <c r="F82" i="1"/>
  <c r="BG80" i="1"/>
  <c r="BE80" i="1"/>
  <c r="BC80" i="1"/>
  <c r="BA80" i="1"/>
  <c r="AY80" i="1"/>
  <c r="AX80" i="1"/>
  <c r="AZ80" i="1" s="1"/>
  <c r="BB80" i="1" s="1"/>
  <c r="BD80" i="1" s="1"/>
  <c r="BF80" i="1" s="1"/>
  <c r="BH80" i="1" s="1"/>
  <c r="AW80" i="1"/>
  <c r="AV80" i="1"/>
  <c r="AR80" i="1"/>
  <c r="AP80" i="1"/>
  <c r="AN80" i="1"/>
  <c r="AL80" i="1"/>
  <c r="AJ80" i="1"/>
  <c r="AH80" i="1"/>
  <c r="AF80" i="1"/>
  <c r="AD80" i="1"/>
  <c r="AB80" i="1"/>
  <c r="AA80" i="1"/>
  <c r="W80" i="1"/>
  <c r="U80" i="1"/>
  <c r="S80" i="1"/>
  <c r="Q80" i="1"/>
  <c r="O80" i="1"/>
  <c r="M80" i="1"/>
  <c r="K80" i="1"/>
  <c r="I80" i="1"/>
  <c r="G80" i="1"/>
  <c r="F80" i="1"/>
  <c r="H80" i="1" s="1"/>
  <c r="J80" i="1" s="1"/>
  <c r="L80" i="1" s="1"/>
  <c r="N80" i="1" s="1"/>
  <c r="P80" i="1" s="1"/>
  <c r="R80" i="1" s="1"/>
  <c r="T80" i="1" s="1"/>
  <c r="V80" i="1" s="1"/>
  <c r="X80" i="1" s="1"/>
  <c r="D80" i="1"/>
  <c r="AV79" i="1"/>
  <c r="AX79" i="1" s="1"/>
  <c r="AZ79" i="1" s="1"/>
  <c r="BB79" i="1" s="1"/>
  <c r="BD79" i="1" s="1"/>
  <c r="BF79" i="1" s="1"/>
  <c r="BH79" i="1" s="1"/>
  <c r="AE79" i="1"/>
  <c r="AG79" i="1" s="1"/>
  <c r="AI79" i="1" s="1"/>
  <c r="AK79" i="1" s="1"/>
  <c r="AM79" i="1" s="1"/>
  <c r="AO79" i="1" s="1"/>
  <c r="AQ79" i="1" s="1"/>
  <c r="AS79" i="1" s="1"/>
  <c r="AC79" i="1"/>
  <c r="AA79" i="1"/>
  <c r="F79" i="1"/>
  <c r="H79" i="1" s="1"/>
  <c r="J79" i="1" s="1"/>
  <c r="L79" i="1" s="1"/>
  <c r="N79" i="1" s="1"/>
  <c r="P79" i="1" s="1"/>
  <c r="R79" i="1" s="1"/>
  <c r="T79" i="1" s="1"/>
  <c r="V79" i="1" s="1"/>
  <c r="X79" i="1" s="1"/>
  <c r="AV78" i="1"/>
  <c r="AX78" i="1" s="1"/>
  <c r="AZ78" i="1" s="1"/>
  <c r="BB78" i="1" s="1"/>
  <c r="BD78" i="1" s="1"/>
  <c r="BF78" i="1" s="1"/>
  <c r="BH78" i="1" s="1"/>
  <c r="AC78" i="1"/>
  <c r="AE78" i="1" s="1"/>
  <c r="AG78" i="1" s="1"/>
  <c r="AI78" i="1" s="1"/>
  <c r="AK78" i="1" s="1"/>
  <c r="AM78" i="1" s="1"/>
  <c r="AO78" i="1" s="1"/>
  <c r="AQ78" i="1" s="1"/>
  <c r="AS78" i="1" s="1"/>
  <c r="AA78" i="1"/>
  <c r="F78" i="1"/>
  <c r="H78" i="1" s="1"/>
  <c r="J78" i="1" s="1"/>
  <c r="L78" i="1" s="1"/>
  <c r="N78" i="1" s="1"/>
  <c r="P78" i="1" s="1"/>
  <c r="R78" i="1" s="1"/>
  <c r="T78" i="1" s="1"/>
  <c r="V78" i="1" s="1"/>
  <c r="X78" i="1" s="1"/>
  <c r="AZ77" i="1"/>
  <c r="BB77" i="1" s="1"/>
  <c r="BD77" i="1" s="1"/>
  <c r="BF77" i="1" s="1"/>
  <c r="BH77" i="1" s="1"/>
  <c r="AX77" i="1"/>
  <c r="AV77" i="1"/>
  <c r="AA77" i="1"/>
  <c r="AC77" i="1" s="1"/>
  <c r="AE77" i="1" s="1"/>
  <c r="AG77" i="1" s="1"/>
  <c r="AI77" i="1" s="1"/>
  <c r="AK77" i="1" s="1"/>
  <c r="AM77" i="1" s="1"/>
  <c r="AO77" i="1" s="1"/>
  <c r="AQ77" i="1" s="1"/>
  <c r="AS77" i="1" s="1"/>
  <c r="J77" i="1"/>
  <c r="L77" i="1" s="1"/>
  <c r="N77" i="1" s="1"/>
  <c r="P77" i="1" s="1"/>
  <c r="R77" i="1" s="1"/>
  <c r="T77" i="1" s="1"/>
  <c r="V77" i="1" s="1"/>
  <c r="X77" i="1" s="1"/>
  <c r="H77" i="1"/>
  <c r="F77" i="1"/>
  <c r="BG76" i="1"/>
  <c r="BE76" i="1"/>
  <c r="BC76" i="1"/>
  <c r="BA76" i="1"/>
  <c r="AY76" i="1"/>
  <c r="AW76" i="1"/>
  <c r="AU76" i="1"/>
  <c r="AV76" i="1" s="1"/>
  <c r="AX76" i="1" s="1"/>
  <c r="AZ76" i="1" s="1"/>
  <c r="BB76" i="1" s="1"/>
  <c r="BD76" i="1" s="1"/>
  <c r="BF76" i="1" s="1"/>
  <c r="BH76" i="1" s="1"/>
  <c r="AT76" i="1"/>
  <c r="AR76" i="1"/>
  <c r="AP76" i="1"/>
  <c r="AN76" i="1"/>
  <c r="AL76" i="1"/>
  <c r="AJ76" i="1"/>
  <c r="AH76" i="1"/>
  <c r="AF76" i="1"/>
  <c r="AD76" i="1"/>
  <c r="AB76" i="1"/>
  <c r="AA76" i="1"/>
  <c r="AC76" i="1" s="1"/>
  <c r="AE76" i="1" s="1"/>
  <c r="AG76" i="1" s="1"/>
  <c r="AI76" i="1" s="1"/>
  <c r="AK76" i="1" s="1"/>
  <c r="AM76" i="1" s="1"/>
  <c r="AO76" i="1" s="1"/>
  <c r="AQ76" i="1" s="1"/>
  <c r="AS76" i="1" s="1"/>
  <c r="Z76" i="1"/>
  <c r="Y76" i="1"/>
  <c r="W76" i="1"/>
  <c r="U76" i="1"/>
  <c r="S76" i="1"/>
  <c r="Q76" i="1"/>
  <c r="O76" i="1"/>
  <c r="M76" i="1"/>
  <c r="K76" i="1"/>
  <c r="I76" i="1"/>
  <c r="G76" i="1"/>
  <c r="E76" i="1"/>
  <c r="D76" i="1"/>
  <c r="F76" i="1" s="1"/>
  <c r="H76" i="1" s="1"/>
  <c r="J76" i="1" s="1"/>
  <c r="L76" i="1" s="1"/>
  <c r="N76" i="1" s="1"/>
  <c r="P76" i="1" s="1"/>
  <c r="R76" i="1" s="1"/>
  <c r="T76" i="1" s="1"/>
  <c r="V76" i="1" s="1"/>
  <c r="X76" i="1" s="1"/>
  <c r="BG75" i="1"/>
  <c r="BE75" i="1"/>
  <c r="BC75" i="1"/>
  <c r="BA75" i="1"/>
  <c r="AY75" i="1"/>
  <c r="AW75" i="1"/>
  <c r="AV75" i="1"/>
  <c r="AX75" i="1" s="1"/>
  <c r="AZ75" i="1" s="1"/>
  <c r="BB75" i="1" s="1"/>
  <c r="BD75" i="1" s="1"/>
  <c r="BF75" i="1" s="1"/>
  <c r="BH75" i="1" s="1"/>
  <c r="AU75" i="1"/>
  <c r="AT75" i="1"/>
  <c r="AR75" i="1"/>
  <c r="AP75" i="1"/>
  <c r="AN75" i="1"/>
  <c r="AL75" i="1"/>
  <c r="AJ75" i="1"/>
  <c r="AH75" i="1"/>
  <c r="AF75" i="1"/>
  <c r="AD75" i="1"/>
  <c r="AB75" i="1"/>
  <c r="Z75" i="1"/>
  <c r="Y75" i="1"/>
  <c r="AA75" i="1" s="1"/>
  <c r="AC75" i="1" s="1"/>
  <c r="AE75" i="1" s="1"/>
  <c r="AG75" i="1" s="1"/>
  <c r="AI75" i="1" s="1"/>
  <c r="AK75" i="1" s="1"/>
  <c r="AM75" i="1" s="1"/>
  <c r="AO75" i="1" s="1"/>
  <c r="AQ75" i="1" s="1"/>
  <c r="AS75" i="1" s="1"/>
  <c r="W75" i="1"/>
  <c r="U75" i="1"/>
  <c r="S75" i="1"/>
  <c r="Q75" i="1"/>
  <c r="O75" i="1"/>
  <c r="M75" i="1"/>
  <c r="K75" i="1"/>
  <c r="I75" i="1"/>
  <c r="G75" i="1"/>
  <c r="E75" i="1"/>
  <c r="D75" i="1"/>
  <c r="F75" i="1" s="1"/>
  <c r="H75" i="1" s="1"/>
  <c r="J75" i="1" s="1"/>
  <c r="L75" i="1" s="1"/>
  <c r="N75" i="1" s="1"/>
  <c r="P75" i="1" s="1"/>
  <c r="R75" i="1" s="1"/>
  <c r="T75" i="1" s="1"/>
  <c r="V75" i="1" s="1"/>
  <c r="X75" i="1" s="1"/>
  <c r="BG74" i="1"/>
  <c r="BE74" i="1"/>
  <c r="BC74" i="1"/>
  <c r="BA74" i="1"/>
  <c r="AY74" i="1"/>
  <c r="AW74" i="1"/>
  <c r="AU74" i="1"/>
  <c r="AT74" i="1"/>
  <c r="AR74" i="1"/>
  <c r="AP74" i="1"/>
  <c r="AN74" i="1"/>
  <c r="AL74" i="1"/>
  <c r="AJ74" i="1"/>
  <c r="AH74" i="1"/>
  <c r="AF74" i="1"/>
  <c r="AD74" i="1"/>
  <c r="AB74" i="1"/>
  <c r="Z74" i="1"/>
  <c r="Y74" i="1"/>
  <c r="AA74" i="1" s="1"/>
  <c r="W74" i="1"/>
  <c r="U74" i="1"/>
  <c r="S74" i="1"/>
  <c r="Q74" i="1"/>
  <c r="O74" i="1"/>
  <c r="M74" i="1"/>
  <c r="K74" i="1"/>
  <c r="I74" i="1"/>
  <c r="G74" i="1"/>
  <c r="E74" i="1"/>
  <c r="F74" i="1" s="1"/>
  <c r="H74" i="1" s="1"/>
  <c r="J74" i="1" s="1"/>
  <c r="L74" i="1" s="1"/>
  <c r="N74" i="1" s="1"/>
  <c r="P74" i="1" s="1"/>
  <c r="R74" i="1" s="1"/>
  <c r="T74" i="1" s="1"/>
  <c r="V74" i="1" s="1"/>
  <c r="X74" i="1" s="1"/>
  <c r="D74" i="1"/>
  <c r="BG72" i="1"/>
  <c r="BE72" i="1"/>
  <c r="BC72" i="1"/>
  <c r="AY72" i="1"/>
  <c r="AW72" i="1"/>
  <c r="AU72" i="1"/>
  <c r="AR72" i="1"/>
  <c r="AP72" i="1"/>
  <c r="AN72" i="1"/>
  <c r="AJ72" i="1"/>
  <c r="AH72" i="1"/>
  <c r="AF72" i="1"/>
  <c r="AB72" i="1"/>
  <c r="Z72" i="1"/>
  <c r="Y72" i="1"/>
  <c r="AA72" i="1" s="1"/>
  <c r="AC72" i="1" s="1"/>
  <c r="U72" i="1"/>
  <c r="S72" i="1"/>
  <c r="Q72" i="1"/>
  <c r="M72" i="1"/>
  <c r="K72" i="1"/>
  <c r="I72" i="1"/>
  <c r="G72" i="1"/>
  <c r="E72" i="1"/>
  <c r="D72" i="1"/>
  <c r="BH71" i="1"/>
  <c r="BF71" i="1"/>
  <c r="AQ71" i="1"/>
  <c r="AS71" i="1" s="1"/>
  <c r="X71" i="1"/>
  <c r="V71" i="1"/>
  <c r="BD70" i="1"/>
  <c r="BF70" i="1" s="1"/>
  <c r="BH70" i="1" s="1"/>
  <c r="AM70" i="1"/>
  <c r="AO70" i="1" s="1"/>
  <c r="AQ70" i="1" s="1"/>
  <c r="AS70" i="1" s="1"/>
  <c r="R70" i="1"/>
  <c r="T70" i="1" s="1"/>
  <c r="V70" i="1" s="1"/>
  <c r="X70" i="1" s="1"/>
  <c r="BD69" i="1"/>
  <c r="BF69" i="1" s="1"/>
  <c r="BH69" i="1" s="1"/>
  <c r="AM69" i="1"/>
  <c r="AO69" i="1" s="1"/>
  <c r="AQ69" i="1" s="1"/>
  <c r="AS69" i="1" s="1"/>
  <c r="R69" i="1"/>
  <c r="T69" i="1" s="1"/>
  <c r="V69" i="1" s="1"/>
  <c r="X69" i="1" s="1"/>
  <c r="BD67" i="1"/>
  <c r="BF67" i="1" s="1"/>
  <c r="BH67" i="1" s="1"/>
  <c r="AM67" i="1"/>
  <c r="AO67" i="1" s="1"/>
  <c r="AQ67" i="1" s="1"/>
  <c r="AS67" i="1" s="1"/>
  <c r="W67" i="1"/>
  <c r="W18" i="1" s="1"/>
  <c r="U67" i="1"/>
  <c r="S67" i="1"/>
  <c r="S18" i="1" s="1"/>
  <c r="Q67" i="1"/>
  <c r="R67" i="1" s="1"/>
  <c r="AZ66" i="1"/>
  <c r="BB66" i="1" s="1"/>
  <c r="BD66" i="1" s="1"/>
  <c r="BF66" i="1" s="1"/>
  <c r="BH66" i="1" s="1"/>
  <c r="AX66" i="1"/>
  <c r="AG66" i="1"/>
  <c r="AI66" i="1" s="1"/>
  <c r="AK66" i="1" s="1"/>
  <c r="AM66" i="1" s="1"/>
  <c r="AO66" i="1" s="1"/>
  <c r="AQ66" i="1" s="1"/>
  <c r="AS66" i="1" s="1"/>
  <c r="AE66" i="1"/>
  <c r="AC66" i="1"/>
  <c r="H66" i="1"/>
  <c r="J66" i="1" s="1"/>
  <c r="L66" i="1" s="1"/>
  <c r="N66" i="1" s="1"/>
  <c r="P66" i="1" s="1"/>
  <c r="R66" i="1" s="1"/>
  <c r="T66" i="1" s="1"/>
  <c r="V66" i="1" s="1"/>
  <c r="X66" i="1" s="1"/>
  <c r="AZ65" i="1"/>
  <c r="BB65" i="1" s="1"/>
  <c r="BD65" i="1" s="1"/>
  <c r="BF65" i="1" s="1"/>
  <c r="BH65" i="1" s="1"/>
  <c r="AX65" i="1"/>
  <c r="AG65" i="1"/>
  <c r="AI65" i="1" s="1"/>
  <c r="AK65" i="1" s="1"/>
  <c r="AM65" i="1" s="1"/>
  <c r="AO65" i="1" s="1"/>
  <c r="AQ65" i="1" s="1"/>
  <c r="AS65" i="1" s="1"/>
  <c r="AE65" i="1"/>
  <c r="AC65" i="1"/>
  <c r="H65" i="1"/>
  <c r="J65" i="1" s="1"/>
  <c r="L65" i="1" s="1"/>
  <c r="N65" i="1" s="1"/>
  <c r="P65" i="1" s="1"/>
  <c r="R65" i="1" s="1"/>
  <c r="T65" i="1" s="1"/>
  <c r="V65" i="1" s="1"/>
  <c r="X65" i="1" s="1"/>
  <c r="AZ64" i="1"/>
  <c r="BB64" i="1" s="1"/>
  <c r="BD64" i="1" s="1"/>
  <c r="BF64" i="1" s="1"/>
  <c r="BH64" i="1" s="1"/>
  <c r="AX64" i="1"/>
  <c r="AG64" i="1"/>
  <c r="AI64" i="1" s="1"/>
  <c r="AK64" i="1" s="1"/>
  <c r="AM64" i="1" s="1"/>
  <c r="AO64" i="1" s="1"/>
  <c r="AQ64" i="1" s="1"/>
  <c r="AS64" i="1" s="1"/>
  <c r="AE64" i="1"/>
  <c r="AC64" i="1"/>
  <c r="H64" i="1"/>
  <c r="J64" i="1" s="1"/>
  <c r="L64" i="1" s="1"/>
  <c r="N64" i="1" s="1"/>
  <c r="P64" i="1" s="1"/>
  <c r="R64" i="1" s="1"/>
  <c r="T64" i="1" s="1"/>
  <c r="V64" i="1" s="1"/>
  <c r="X64" i="1" s="1"/>
  <c r="AZ62" i="1"/>
  <c r="BB62" i="1" s="1"/>
  <c r="BD62" i="1" s="1"/>
  <c r="BF62" i="1" s="1"/>
  <c r="BH62" i="1" s="1"/>
  <c r="AX62" i="1"/>
  <c r="AG62" i="1"/>
  <c r="AI62" i="1" s="1"/>
  <c r="AK62" i="1" s="1"/>
  <c r="AM62" i="1" s="1"/>
  <c r="AO62" i="1" s="1"/>
  <c r="AQ62" i="1" s="1"/>
  <c r="AS62" i="1" s="1"/>
  <c r="AE62" i="1"/>
  <c r="AC62" i="1"/>
  <c r="W62" i="1"/>
  <c r="U62" i="1"/>
  <c r="S62" i="1"/>
  <c r="Q62" i="1"/>
  <c r="O62" i="1"/>
  <c r="M62" i="1"/>
  <c r="K62" i="1"/>
  <c r="I62" i="1"/>
  <c r="G62" i="1"/>
  <c r="H62" i="1" s="1"/>
  <c r="J62" i="1" s="1"/>
  <c r="L62" i="1" s="1"/>
  <c r="N62" i="1" s="1"/>
  <c r="P62" i="1" s="1"/>
  <c r="R62" i="1" s="1"/>
  <c r="T62" i="1" s="1"/>
  <c r="V62" i="1" s="1"/>
  <c r="X62" i="1" s="1"/>
  <c r="BB61" i="1"/>
  <c r="BD61" i="1" s="1"/>
  <c r="BF61" i="1" s="1"/>
  <c r="BH61" i="1" s="1"/>
  <c r="AZ61" i="1"/>
  <c r="AX61" i="1"/>
  <c r="AC61" i="1"/>
  <c r="AE61" i="1" s="1"/>
  <c r="AG61" i="1" s="1"/>
  <c r="AI61" i="1" s="1"/>
  <c r="AK61" i="1" s="1"/>
  <c r="AM61" i="1" s="1"/>
  <c r="AO61" i="1" s="1"/>
  <c r="AQ61" i="1" s="1"/>
  <c r="AS61" i="1" s="1"/>
  <c r="H61" i="1"/>
  <c r="J61" i="1" s="1"/>
  <c r="L61" i="1" s="1"/>
  <c r="N61" i="1" s="1"/>
  <c r="P61" i="1" s="1"/>
  <c r="R61" i="1" s="1"/>
  <c r="T61" i="1" s="1"/>
  <c r="V61" i="1" s="1"/>
  <c r="X61" i="1" s="1"/>
  <c r="BB60" i="1"/>
  <c r="BD60" i="1" s="1"/>
  <c r="BF60" i="1" s="1"/>
  <c r="BH60" i="1" s="1"/>
  <c r="AZ60" i="1"/>
  <c r="AX60" i="1"/>
  <c r="AC60" i="1"/>
  <c r="AE60" i="1" s="1"/>
  <c r="AG60" i="1" s="1"/>
  <c r="AI60" i="1" s="1"/>
  <c r="AK60" i="1" s="1"/>
  <c r="AM60" i="1" s="1"/>
  <c r="AO60" i="1" s="1"/>
  <c r="AQ60" i="1" s="1"/>
  <c r="AS60" i="1" s="1"/>
  <c r="H60" i="1"/>
  <c r="J60" i="1" s="1"/>
  <c r="L60" i="1" s="1"/>
  <c r="N60" i="1" s="1"/>
  <c r="P60" i="1" s="1"/>
  <c r="R60" i="1" s="1"/>
  <c r="T60" i="1" s="1"/>
  <c r="V60" i="1" s="1"/>
  <c r="X60" i="1" s="1"/>
  <c r="BB58" i="1"/>
  <c r="BD58" i="1" s="1"/>
  <c r="BF58" i="1" s="1"/>
  <c r="BH58" i="1" s="1"/>
  <c r="AZ58" i="1"/>
  <c r="AX58" i="1"/>
  <c r="AC58" i="1"/>
  <c r="AE58" i="1" s="1"/>
  <c r="AG58" i="1" s="1"/>
  <c r="AI58" i="1" s="1"/>
  <c r="AK58" i="1" s="1"/>
  <c r="AM58" i="1" s="1"/>
  <c r="AO58" i="1" s="1"/>
  <c r="AQ58" i="1" s="1"/>
  <c r="AS58" i="1" s="1"/>
  <c r="W58" i="1"/>
  <c r="U58" i="1"/>
  <c r="S58" i="1"/>
  <c r="Q58" i="1"/>
  <c r="O58" i="1"/>
  <c r="M58" i="1"/>
  <c r="K58" i="1"/>
  <c r="I58" i="1"/>
  <c r="H58" i="1"/>
  <c r="J58" i="1" s="1"/>
  <c r="L58" i="1" s="1"/>
  <c r="N58" i="1" s="1"/>
  <c r="P58" i="1" s="1"/>
  <c r="R58" i="1" s="1"/>
  <c r="T58" i="1" s="1"/>
  <c r="V58" i="1" s="1"/>
  <c r="X58" i="1" s="1"/>
  <c r="G58" i="1"/>
  <c r="AV57" i="1"/>
  <c r="AX57" i="1" s="1"/>
  <c r="AZ57" i="1" s="1"/>
  <c r="BB57" i="1" s="1"/>
  <c r="BD57" i="1" s="1"/>
  <c r="BF57" i="1" s="1"/>
  <c r="BH57" i="1" s="1"/>
  <c r="AE57" i="1"/>
  <c r="AG57" i="1" s="1"/>
  <c r="AI57" i="1" s="1"/>
  <c r="AK57" i="1" s="1"/>
  <c r="AM57" i="1" s="1"/>
  <c r="AO57" i="1" s="1"/>
  <c r="AQ57" i="1" s="1"/>
  <c r="AS57" i="1" s="1"/>
  <c r="AC57" i="1"/>
  <c r="AA57" i="1"/>
  <c r="F57" i="1"/>
  <c r="H57" i="1" s="1"/>
  <c r="J57" i="1" s="1"/>
  <c r="L57" i="1" s="1"/>
  <c r="N57" i="1" s="1"/>
  <c r="P57" i="1" s="1"/>
  <c r="R57" i="1" s="1"/>
  <c r="T57" i="1" s="1"/>
  <c r="V57" i="1" s="1"/>
  <c r="X57" i="1" s="1"/>
  <c r="AV56" i="1"/>
  <c r="AX56" i="1" s="1"/>
  <c r="AZ56" i="1" s="1"/>
  <c r="BB56" i="1" s="1"/>
  <c r="BD56" i="1" s="1"/>
  <c r="BF56" i="1" s="1"/>
  <c r="BH56" i="1" s="1"/>
  <c r="AC56" i="1"/>
  <c r="AE56" i="1" s="1"/>
  <c r="AG56" i="1" s="1"/>
  <c r="AI56" i="1" s="1"/>
  <c r="AK56" i="1" s="1"/>
  <c r="AM56" i="1" s="1"/>
  <c r="AO56" i="1" s="1"/>
  <c r="AQ56" i="1" s="1"/>
  <c r="AS56" i="1" s="1"/>
  <c r="AA56" i="1"/>
  <c r="F56" i="1"/>
  <c r="H56" i="1" s="1"/>
  <c r="J56" i="1" s="1"/>
  <c r="L56" i="1" s="1"/>
  <c r="N56" i="1" s="1"/>
  <c r="P56" i="1" s="1"/>
  <c r="R56" i="1" s="1"/>
  <c r="T56" i="1" s="1"/>
  <c r="V56" i="1" s="1"/>
  <c r="X56" i="1" s="1"/>
  <c r="AZ55" i="1"/>
  <c r="BB55" i="1" s="1"/>
  <c r="BD55" i="1" s="1"/>
  <c r="BF55" i="1" s="1"/>
  <c r="BH55" i="1" s="1"/>
  <c r="AX55" i="1"/>
  <c r="AV55" i="1"/>
  <c r="AA55" i="1"/>
  <c r="AC55" i="1" s="1"/>
  <c r="AE55" i="1" s="1"/>
  <c r="AG55" i="1" s="1"/>
  <c r="AI55" i="1" s="1"/>
  <c r="AK55" i="1" s="1"/>
  <c r="AM55" i="1" s="1"/>
  <c r="AO55" i="1" s="1"/>
  <c r="AQ55" i="1" s="1"/>
  <c r="AS55" i="1" s="1"/>
  <c r="J55" i="1"/>
  <c r="L55" i="1" s="1"/>
  <c r="N55" i="1" s="1"/>
  <c r="P55" i="1" s="1"/>
  <c r="R55" i="1" s="1"/>
  <c r="T55" i="1" s="1"/>
  <c r="V55" i="1" s="1"/>
  <c r="X55" i="1" s="1"/>
  <c r="H55" i="1"/>
  <c r="F55" i="1"/>
  <c r="AX54" i="1"/>
  <c r="AZ54" i="1" s="1"/>
  <c r="BB54" i="1" s="1"/>
  <c r="BD54" i="1" s="1"/>
  <c r="BF54" i="1" s="1"/>
  <c r="BH54" i="1" s="1"/>
  <c r="AV54" i="1"/>
  <c r="AA54" i="1"/>
  <c r="AC54" i="1" s="1"/>
  <c r="AE54" i="1" s="1"/>
  <c r="AG54" i="1" s="1"/>
  <c r="AI54" i="1" s="1"/>
  <c r="AK54" i="1" s="1"/>
  <c r="AM54" i="1" s="1"/>
  <c r="AO54" i="1" s="1"/>
  <c r="AQ54" i="1" s="1"/>
  <c r="AS54" i="1" s="1"/>
  <c r="H54" i="1"/>
  <c r="J54" i="1" s="1"/>
  <c r="L54" i="1" s="1"/>
  <c r="N54" i="1" s="1"/>
  <c r="P54" i="1" s="1"/>
  <c r="R54" i="1" s="1"/>
  <c r="T54" i="1" s="1"/>
  <c r="V54" i="1" s="1"/>
  <c r="X54" i="1" s="1"/>
  <c r="F54" i="1"/>
  <c r="AV53" i="1"/>
  <c r="AX53" i="1" s="1"/>
  <c r="AZ53" i="1" s="1"/>
  <c r="BB53" i="1" s="1"/>
  <c r="BD53" i="1" s="1"/>
  <c r="BF53" i="1" s="1"/>
  <c r="BH53" i="1" s="1"/>
  <c r="AE53" i="1"/>
  <c r="AG53" i="1" s="1"/>
  <c r="AI53" i="1" s="1"/>
  <c r="AK53" i="1" s="1"/>
  <c r="AM53" i="1" s="1"/>
  <c r="AO53" i="1" s="1"/>
  <c r="AQ53" i="1" s="1"/>
  <c r="AS53" i="1" s="1"/>
  <c r="AC53" i="1"/>
  <c r="AA53" i="1"/>
  <c r="F53" i="1"/>
  <c r="H53" i="1" s="1"/>
  <c r="J53" i="1" s="1"/>
  <c r="L53" i="1" s="1"/>
  <c r="N53" i="1" s="1"/>
  <c r="P53" i="1" s="1"/>
  <c r="R53" i="1" s="1"/>
  <c r="T53" i="1" s="1"/>
  <c r="V53" i="1" s="1"/>
  <c r="X53" i="1" s="1"/>
  <c r="AV52" i="1"/>
  <c r="AX52" i="1" s="1"/>
  <c r="AZ52" i="1" s="1"/>
  <c r="BB52" i="1" s="1"/>
  <c r="BD52" i="1" s="1"/>
  <c r="BF52" i="1" s="1"/>
  <c r="BH52" i="1" s="1"/>
  <c r="AC52" i="1"/>
  <c r="AE52" i="1" s="1"/>
  <c r="AG52" i="1" s="1"/>
  <c r="AI52" i="1" s="1"/>
  <c r="AK52" i="1" s="1"/>
  <c r="AM52" i="1" s="1"/>
  <c r="AO52" i="1" s="1"/>
  <c r="AQ52" i="1" s="1"/>
  <c r="AS52" i="1" s="1"/>
  <c r="AA52" i="1"/>
  <c r="F52" i="1"/>
  <c r="H52" i="1" s="1"/>
  <c r="J52" i="1" s="1"/>
  <c r="L52" i="1" s="1"/>
  <c r="N52" i="1" s="1"/>
  <c r="P52" i="1" s="1"/>
  <c r="R52" i="1" s="1"/>
  <c r="T52" i="1" s="1"/>
  <c r="V52" i="1" s="1"/>
  <c r="X52" i="1" s="1"/>
  <c r="AZ51" i="1"/>
  <c r="BB51" i="1" s="1"/>
  <c r="BD51" i="1" s="1"/>
  <c r="BF51" i="1" s="1"/>
  <c r="BH51" i="1" s="1"/>
  <c r="AX51" i="1"/>
  <c r="AG51" i="1"/>
  <c r="AI51" i="1" s="1"/>
  <c r="AK51" i="1" s="1"/>
  <c r="AM51" i="1" s="1"/>
  <c r="AO51" i="1" s="1"/>
  <c r="AQ51" i="1" s="1"/>
  <c r="AS51" i="1" s="1"/>
  <c r="AE51" i="1"/>
  <c r="AC51" i="1"/>
  <c r="H51" i="1"/>
  <c r="J51" i="1" s="1"/>
  <c r="L51" i="1" s="1"/>
  <c r="N51" i="1" s="1"/>
  <c r="P51" i="1" s="1"/>
  <c r="R51" i="1" s="1"/>
  <c r="T51" i="1" s="1"/>
  <c r="V51" i="1" s="1"/>
  <c r="X51" i="1" s="1"/>
  <c r="AZ50" i="1"/>
  <c r="BB50" i="1" s="1"/>
  <c r="BD50" i="1" s="1"/>
  <c r="BF50" i="1" s="1"/>
  <c r="BH50" i="1" s="1"/>
  <c r="AE50" i="1"/>
  <c r="AG50" i="1" s="1"/>
  <c r="AI50" i="1" s="1"/>
  <c r="AK50" i="1" s="1"/>
  <c r="AM50" i="1" s="1"/>
  <c r="AO50" i="1" s="1"/>
  <c r="AQ50" i="1" s="1"/>
  <c r="AS50" i="1" s="1"/>
  <c r="L50" i="1"/>
  <c r="N50" i="1" s="1"/>
  <c r="P50" i="1" s="1"/>
  <c r="R50" i="1" s="1"/>
  <c r="T50" i="1" s="1"/>
  <c r="V50" i="1" s="1"/>
  <c r="X50" i="1" s="1"/>
  <c r="AZ49" i="1"/>
  <c r="BB49" i="1" s="1"/>
  <c r="BD49" i="1" s="1"/>
  <c r="BF49" i="1" s="1"/>
  <c r="BH49" i="1" s="1"/>
  <c r="AX49" i="1"/>
  <c r="AG49" i="1"/>
  <c r="AI49" i="1" s="1"/>
  <c r="AK49" i="1" s="1"/>
  <c r="AM49" i="1" s="1"/>
  <c r="AO49" i="1" s="1"/>
  <c r="AQ49" i="1" s="1"/>
  <c r="AS49" i="1" s="1"/>
  <c r="AE49" i="1"/>
  <c r="AD49" i="1"/>
  <c r="AC49" i="1"/>
  <c r="H49" i="1"/>
  <c r="J49" i="1" s="1"/>
  <c r="L49" i="1" s="1"/>
  <c r="N49" i="1" s="1"/>
  <c r="P49" i="1" s="1"/>
  <c r="R49" i="1" s="1"/>
  <c r="T49" i="1" s="1"/>
  <c r="V49" i="1" s="1"/>
  <c r="X49" i="1" s="1"/>
  <c r="BG47" i="1"/>
  <c r="BE47" i="1"/>
  <c r="BC47" i="1"/>
  <c r="BA47" i="1"/>
  <c r="AY47" i="1"/>
  <c r="AW47" i="1"/>
  <c r="AV47" i="1"/>
  <c r="AX47" i="1" s="1"/>
  <c r="AZ47" i="1" s="1"/>
  <c r="BB47" i="1" s="1"/>
  <c r="BD47" i="1" s="1"/>
  <c r="BF47" i="1" s="1"/>
  <c r="BH47" i="1" s="1"/>
  <c r="AR47" i="1"/>
  <c r="AP47" i="1"/>
  <c r="AN47" i="1"/>
  <c r="AL47" i="1"/>
  <c r="AJ47" i="1"/>
  <c r="AH47" i="1"/>
  <c r="AF47" i="1"/>
  <c r="AD47" i="1"/>
  <c r="AB47" i="1"/>
  <c r="AA47" i="1"/>
  <c r="AC47" i="1" s="1"/>
  <c r="AE47" i="1" s="1"/>
  <c r="AG47" i="1" s="1"/>
  <c r="AI47" i="1" s="1"/>
  <c r="AK47" i="1" s="1"/>
  <c r="AM47" i="1" s="1"/>
  <c r="AO47" i="1" s="1"/>
  <c r="AQ47" i="1" s="1"/>
  <c r="AS47" i="1" s="1"/>
  <c r="W47" i="1"/>
  <c r="U47" i="1"/>
  <c r="S47" i="1"/>
  <c r="Q47" i="1"/>
  <c r="O47" i="1"/>
  <c r="M47" i="1"/>
  <c r="K47" i="1"/>
  <c r="I47" i="1"/>
  <c r="H47" i="1"/>
  <c r="J47" i="1" s="1"/>
  <c r="L47" i="1" s="1"/>
  <c r="N47" i="1" s="1"/>
  <c r="P47" i="1" s="1"/>
  <c r="R47" i="1" s="1"/>
  <c r="T47" i="1" s="1"/>
  <c r="V47" i="1" s="1"/>
  <c r="X47" i="1" s="1"/>
  <c r="G47" i="1"/>
  <c r="F47" i="1"/>
  <c r="AZ46" i="1"/>
  <c r="BB46" i="1" s="1"/>
  <c r="BD46" i="1" s="1"/>
  <c r="BF46" i="1" s="1"/>
  <c r="BH46" i="1" s="1"/>
  <c r="AX46" i="1"/>
  <c r="AG46" i="1"/>
  <c r="AI46" i="1" s="1"/>
  <c r="AK46" i="1" s="1"/>
  <c r="AM46" i="1" s="1"/>
  <c r="AO46" i="1" s="1"/>
  <c r="AQ46" i="1" s="1"/>
  <c r="AS46" i="1" s="1"/>
  <c r="AE46" i="1"/>
  <c r="AC46" i="1"/>
  <c r="H46" i="1"/>
  <c r="J46" i="1" s="1"/>
  <c r="L46" i="1" s="1"/>
  <c r="N46" i="1" s="1"/>
  <c r="P46" i="1" s="1"/>
  <c r="R46" i="1" s="1"/>
  <c r="T46" i="1" s="1"/>
  <c r="V46" i="1" s="1"/>
  <c r="X46" i="1" s="1"/>
  <c r="AZ45" i="1"/>
  <c r="BB45" i="1" s="1"/>
  <c r="BD45" i="1" s="1"/>
  <c r="BF45" i="1" s="1"/>
  <c r="BH45" i="1" s="1"/>
  <c r="AX45" i="1"/>
  <c r="AV45" i="1"/>
  <c r="AA45" i="1"/>
  <c r="AC45" i="1" s="1"/>
  <c r="AE45" i="1" s="1"/>
  <c r="AG45" i="1" s="1"/>
  <c r="AI45" i="1" s="1"/>
  <c r="AK45" i="1" s="1"/>
  <c r="AM45" i="1" s="1"/>
  <c r="AO45" i="1" s="1"/>
  <c r="AQ45" i="1" s="1"/>
  <c r="AS45" i="1" s="1"/>
  <c r="J45" i="1"/>
  <c r="L45" i="1" s="1"/>
  <c r="N45" i="1" s="1"/>
  <c r="P45" i="1" s="1"/>
  <c r="R45" i="1" s="1"/>
  <c r="T45" i="1" s="1"/>
  <c r="V45" i="1" s="1"/>
  <c r="X45" i="1" s="1"/>
  <c r="H45" i="1"/>
  <c r="F45" i="1"/>
  <c r="AX44" i="1"/>
  <c r="AZ44" i="1" s="1"/>
  <c r="BB44" i="1" s="1"/>
  <c r="BD44" i="1" s="1"/>
  <c r="BF44" i="1" s="1"/>
  <c r="BH44" i="1" s="1"/>
  <c r="AV44" i="1"/>
  <c r="AA44" i="1"/>
  <c r="AC44" i="1" s="1"/>
  <c r="AE44" i="1" s="1"/>
  <c r="AG44" i="1" s="1"/>
  <c r="AI44" i="1" s="1"/>
  <c r="AK44" i="1" s="1"/>
  <c r="AM44" i="1" s="1"/>
  <c r="AO44" i="1" s="1"/>
  <c r="AQ44" i="1" s="1"/>
  <c r="AS44" i="1" s="1"/>
  <c r="H44" i="1"/>
  <c r="J44" i="1" s="1"/>
  <c r="L44" i="1" s="1"/>
  <c r="N44" i="1" s="1"/>
  <c r="P44" i="1" s="1"/>
  <c r="R44" i="1" s="1"/>
  <c r="T44" i="1" s="1"/>
  <c r="V44" i="1" s="1"/>
  <c r="X44" i="1" s="1"/>
  <c r="G44" i="1"/>
  <c r="G41" i="1" s="1"/>
  <c r="F44" i="1"/>
  <c r="AX43" i="1"/>
  <c r="AZ43" i="1" s="1"/>
  <c r="BB43" i="1" s="1"/>
  <c r="BD43" i="1" s="1"/>
  <c r="BF43" i="1" s="1"/>
  <c r="BH43" i="1" s="1"/>
  <c r="AV43" i="1"/>
  <c r="AA43" i="1"/>
  <c r="AC43" i="1" s="1"/>
  <c r="AE43" i="1" s="1"/>
  <c r="AG43" i="1" s="1"/>
  <c r="AI43" i="1" s="1"/>
  <c r="AK43" i="1" s="1"/>
  <c r="AM43" i="1" s="1"/>
  <c r="AO43" i="1" s="1"/>
  <c r="AQ43" i="1" s="1"/>
  <c r="AS43" i="1" s="1"/>
  <c r="P43" i="1"/>
  <c r="R43" i="1" s="1"/>
  <c r="T43" i="1" s="1"/>
  <c r="V43" i="1" s="1"/>
  <c r="X43" i="1" s="1"/>
  <c r="H43" i="1"/>
  <c r="J43" i="1" s="1"/>
  <c r="L43" i="1" s="1"/>
  <c r="N43" i="1" s="1"/>
  <c r="F43" i="1"/>
  <c r="BG41" i="1"/>
  <c r="BE41" i="1"/>
  <c r="BC41" i="1"/>
  <c r="BA41" i="1"/>
  <c r="AY41" i="1"/>
  <c r="AX41" i="1"/>
  <c r="AZ41" i="1" s="1"/>
  <c r="BB41" i="1" s="1"/>
  <c r="BD41" i="1" s="1"/>
  <c r="BF41" i="1" s="1"/>
  <c r="BH41" i="1" s="1"/>
  <c r="AW41" i="1"/>
  <c r="AU41" i="1"/>
  <c r="AT41" i="1"/>
  <c r="AV41" i="1" s="1"/>
  <c r="AR41" i="1"/>
  <c r="AP41" i="1"/>
  <c r="AN41" i="1"/>
  <c r="AL41" i="1"/>
  <c r="AJ41" i="1"/>
  <c r="AH41" i="1"/>
  <c r="AF41" i="1"/>
  <c r="AD41" i="1"/>
  <c r="AB41" i="1"/>
  <c r="Z41" i="1"/>
  <c r="Y41" i="1"/>
  <c r="AA41" i="1" s="1"/>
  <c r="AC41" i="1" s="1"/>
  <c r="AE41" i="1" s="1"/>
  <c r="AG41" i="1" s="1"/>
  <c r="AI41" i="1" s="1"/>
  <c r="AK41" i="1" s="1"/>
  <c r="AM41" i="1" s="1"/>
  <c r="AO41" i="1" s="1"/>
  <c r="AQ41" i="1" s="1"/>
  <c r="AS41" i="1" s="1"/>
  <c r="W41" i="1"/>
  <c r="U41" i="1"/>
  <c r="S41" i="1"/>
  <c r="Q41" i="1"/>
  <c r="O41" i="1"/>
  <c r="M41" i="1"/>
  <c r="K41" i="1"/>
  <c r="I41" i="1"/>
  <c r="E41" i="1"/>
  <c r="F41" i="1" s="1"/>
  <c r="H41" i="1" s="1"/>
  <c r="J41" i="1" s="1"/>
  <c r="L41" i="1" s="1"/>
  <c r="N41" i="1" s="1"/>
  <c r="P41" i="1" s="1"/>
  <c r="R41" i="1" s="1"/>
  <c r="T41" i="1" s="1"/>
  <c r="V41" i="1" s="1"/>
  <c r="X41" i="1" s="1"/>
  <c r="D41" i="1"/>
  <c r="AX40" i="1"/>
  <c r="AZ40" i="1" s="1"/>
  <c r="BB40" i="1" s="1"/>
  <c r="BD40" i="1" s="1"/>
  <c r="BF40" i="1" s="1"/>
  <c r="BH40" i="1" s="1"/>
  <c r="AE40" i="1"/>
  <c r="AG40" i="1" s="1"/>
  <c r="AI40" i="1" s="1"/>
  <c r="AK40" i="1" s="1"/>
  <c r="AM40" i="1" s="1"/>
  <c r="AO40" i="1" s="1"/>
  <c r="AQ40" i="1" s="1"/>
  <c r="AS40" i="1" s="1"/>
  <c r="AC40" i="1"/>
  <c r="L40" i="1"/>
  <c r="N40" i="1" s="1"/>
  <c r="P40" i="1" s="1"/>
  <c r="R40" i="1" s="1"/>
  <c r="T40" i="1" s="1"/>
  <c r="V40" i="1" s="1"/>
  <c r="X40" i="1" s="1"/>
  <c r="J40" i="1"/>
  <c r="H40" i="1"/>
  <c r="BD39" i="1"/>
  <c r="BF39" i="1" s="1"/>
  <c r="BH39" i="1" s="1"/>
  <c r="AX39" i="1"/>
  <c r="AZ39" i="1" s="1"/>
  <c r="BB39" i="1" s="1"/>
  <c r="AC39" i="1"/>
  <c r="AE39" i="1" s="1"/>
  <c r="AG39" i="1" s="1"/>
  <c r="AI39" i="1" s="1"/>
  <c r="AK39" i="1" s="1"/>
  <c r="AM39" i="1" s="1"/>
  <c r="AO39" i="1" s="1"/>
  <c r="AQ39" i="1" s="1"/>
  <c r="AS39" i="1" s="1"/>
  <c r="J39" i="1"/>
  <c r="L39" i="1" s="1"/>
  <c r="N39" i="1" s="1"/>
  <c r="P39" i="1" s="1"/>
  <c r="R39" i="1" s="1"/>
  <c r="T39" i="1" s="1"/>
  <c r="V39" i="1" s="1"/>
  <c r="X39" i="1" s="1"/>
  <c r="H39" i="1"/>
  <c r="BG37" i="1"/>
  <c r="BG199" i="1" s="1"/>
  <c r="BE37" i="1"/>
  <c r="BE199" i="1" s="1"/>
  <c r="BC37" i="1"/>
  <c r="BC199" i="1" s="1"/>
  <c r="BA37" i="1"/>
  <c r="BA199" i="1" s="1"/>
  <c r="AY37" i="1"/>
  <c r="AY199" i="1" s="1"/>
  <c r="AX37" i="1"/>
  <c r="AW37" i="1"/>
  <c r="AW199" i="1" s="1"/>
  <c r="AV37" i="1"/>
  <c r="AR37" i="1"/>
  <c r="AR199" i="1" s="1"/>
  <c r="AP37" i="1"/>
  <c r="AP199" i="1" s="1"/>
  <c r="AN37" i="1"/>
  <c r="AN199" i="1" s="1"/>
  <c r="AL37" i="1"/>
  <c r="AL199" i="1" s="1"/>
  <c r="AJ37" i="1"/>
  <c r="AJ199" i="1" s="1"/>
  <c r="AH37" i="1"/>
  <c r="AH199" i="1" s="1"/>
  <c r="AF37" i="1"/>
  <c r="AF199" i="1" s="1"/>
  <c r="AD37" i="1"/>
  <c r="AD199" i="1" s="1"/>
  <c r="AC37" i="1"/>
  <c r="AE37" i="1" s="1"/>
  <c r="AG37" i="1" s="1"/>
  <c r="AI37" i="1" s="1"/>
  <c r="AK37" i="1" s="1"/>
  <c r="AM37" i="1" s="1"/>
  <c r="AO37" i="1" s="1"/>
  <c r="AQ37" i="1" s="1"/>
  <c r="AS37" i="1" s="1"/>
  <c r="AB37" i="1"/>
  <c r="AB199" i="1" s="1"/>
  <c r="AA37" i="1"/>
  <c r="W37" i="1"/>
  <c r="U37" i="1"/>
  <c r="S37" i="1"/>
  <c r="Q37" i="1"/>
  <c r="O37" i="1"/>
  <c r="O199" i="1" s="1"/>
  <c r="M37" i="1"/>
  <c r="M199" i="1" s="1"/>
  <c r="K37" i="1"/>
  <c r="K199" i="1" s="1"/>
  <c r="I37" i="1"/>
  <c r="I199" i="1" s="1"/>
  <c r="G37" i="1"/>
  <c r="G199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BB36" i="1"/>
  <c r="BD36" i="1" s="1"/>
  <c r="BF36" i="1" s="1"/>
  <c r="BH36" i="1" s="1"/>
  <c r="AV36" i="1"/>
  <c r="AX36" i="1" s="1"/>
  <c r="AZ36" i="1" s="1"/>
  <c r="AC36" i="1"/>
  <c r="AE36" i="1" s="1"/>
  <c r="AG36" i="1" s="1"/>
  <c r="AI36" i="1" s="1"/>
  <c r="AK36" i="1" s="1"/>
  <c r="AM36" i="1" s="1"/>
  <c r="AO36" i="1" s="1"/>
  <c r="AQ36" i="1" s="1"/>
  <c r="AS36" i="1" s="1"/>
  <c r="AA36" i="1"/>
  <c r="F36" i="1"/>
  <c r="H36" i="1" s="1"/>
  <c r="J36" i="1" s="1"/>
  <c r="L36" i="1" s="1"/>
  <c r="N36" i="1" s="1"/>
  <c r="P36" i="1" s="1"/>
  <c r="R36" i="1" s="1"/>
  <c r="T36" i="1" s="1"/>
  <c r="V36" i="1" s="1"/>
  <c r="X36" i="1" s="1"/>
  <c r="AV35" i="1"/>
  <c r="AX35" i="1" s="1"/>
  <c r="AZ35" i="1" s="1"/>
  <c r="BB35" i="1" s="1"/>
  <c r="BD35" i="1" s="1"/>
  <c r="BF35" i="1" s="1"/>
  <c r="BH35" i="1" s="1"/>
  <c r="AA35" i="1"/>
  <c r="AC35" i="1" s="1"/>
  <c r="AE35" i="1" s="1"/>
  <c r="AG35" i="1" s="1"/>
  <c r="AI35" i="1" s="1"/>
  <c r="AK35" i="1" s="1"/>
  <c r="AM35" i="1" s="1"/>
  <c r="AO35" i="1" s="1"/>
  <c r="AQ35" i="1" s="1"/>
  <c r="AS35" i="1" s="1"/>
  <c r="J35" i="1"/>
  <c r="L35" i="1" s="1"/>
  <c r="N35" i="1" s="1"/>
  <c r="P35" i="1" s="1"/>
  <c r="R35" i="1" s="1"/>
  <c r="T35" i="1" s="1"/>
  <c r="V35" i="1" s="1"/>
  <c r="X35" i="1" s="1"/>
  <c r="F35" i="1"/>
  <c r="H35" i="1" s="1"/>
  <c r="AZ34" i="1"/>
  <c r="BB34" i="1" s="1"/>
  <c r="BD34" i="1" s="1"/>
  <c r="BF34" i="1" s="1"/>
  <c r="BH34" i="1" s="1"/>
  <c r="AX34" i="1"/>
  <c r="AV34" i="1"/>
  <c r="AG34" i="1"/>
  <c r="AI34" i="1" s="1"/>
  <c r="AK34" i="1" s="1"/>
  <c r="AM34" i="1" s="1"/>
  <c r="AO34" i="1" s="1"/>
  <c r="AQ34" i="1" s="1"/>
  <c r="AS34" i="1" s="1"/>
  <c r="AA34" i="1"/>
  <c r="AC34" i="1" s="1"/>
  <c r="AE34" i="1" s="1"/>
  <c r="H34" i="1"/>
  <c r="J34" i="1" s="1"/>
  <c r="L34" i="1" s="1"/>
  <c r="N34" i="1" s="1"/>
  <c r="P34" i="1" s="1"/>
  <c r="R34" i="1" s="1"/>
  <c r="T34" i="1" s="1"/>
  <c r="V34" i="1" s="1"/>
  <c r="X34" i="1" s="1"/>
  <c r="F34" i="1"/>
  <c r="BG32" i="1"/>
  <c r="BE32" i="1"/>
  <c r="BC32" i="1"/>
  <c r="BA32" i="1"/>
  <c r="AY32" i="1"/>
  <c r="AW32" i="1"/>
  <c r="AU32" i="1"/>
  <c r="AT32" i="1"/>
  <c r="AV32" i="1" s="1"/>
  <c r="AX32" i="1" s="1"/>
  <c r="AZ32" i="1" s="1"/>
  <c r="BB32" i="1" s="1"/>
  <c r="BD32" i="1" s="1"/>
  <c r="BF32" i="1" s="1"/>
  <c r="BH32" i="1" s="1"/>
  <c r="AR32" i="1"/>
  <c r="AP32" i="1"/>
  <c r="AN32" i="1"/>
  <c r="AL32" i="1"/>
  <c r="AJ32" i="1"/>
  <c r="AH32" i="1"/>
  <c r="AF32" i="1"/>
  <c r="AD32" i="1"/>
  <c r="AB32" i="1"/>
  <c r="Z32" i="1"/>
  <c r="Y32" i="1"/>
  <c r="AA32" i="1" s="1"/>
  <c r="AC32" i="1" s="1"/>
  <c r="AE32" i="1" s="1"/>
  <c r="AG32" i="1" s="1"/>
  <c r="AI32" i="1" s="1"/>
  <c r="AK32" i="1" s="1"/>
  <c r="AM32" i="1" s="1"/>
  <c r="AO32" i="1" s="1"/>
  <c r="AQ32" i="1" s="1"/>
  <c r="AS32" i="1" s="1"/>
  <c r="W32" i="1"/>
  <c r="U32" i="1"/>
  <c r="S32" i="1"/>
  <c r="Q32" i="1"/>
  <c r="O32" i="1"/>
  <c r="M32" i="1"/>
  <c r="K32" i="1"/>
  <c r="I32" i="1"/>
  <c r="G32" i="1"/>
  <c r="F32" i="1"/>
  <c r="H32" i="1" s="1"/>
  <c r="J32" i="1" s="1"/>
  <c r="L32" i="1" s="1"/>
  <c r="N32" i="1" s="1"/>
  <c r="P32" i="1" s="1"/>
  <c r="R32" i="1" s="1"/>
  <c r="T32" i="1" s="1"/>
  <c r="V32" i="1" s="1"/>
  <c r="X32" i="1" s="1"/>
  <c r="E32" i="1"/>
  <c r="D32" i="1"/>
  <c r="AX31" i="1"/>
  <c r="AZ31" i="1" s="1"/>
  <c r="BB31" i="1" s="1"/>
  <c r="BD31" i="1" s="1"/>
  <c r="BF31" i="1" s="1"/>
  <c r="BH31" i="1" s="1"/>
  <c r="AV31" i="1"/>
  <c r="AC31" i="1"/>
  <c r="AE31" i="1" s="1"/>
  <c r="AG31" i="1" s="1"/>
  <c r="AI31" i="1" s="1"/>
  <c r="AK31" i="1" s="1"/>
  <c r="AM31" i="1" s="1"/>
  <c r="AO31" i="1" s="1"/>
  <c r="AQ31" i="1" s="1"/>
  <c r="AS31" i="1" s="1"/>
  <c r="AA31" i="1"/>
  <c r="H31" i="1"/>
  <c r="J31" i="1" s="1"/>
  <c r="L31" i="1" s="1"/>
  <c r="N31" i="1" s="1"/>
  <c r="P31" i="1" s="1"/>
  <c r="R31" i="1" s="1"/>
  <c r="T31" i="1" s="1"/>
  <c r="V31" i="1" s="1"/>
  <c r="X31" i="1" s="1"/>
  <c r="F31" i="1"/>
  <c r="BD30" i="1"/>
  <c r="BF30" i="1" s="1"/>
  <c r="BH30" i="1" s="1"/>
  <c r="BB30" i="1"/>
  <c r="AK30" i="1"/>
  <c r="AM30" i="1" s="1"/>
  <c r="AO30" i="1" s="1"/>
  <c r="AQ30" i="1" s="1"/>
  <c r="AS30" i="1" s="1"/>
  <c r="AI30" i="1"/>
  <c r="H30" i="1"/>
  <c r="J30" i="1" s="1"/>
  <c r="L30" i="1" s="1"/>
  <c r="N30" i="1" s="1"/>
  <c r="P30" i="1" s="1"/>
  <c r="R30" i="1" s="1"/>
  <c r="T30" i="1" s="1"/>
  <c r="V30" i="1" s="1"/>
  <c r="X30" i="1" s="1"/>
  <c r="F30" i="1"/>
  <c r="AV29" i="1"/>
  <c r="AX29" i="1" s="1"/>
  <c r="AZ29" i="1" s="1"/>
  <c r="BB29" i="1" s="1"/>
  <c r="BD29" i="1" s="1"/>
  <c r="BF29" i="1" s="1"/>
  <c r="BH29" i="1" s="1"/>
  <c r="AA29" i="1"/>
  <c r="AC29" i="1" s="1"/>
  <c r="AE29" i="1" s="1"/>
  <c r="AG29" i="1" s="1"/>
  <c r="AI29" i="1" s="1"/>
  <c r="AK29" i="1" s="1"/>
  <c r="AM29" i="1" s="1"/>
  <c r="AO29" i="1" s="1"/>
  <c r="AQ29" i="1" s="1"/>
  <c r="AS29" i="1" s="1"/>
  <c r="F29" i="1"/>
  <c r="H29" i="1" s="1"/>
  <c r="BG27" i="1"/>
  <c r="BE27" i="1"/>
  <c r="BE18" i="1" s="1"/>
  <c r="BC27" i="1"/>
  <c r="BA27" i="1"/>
  <c r="BA18" i="1" s="1"/>
  <c r="AU27" i="1"/>
  <c r="AV27" i="1" s="1"/>
  <c r="AX27" i="1" s="1"/>
  <c r="AZ27" i="1" s="1"/>
  <c r="BB27" i="1" s="1"/>
  <c r="BD27" i="1" s="1"/>
  <c r="BF27" i="1" s="1"/>
  <c r="BH27" i="1" s="1"/>
  <c r="AR27" i="1"/>
  <c r="AP27" i="1"/>
  <c r="AN27" i="1"/>
  <c r="AL27" i="1"/>
  <c r="AL20" i="1" s="1"/>
  <c r="AJ27" i="1"/>
  <c r="AH27" i="1"/>
  <c r="AH20" i="1" s="1"/>
  <c r="AA27" i="1"/>
  <c r="AC27" i="1" s="1"/>
  <c r="AE27" i="1" s="1"/>
  <c r="AG27" i="1" s="1"/>
  <c r="AI27" i="1" s="1"/>
  <c r="AK27" i="1" s="1"/>
  <c r="AM27" i="1" s="1"/>
  <c r="AO27" i="1" s="1"/>
  <c r="AQ27" i="1" s="1"/>
  <c r="AS27" i="1" s="1"/>
  <c r="W27" i="1"/>
  <c r="U27" i="1"/>
  <c r="S27" i="1"/>
  <c r="Q27" i="1"/>
  <c r="O27" i="1"/>
  <c r="M27" i="1"/>
  <c r="F27" i="1"/>
  <c r="D27" i="1"/>
  <c r="AV26" i="1"/>
  <c r="AX26" i="1" s="1"/>
  <c r="AZ26" i="1" s="1"/>
  <c r="BB26" i="1" s="1"/>
  <c r="BD26" i="1" s="1"/>
  <c r="BF26" i="1" s="1"/>
  <c r="BH26" i="1" s="1"/>
  <c r="AA26" i="1"/>
  <c r="AC26" i="1" s="1"/>
  <c r="AE26" i="1" s="1"/>
  <c r="AG26" i="1" s="1"/>
  <c r="AI26" i="1" s="1"/>
  <c r="AK26" i="1" s="1"/>
  <c r="AM26" i="1" s="1"/>
  <c r="AO26" i="1" s="1"/>
  <c r="AQ26" i="1" s="1"/>
  <c r="AS26" i="1" s="1"/>
  <c r="F26" i="1"/>
  <c r="H26" i="1" s="1"/>
  <c r="J26" i="1" s="1"/>
  <c r="L26" i="1" s="1"/>
  <c r="N26" i="1" s="1"/>
  <c r="P26" i="1" s="1"/>
  <c r="R26" i="1" s="1"/>
  <c r="T26" i="1" s="1"/>
  <c r="V26" i="1" s="1"/>
  <c r="X26" i="1" s="1"/>
  <c r="AX25" i="1"/>
  <c r="AZ25" i="1" s="1"/>
  <c r="BB25" i="1" s="1"/>
  <c r="BD25" i="1" s="1"/>
  <c r="BF25" i="1" s="1"/>
  <c r="BH25" i="1" s="1"/>
  <c r="AV25" i="1"/>
  <c r="AC25" i="1"/>
  <c r="AE25" i="1" s="1"/>
  <c r="AG25" i="1" s="1"/>
  <c r="AI25" i="1" s="1"/>
  <c r="AK25" i="1" s="1"/>
  <c r="AM25" i="1" s="1"/>
  <c r="AO25" i="1" s="1"/>
  <c r="AQ25" i="1" s="1"/>
  <c r="AS25" i="1" s="1"/>
  <c r="AA25" i="1"/>
  <c r="H25" i="1"/>
  <c r="J25" i="1" s="1"/>
  <c r="L25" i="1" s="1"/>
  <c r="N25" i="1" s="1"/>
  <c r="P25" i="1" s="1"/>
  <c r="R25" i="1" s="1"/>
  <c r="T25" i="1" s="1"/>
  <c r="V25" i="1" s="1"/>
  <c r="X25" i="1" s="1"/>
  <c r="F25" i="1"/>
  <c r="AV24" i="1"/>
  <c r="AX24" i="1" s="1"/>
  <c r="AZ24" i="1" s="1"/>
  <c r="BB24" i="1" s="1"/>
  <c r="BD24" i="1" s="1"/>
  <c r="BF24" i="1" s="1"/>
  <c r="BH24" i="1" s="1"/>
  <c r="AA24" i="1"/>
  <c r="AC24" i="1" s="1"/>
  <c r="AE24" i="1" s="1"/>
  <c r="AG24" i="1" s="1"/>
  <c r="AI24" i="1" s="1"/>
  <c r="AK24" i="1" s="1"/>
  <c r="AM24" i="1" s="1"/>
  <c r="AO24" i="1" s="1"/>
  <c r="AQ24" i="1" s="1"/>
  <c r="AS24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BG23" i="1"/>
  <c r="BG196" i="1" s="1"/>
  <c r="BE23" i="1"/>
  <c r="BE196" i="1" s="1"/>
  <c r="BC23" i="1"/>
  <c r="BC196" i="1" s="1"/>
  <c r="BA23" i="1"/>
  <c r="BA196" i="1" s="1"/>
  <c r="AY23" i="1"/>
  <c r="AY196" i="1" s="1"/>
  <c r="AW23" i="1"/>
  <c r="AW196" i="1" s="1"/>
  <c r="AU23" i="1"/>
  <c r="AU196" i="1" s="1"/>
  <c r="AV196" i="1" s="1"/>
  <c r="AX196" i="1" s="1"/>
  <c r="AZ196" i="1" s="1"/>
  <c r="BB196" i="1" s="1"/>
  <c r="BD196" i="1" s="1"/>
  <c r="BF196" i="1" s="1"/>
  <c r="BH196" i="1" s="1"/>
  <c r="AR23" i="1"/>
  <c r="AR196" i="1" s="1"/>
  <c r="AP23" i="1"/>
  <c r="AP196" i="1" s="1"/>
  <c r="AN23" i="1"/>
  <c r="AN196" i="1" s="1"/>
  <c r="AL23" i="1"/>
  <c r="AL196" i="1" s="1"/>
  <c r="AJ23" i="1"/>
  <c r="AJ196" i="1" s="1"/>
  <c r="AH23" i="1"/>
  <c r="AH196" i="1" s="1"/>
  <c r="AF23" i="1"/>
  <c r="AF196" i="1" s="1"/>
  <c r="AD23" i="1"/>
  <c r="AD196" i="1" s="1"/>
  <c r="AB23" i="1"/>
  <c r="AB196" i="1" s="1"/>
  <c r="Z23" i="1"/>
  <c r="Z196" i="1" s="1"/>
  <c r="AA196" i="1" s="1"/>
  <c r="AC196" i="1" s="1"/>
  <c r="AE196" i="1" s="1"/>
  <c r="AG196" i="1" s="1"/>
  <c r="AI196" i="1" s="1"/>
  <c r="AK196" i="1" s="1"/>
  <c r="AM196" i="1" s="1"/>
  <c r="AO196" i="1" s="1"/>
  <c r="AQ196" i="1" s="1"/>
  <c r="AS196" i="1" s="1"/>
  <c r="W23" i="1"/>
  <c r="W196" i="1" s="1"/>
  <c r="U23" i="1"/>
  <c r="U196" i="1" s="1"/>
  <c r="S23" i="1"/>
  <c r="S196" i="1" s="1"/>
  <c r="Q23" i="1"/>
  <c r="Q196" i="1" s="1"/>
  <c r="O23" i="1"/>
  <c r="O196" i="1" s="1"/>
  <c r="M23" i="1"/>
  <c r="M196" i="1" s="1"/>
  <c r="K23" i="1"/>
  <c r="K196" i="1" s="1"/>
  <c r="I23" i="1"/>
  <c r="I196" i="1" s="1"/>
  <c r="G23" i="1"/>
  <c r="G196" i="1" s="1"/>
  <c r="E23" i="1"/>
  <c r="E196" i="1" s="1"/>
  <c r="F196" i="1" s="1"/>
  <c r="H196" i="1" s="1"/>
  <c r="J196" i="1" s="1"/>
  <c r="L196" i="1" s="1"/>
  <c r="N196" i="1" s="1"/>
  <c r="P196" i="1" s="1"/>
  <c r="R196" i="1" s="1"/>
  <c r="T196" i="1" s="1"/>
  <c r="V196" i="1" s="1"/>
  <c r="X196" i="1" s="1"/>
  <c r="BG22" i="1"/>
  <c r="BG195" i="1" s="1"/>
  <c r="BE22" i="1"/>
  <c r="BE195" i="1" s="1"/>
  <c r="BC22" i="1"/>
  <c r="BC195" i="1" s="1"/>
  <c r="BA22" i="1"/>
  <c r="BA195" i="1" s="1"/>
  <c r="AY22" i="1"/>
  <c r="AY195" i="1" s="1"/>
  <c r="AW22" i="1"/>
  <c r="AW195" i="1" s="1"/>
  <c r="AU22" i="1"/>
  <c r="AU195" i="1" s="1"/>
  <c r="AT22" i="1"/>
  <c r="AT195" i="1" s="1"/>
  <c r="AR22" i="1"/>
  <c r="AR195" i="1" s="1"/>
  <c r="AP22" i="1"/>
  <c r="AP195" i="1" s="1"/>
  <c r="AN22" i="1"/>
  <c r="AN195" i="1" s="1"/>
  <c r="AL22" i="1"/>
  <c r="AL195" i="1" s="1"/>
  <c r="AJ22" i="1"/>
  <c r="AJ195" i="1" s="1"/>
  <c r="AH22" i="1"/>
  <c r="AH195" i="1" s="1"/>
  <c r="AF22" i="1"/>
  <c r="AF195" i="1" s="1"/>
  <c r="AD22" i="1"/>
  <c r="AD195" i="1" s="1"/>
  <c r="AB22" i="1"/>
  <c r="AB195" i="1" s="1"/>
  <c r="Z22" i="1"/>
  <c r="Z195" i="1" s="1"/>
  <c r="Y22" i="1"/>
  <c r="Y195" i="1" s="1"/>
  <c r="AA195" i="1" s="1"/>
  <c r="AC195" i="1" s="1"/>
  <c r="AE195" i="1" s="1"/>
  <c r="AG195" i="1" s="1"/>
  <c r="AI195" i="1" s="1"/>
  <c r="AK195" i="1" s="1"/>
  <c r="AM195" i="1" s="1"/>
  <c r="AO195" i="1" s="1"/>
  <c r="AQ195" i="1" s="1"/>
  <c r="AS195" i="1" s="1"/>
  <c r="W22" i="1"/>
  <c r="W195" i="1" s="1"/>
  <c r="U22" i="1"/>
  <c r="U195" i="1" s="1"/>
  <c r="S22" i="1"/>
  <c r="S195" i="1" s="1"/>
  <c r="Q22" i="1"/>
  <c r="Q195" i="1" s="1"/>
  <c r="O22" i="1"/>
  <c r="O195" i="1" s="1"/>
  <c r="M22" i="1"/>
  <c r="M195" i="1" s="1"/>
  <c r="K22" i="1"/>
  <c r="K195" i="1" s="1"/>
  <c r="I22" i="1"/>
  <c r="I195" i="1" s="1"/>
  <c r="G22" i="1"/>
  <c r="G195" i="1" s="1"/>
  <c r="E22" i="1"/>
  <c r="E195" i="1" s="1"/>
  <c r="D22" i="1"/>
  <c r="D195" i="1" s="1"/>
  <c r="BG21" i="1"/>
  <c r="BG194" i="1" s="1"/>
  <c r="BE21" i="1"/>
  <c r="BE194" i="1" s="1"/>
  <c r="BC21" i="1"/>
  <c r="BC194" i="1" s="1"/>
  <c r="BA21" i="1"/>
  <c r="BA194" i="1" s="1"/>
  <c r="AY21" i="1"/>
  <c r="AY194" i="1" s="1"/>
  <c r="AW21" i="1"/>
  <c r="AW194" i="1" s="1"/>
  <c r="AU21" i="1"/>
  <c r="AU194" i="1" s="1"/>
  <c r="AT21" i="1"/>
  <c r="AT194" i="1" s="1"/>
  <c r="AV194" i="1" s="1"/>
  <c r="AX194" i="1" s="1"/>
  <c r="AZ194" i="1" s="1"/>
  <c r="BB194" i="1" s="1"/>
  <c r="BD194" i="1" s="1"/>
  <c r="BF194" i="1" s="1"/>
  <c r="BH194" i="1" s="1"/>
  <c r="AR21" i="1"/>
  <c r="AR194" i="1" s="1"/>
  <c r="AP21" i="1"/>
  <c r="AP194" i="1" s="1"/>
  <c r="AN21" i="1"/>
  <c r="AN194" i="1" s="1"/>
  <c r="AL21" i="1"/>
  <c r="AL194" i="1" s="1"/>
  <c r="AJ21" i="1"/>
  <c r="AJ194" i="1" s="1"/>
  <c r="AH21" i="1"/>
  <c r="AH194" i="1" s="1"/>
  <c r="AF21" i="1"/>
  <c r="AF194" i="1" s="1"/>
  <c r="AD21" i="1"/>
  <c r="AD194" i="1" s="1"/>
  <c r="AB21" i="1"/>
  <c r="AB194" i="1" s="1"/>
  <c r="Z21" i="1"/>
  <c r="Z194" i="1" s="1"/>
  <c r="Y21" i="1"/>
  <c r="Y194" i="1" s="1"/>
  <c r="W21" i="1"/>
  <c r="W194" i="1" s="1"/>
  <c r="U21" i="1"/>
  <c r="U194" i="1" s="1"/>
  <c r="S21" i="1"/>
  <c r="S194" i="1" s="1"/>
  <c r="Q21" i="1"/>
  <c r="Q194" i="1" s="1"/>
  <c r="O21" i="1"/>
  <c r="O194" i="1" s="1"/>
  <c r="M21" i="1"/>
  <c r="M194" i="1" s="1"/>
  <c r="K21" i="1"/>
  <c r="K194" i="1" s="1"/>
  <c r="I21" i="1"/>
  <c r="I194" i="1" s="1"/>
  <c r="G21" i="1"/>
  <c r="G194" i="1" s="1"/>
  <c r="F21" i="1"/>
  <c r="H21" i="1" s="1"/>
  <c r="J21" i="1" s="1"/>
  <c r="L21" i="1" s="1"/>
  <c r="N21" i="1" s="1"/>
  <c r="P21" i="1" s="1"/>
  <c r="E21" i="1"/>
  <c r="E194" i="1" s="1"/>
  <c r="D21" i="1"/>
  <c r="D194" i="1" s="1"/>
  <c r="F194" i="1" s="1"/>
  <c r="H194" i="1" s="1"/>
  <c r="J194" i="1" s="1"/>
  <c r="L194" i="1" s="1"/>
  <c r="N194" i="1" s="1"/>
  <c r="P194" i="1" s="1"/>
  <c r="R194" i="1" s="1"/>
  <c r="T194" i="1" s="1"/>
  <c r="BG20" i="1"/>
  <c r="BE20" i="1"/>
  <c r="BC20" i="1"/>
  <c r="BA20" i="1"/>
  <c r="AY20" i="1"/>
  <c r="AW20" i="1"/>
  <c r="AU20" i="1"/>
  <c r="AT20" i="1"/>
  <c r="AV20" i="1" s="1"/>
  <c r="AX20" i="1" s="1"/>
  <c r="AZ20" i="1" s="1"/>
  <c r="BB20" i="1" s="1"/>
  <c r="BD20" i="1" s="1"/>
  <c r="AR20" i="1"/>
  <c r="AP20" i="1"/>
  <c r="AN20" i="1"/>
  <c r="AJ20" i="1"/>
  <c r="AF20" i="1"/>
  <c r="AD20" i="1"/>
  <c r="AB20" i="1"/>
  <c r="AA20" i="1"/>
  <c r="AC20" i="1" s="1"/>
  <c r="AE20" i="1" s="1"/>
  <c r="AG20" i="1" s="1"/>
  <c r="AI20" i="1" s="1"/>
  <c r="AK20" i="1" s="1"/>
  <c r="AM20" i="1" s="1"/>
  <c r="AO20" i="1" s="1"/>
  <c r="Z20" i="1"/>
  <c r="Y20" i="1"/>
  <c r="W20" i="1"/>
  <c r="U20" i="1"/>
  <c r="S20" i="1"/>
  <c r="Q20" i="1"/>
  <c r="O20" i="1"/>
  <c r="M20" i="1"/>
  <c r="K20" i="1"/>
  <c r="I20" i="1"/>
  <c r="G20" i="1"/>
  <c r="E20" i="1"/>
  <c r="D20" i="1"/>
  <c r="F20" i="1" s="1"/>
  <c r="H20" i="1" s="1"/>
  <c r="J20" i="1" s="1"/>
  <c r="L20" i="1" s="1"/>
  <c r="N20" i="1" s="1"/>
  <c r="P20" i="1" s="1"/>
  <c r="BG18" i="1"/>
  <c r="BC18" i="1"/>
  <c r="AY18" i="1"/>
  <c r="AY191" i="1" s="1"/>
  <c r="AW18" i="1"/>
  <c r="AV18" i="1"/>
  <c r="AX18" i="1" s="1"/>
  <c r="AZ18" i="1" s="1"/>
  <c r="BB18" i="1" s="1"/>
  <c r="BD18" i="1" s="1"/>
  <c r="BF18" i="1" s="1"/>
  <c r="BH18" i="1" s="1"/>
  <c r="AU18" i="1"/>
  <c r="AU191" i="1" s="1"/>
  <c r="AT18" i="1"/>
  <c r="AR18" i="1"/>
  <c r="AP18" i="1"/>
  <c r="AN18" i="1"/>
  <c r="AN191" i="1" s="1"/>
  <c r="AL18" i="1"/>
  <c r="AJ18" i="1"/>
  <c r="AJ191" i="1" s="1"/>
  <c r="AH18" i="1"/>
  <c r="AF18" i="1"/>
  <c r="AF191" i="1" s="1"/>
  <c r="AD18" i="1"/>
  <c r="AB18" i="1"/>
  <c r="AB191" i="1" s="1"/>
  <c r="Z18" i="1"/>
  <c r="Z191" i="1" s="1"/>
  <c r="Y18" i="1"/>
  <c r="U18" i="1"/>
  <c r="Q18" i="1"/>
  <c r="O18" i="1"/>
  <c r="M18" i="1"/>
  <c r="K18" i="1"/>
  <c r="K191" i="1" s="1"/>
  <c r="I18" i="1"/>
  <c r="G18" i="1"/>
  <c r="G191" i="1" s="1"/>
  <c r="E18" i="1"/>
  <c r="D18" i="1"/>
  <c r="D191" i="1" s="1"/>
  <c r="AR191" i="1" l="1"/>
  <c r="S191" i="1"/>
  <c r="BC191" i="1"/>
  <c r="X89" i="1"/>
  <c r="F72" i="1"/>
  <c r="H72" i="1" s="1"/>
  <c r="J72" i="1" s="1"/>
  <c r="L72" i="1" s="1"/>
  <c r="N72" i="1" s="1"/>
  <c r="P72" i="1" s="1"/>
  <c r="R72" i="1" s="1"/>
  <c r="T72" i="1" s="1"/>
  <c r="V72" i="1" s="1"/>
  <c r="X72" i="1" s="1"/>
  <c r="BA72" i="1"/>
  <c r="O191" i="1"/>
  <c r="AH191" i="1"/>
  <c r="AP191" i="1"/>
  <c r="W191" i="1"/>
  <c r="AV74" i="1"/>
  <c r="AX74" i="1" s="1"/>
  <c r="AZ74" i="1" s="1"/>
  <c r="BB74" i="1" s="1"/>
  <c r="BD74" i="1" s="1"/>
  <c r="BF74" i="1" s="1"/>
  <c r="BH74" i="1" s="1"/>
  <c r="AD72" i="1"/>
  <c r="AD191" i="1" s="1"/>
  <c r="AL72" i="1"/>
  <c r="AL191" i="1" s="1"/>
  <c r="AT72" i="1"/>
  <c r="AV72" i="1" s="1"/>
  <c r="AX72" i="1" s="1"/>
  <c r="AZ72" i="1" s="1"/>
  <c r="BB72" i="1" s="1"/>
  <c r="BD72" i="1" s="1"/>
  <c r="BF72" i="1" s="1"/>
  <c r="BH72" i="1" s="1"/>
  <c r="AC74" i="1"/>
  <c r="AE74" i="1" s="1"/>
  <c r="AG74" i="1" s="1"/>
  <c r="AI74" i="1" s="1"/>
  <c r="AK74" i="1" s="1"/>
  <c r="AM74" i="1" s="1"/>
  <c r="AO74" i="1" s="1"/>
  <c r="AQ74" i="1" s="1"/>
  <c r="AS74" i="1" s="1"/>
  <c r="R20" i="1"/>
  <c r="T20" i="1" s="1"/>
  <c r="V20" i="1" s="1"/>
  <c r="X20" i="1" s="1"/>
  <c r="AQ20" i="1"/>
  <c r="AS20" i="1" s="1"/>
  <c r="BF20" i="1"/>
  <c r="BH20" i="1" s="1"/>
  <c r="Q199" i="1"/>
  <c r="S199" i="1"/>
  <c r="R21" i="1"/>
  <c r="T21" i="1" s="1"/>
  <c r="V21" i="1" s="1"/>
  <c r="X21" i="1" s="1"/>
  <c r="U199" i="1"/>
  <c r="T67" i="1"/>
  <c r="V67" i="1" s="1"/>
  <c r="X67" i="1" s="1"/>
  <c r="W199" i="1"/>
  <c r="V194" i="1"/>
  <c r="X194" i="1" s="1"/>
  <c r="H27" i="1"/>
  <c r="J29" i="1"/>
  <c r="AV21" i="1"/>
  <c r="AX21" i="1" s="1"/>
  <c r="AZ21" i="1" s="1"/>
  <c r="BB21" i="1" s="1"/>
  <c r="BD21" i="1" s="1"/>
  <c r="BF21" i="1" s="1"/>
  <c r="BH21" i="1" s="1"/>
  <c r="AA22" i="1"/>
  <c r="AC22" i="1" s="1"/>
  <c r="AE22" i="1" s="1"/>
  <c r="AG22" i="1" s="1"/>
  <c r="AI22" i="1" s="1"/>
  <c r="AK22" i="1" s="1"/>
  <c r="AM22" i="1" s="1"/>
  <c r="AO22" i="1" s="1"/>
  <c r="AQ22" i="1" s="1"/>
  <c r="AS22" i="1" s="1"/>
  <c r="F18" i="1"/>
  <c r="H18" i="1" s="1"/>
  <c r="J18" i="1" s="1"/>
  <c r="L18" i="1" s="1"/>
  <c r="N18" i="1" s="1"/>
  <c r="P18" i="1" s="1"/>
  <c r="R18" i="1" s="1"/>
  <c r="T18" i="1" s="1"/>
  <c r="V18" i="1" s="1"/>
  <c r="X18" i="1" s="1"/>
  <c r="AA18" i="1"/>
  <c r="AC18" i="1" s="1"/>
  <c r="AE18" i="1" s="1"/>
  <c r="AG18" i="1" s="1"/>
  <c r="AI18" i="1" s="1"/>
  <c r="AK18" i="1" s="1"/>
  <c r="AM18" i="1" s="1"/>
  <c r="AO18" i="1" s="1"/>
  <c r="AQ18" i="1" s="1"/>
  <c r="AS18" i="1" s="1"/>
  <c r="AA194" i="1"/>
  <c r="AC194" i="1" s="1"/>
  <c r="AE194" i="1" s="1"/>
  <c r="AG194" i="1" s="1"/>
  <c r="AI194" i="1" s="1"/>
  <c r="AK194" i="1" s="1"/>
  <c r="AM194" i="1" s="1"/>
  <c r="AO194" i="1" s="1"/>
  <c r="AQ194" i="1" s="1"/>
  <c r="AS194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AV22" i="1"/>
  <c r="AX22" i="1" s="1"/>
  <c r="AZ22" i="1" s="1"/>
  <c r="BB22" i="1" s="1"/>
  <c r="BD22" i="1" s="1"/>
  <c r="BF22" i="1" s="1"/>
  <c r="BH22" i="1" s="1"/>
  <c r="AZ37" i="1"/>
  <c r="BB37" i="1" s="1"/>
  <c r="BD37" i="1" s="1"/>
  <c r="BF37" i="1" s="1"/>
  <c r="BH37" i="1" s="1"/>
  <c r="AA21" i="1"/>
  <c r="AC21" i="1" s="1"/>
  <c r="AE21" i="1" s="1"/>
  <c r="AG21" i="1" s="1"/>
  <c r="AI21" i="1" s="1"/>
  <c r="AK21" i="1" s="1"/>
  <c r="AM21" i="1" s="1"/>
  <c r="AO21" i="1" s="1"/>
  <c r="AQ21" i="1" s="1"/>
  <c r="AS21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AV195" i="1"/>
  <c r="AX195" i="1" s="1"/>
  <c r="AZ195" i="1" s="1"/>
  <c r="BB195" i="1" s="1"/>
  <c r="BD195" i="1" s="1"/>
  <c r="BF195" i="1" s="1"/>
  <c r="BH195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AA23" i="1"/>
  <c r="AC23" i="1" s="1"/>
  <c r="AE23" i="1" s="1"/>
  <c r="AG23" i="1" s="1"/>
  <c r="AI23" i="1" s="1"/>
  <c r="AK23" i="1" s="1"/>
  <c r="AM23" i="1" s="1"/>
  <c r="AO23" i="1" s="1"/>
  <c r="AQ23" i="1" s="1"/>
  <c r="AS23" i="1" s="1"/>
  <c r="AV23" i="1"/>
  <c r="AX23" i="1" s="1"/>
  <c r="AZ23" i="1" s="1"/>
  <c r="BB23" i="1" s="1"/>
  <c r="BD23" i="1" s="1"/>
  <c r="BF23" i="1" s="1"/>
  <c r="BH23" i="1" s="1"/>
  <c r="D198" i="1"/>
  <c r="I198" i="1"/>
  <c r="M198" i="1"/>
  <c r="Q198" i="1"/>
  <c r="U198" i="1"/>
  <c r="AW198" i="1"/>
  <c r="BA198" i="1"/>
  <c r="BE198" i="1"/>
  <c r="AA200" i="1"/>
  <c r="AT198" i="1"/>
  <c r="AV101" i="1"/>
  <c r="AX101" i="1" s="1"/>
  <c r="AZ101" i="1" s="1"/>
  <c r="BB101" i="1" s="1"/>
  <c r="BD101" i="1" s="1"/>
  <c r="BF101" i="1" s="1"/>
  <c r="BH101" i="1" s="1"/>
  <c r="AB198" i="1"/>
  <c r="AF198" i="1"/>
  <c r="AJ198" i="1"/>
  <c r="AN198" i="1"/>
  <c r="AR198" i="1"/>
  <c r="Z198" i="1"/>
  <c r="AU198" i="1"/>
  <c r="G198" i="1"/>
  <c r="K198" i="1"/>
  <c r="O198" i="1"/>
  <c r="S198" i="1"/>
  <c r="W198" i="1"/>
  <c r="AC80" i="1"/>
  <c r="AE80" i="1" s="1"/>
  <c r="AG80" i="1" s="1"/>
  <c r="AI80" i="1" s="1"/>
  <c r="AK80" i="1" s="1"/>
  <c r="AM80" i="1" s="1"/>
  <c r="AO80" i="1" s="1"/>
  <c r="AQ80" i="1" s="1"/>
  <c r="AS80" i="1" s="1"/>
  <c r="AY198" i="1"/>
  <c r="BC198" i="1"/>
  <c r="BG198" i="1"/>
  <c r="O200" i="1"/>
  <c r="S200" i="1"/>
  <c r="W200" i="1"/>
  <c r="AA89" i="1"/>
  <c r="AC89" i="1" s="1"/>
  <c r="AE89" i="1" s="1"/>
  <c r="AG89" i="1" s="1"/>
  <c r="AI89" i="1" s="1"/>
  <c r="AK89" i="1" s="1"/>
  <c r="AM89" i="1" s="1"/>
  <c r="AO89" i="1" s="1"/>
  <c r="AQ89" i="1" s="1"/>
  <c r="AS89" i="1" s="1"/>
  <c r="AU200" i="1"/>
  <c r="AV200" i="1" s="1"/>
  <c r="AX200" i="1" s="1"/>
  <c r="AY200" i="1"/>
  <c r="BC200" i="1"/>
  <c r="BG200" i="1"/>
  <c r="AA101" i="1"/>
  <c r="AC101" i="1" s="1"/>
  <c r="AE101" i="1" s="1"/>
  <c r="AG101" i="1" s="1"/>
  <c r="AI101" i="1" s="1"/>
  <c r="AK101" i="1" s="1"/>
  <c r="AM101" i="1" s="1"/>
  <c r="AO101" i="1" s="1"/>
  <c r="AQ101" i="1" s="1"/>
  <c r="AS101" i="1" s="1"/>
  <c r="AZ104" i="1"/>
  <c r="BB104" i="1" s="1"/>
  <c r="BD104" i="1" s="1"/>
  <c r="BF104" i="1" s="1"/>
  <c r="BH104" i="1" s="1"/>
  <c r="H118" i="1"/>
  <c r="J118" i="1" s="1"/>
  <c r="L118" i="1" s="1"/>
  <c r="N118" i="1" s="1"/>
  <c r="P118" i="1" s="1"/>
  <c r="R118" i="1" s="1"/>
  <c r="T118" i="1" s="1"/>
  <c r="V118" i="1" s="1"/>
  <c r="X118" i="1" s="1"/>
  <c r="AD198" i="1"/>
  <c r="AH198" i="1"/>
  <c r="AL198" i="1"/>
  <c r="AP198" i="1"/>
  <c r="D200" i="1"/>
  <c r="F200" i="1" s="1"/>
  <c r="H200" i="1" s="1"/>
  <c r="J200" i="1" s="1"/>
  <c r="L200" i="1" s="1"/>
  <c r="N200" i="1" s="1"/>
  <c r="P200" i="1" s="1"/>
  <c r="R200" i="1" s="1"/>
  <c r="T200" i="1" s="1"/>
  <c r="V200" i="1" s="1"/>
  <c r="AB200" i="1"/>
  <c r="AF200" i="1"/>
  <c r="AJ200" i="1"/>
  <c r="AN200" i="1"/>
  <c r="AR200" i="1"/>
  <c r="AV89" i="1"/>
  <c r="AX89" i="1" s="1"/>
  <c r="AZ89" i="1" s="1"/>
  <c r="BB89" i="1" s="1"/>
  <c r="BD89" i="1" s="1"/>
  <c r="BF89" i="1" s="1"/>
  <c r="BH89" i="1" s="1"/>
  <c r="L107" i="1"/>
  <c r="N107" i="1" s="1"/>
  <c r="P107" i="1" s="1"/>
  <c r="R107" i="1" s="1"/>
  <c r="T107" i="1" s="1"/>
  <c r="V107" i="1" s="1"/>
  <c r="X107" i="1" s="1"/>
  <c r="AV116" i="1"/>
  <c r="AA118" i="1"/>
  <c r="AC118" i="1" s="1"/>
  <c r="AE118" i="1" s="1"/>
  <c r="AG118" i="1" s="1"/>
  <c r="AI118" i="1" s="1"/>
  <c r="AK118" i="1" s="1"/>
  <c r="AM118" i="1" s="1"/>
  <c r="AO118" i="1" s="1"/>
  <c r="AQ118" i="1" s="1"/>
  <c r="AS118" i="1" s="1"/>
  <c r="AT193" i="1"/>
  <c r="AV193" i="1" s="1"/>
  <c r="AX193" i="1" s="1"/>
  <c r="AZ193" i="1" s="1"/>
  <c r="BB193" i="1" s="1"/>
  <c r="BD193" i="1" s="1"/>
  <c r="BF193" i="1" s="1"/>
  <c r="BH193" i="1" s="1"/>
  <c r="AV130" i="1"/>
  <c r="AX130" i="1" s="1"/>
  <c r="AZ130" i="1" s="1"/>
  <c r="BB130" i="1" s="1"/>
  <c r="BD130" i="1" s="1"/>
  <c r="BF130" i="1" s="1"/>
  <c r="BH130" i="1" s="1"/>
  <c r="G118" i="1"/>
  <c r="F122" i="1"/>
  <c r="H122" i="1" s="1"/>
  <c r="J122" i="1" s="1"/>
  <c r="L122" i="1" s="1"/>
  <c r="N122" i="1" s="1"/>
  <c r="P122" i="1" s="1"/>
  <c r="R122" i="1" s="1"/>
  <c r="T122" i="1" s="1"/>
  <c r="V122" i="1" s="1"/>
  <c r="X122" i="1" s="1"/>
  <c r="AX201" i="1"/>
  <c r="AZ201" i="1" s="1"/>
  <c r="BB201" i="1" s="1"/>
  <c r="BD201" i="1" s="1"/>
  <c r="BF201" i="1" s="1"/>
  <c r="BH201" i="1" s="1"/>
  <c r="BH155" i="1"/>
  <c r="E198" i="1"/>
  <c r="Y198" i="1"/>
  <c r="AA198" i="1" s="1"/>
  <c r="AC198" i="1" s="1"/>
  <c r="E116" i="1"/>
  <c r="F116" i="1" s="1"/>
  <c r="H116" i="1" s="1"/>
  <c r="I116" i="1"/>
  <c r="I191" i="1" s="1"/>
  <c r="M116" i="1"/>
  <c r="M191" i="1" s="1"/>
  <c r="Q116" i="1"/>
  <c r="Q191" i="1" s="1"/>
  <c r="U116" i="1"/>
  <c r="U191" i="1" s="1"/>
  <c r="Y116" i="1"/>
  <c r="AA116" i="1" s="1"/>
  <c r="AC116" i="1" s="1"/>
  <c r="AE116" i="1" s="1"/>
  <c r="AG116" i="1" s="1"/>
  <c r="AI116" i="1" s="1"/>
  <c r="AK116" i="1" s="1"/>
  <c r="AM116" i="1" s="1"/>
  <c r="AO116" i="1" s="1"/>
  <c r="AQ116" i="1" s="1"/>
  <c r="AS116" i="1" s="1"/>
  <c r="AW116" i="1"/>
  <c r="AW191" i="1" s="1"/>
  <c r="BA116" i="1"/>
  <c r="BA191" i="1" s="1"/>
  <c r="BE116" i="1"/>
  <c r="BE191" i="1" s="1"/>
  <c r="AA122" i="1"/>
  <c r="AC122" i="1" s="1"/>
  <c r="AE122" i="1" s="1"/>
  <c r="AG122" i="1" s="1"/>
  <c r="AI122" i="1" s="1"/>
  <c r="AK122" i="1" s="1"/>
  <c r="AM122" i="1" s="1"/>
  <c r="AO122" i="1" s="1"/>
  <c r="AQ122" i="1" s="1"/>
  <c r="AS122" i="1" s="1"/>
  <c r="H130" i="1"/>
  <c r="J130" i="1" s="1"/>
  <c r="L130" i="1" s="1"/>
  <c r="N130" i="1" s="1"/>
  <c r="P130" i="1" s="1"/>
  <c r="R130" i="1" s="1"/>
  <c r="T130" i="1" s="1"/>
  <c r="V130" i="1" s="1"/>
  <c r="X130" i="1" s="1"/>
  <c r="AA130" i="1"/>
  <c r="AC130" i="1" s="1"/>
  <c r="AE130" i="1" s="1"/>
  <c r="AG130" i="1" s="1"/>
  <c r="AI130" i="1" s="1"/>
  <c r="AK130" i="1" s="1"/>
  <c r="AM130" i="1" s="1"/>
  <c r="AO130" i="1" s="1"/>
  <c r="AQ130" i="1" s="1"/>
  <c r="AS130" i="1" s="1"/>
  <c r="F201" i="1"/>
  <c r="H201" i="1" s="1"/>
  <c r="J201" i="1" s="1"/>
  <c r="L201" i="1" s="1"/>
  <c r="N201" i="1" s="1"/>
  <c r="P201" i="1" s="1"/>
  <c r="R201" i="1" s="1"/>
  <c r="T201" i="1" s="1"/>
  <c r="V201" i="1" s="1"/>
  <c r="X201" i="1" s="1"/>
  <c r="AC202" i="1"/>
  <c r="AE202" i="1" s="1"/>
  <c r="AG202" i="1" s="1"/>
  <c r="AI202" i="1" s="1"/>
  <c r="AK202" i="1" s="1"/>
  <c r="AM202" i="1" s="1"/>
  <c r="AO202" i="1" s="1"/>
  <c r="AQ202" i="1" s="1"/>
  <c r="AS202" i="1" s="1"/>
  <c r="H193" i="1"/>
  <c r="J193" i="1" s="1"/>
  <c r="L193" i="1" s="1"/>
  <c r="N193" i="1" s="1"/>
  <c r="P193" i="1" s="1"/>
  <c r="R193" i="1" s="1"/>
  <c r="T193" i="1" s="1"/>
  <c r="V193" i="1" s="1"/>
  <c r="X193" i="1" s="1"/>
  <c r="F160" i="1"/>
  <c r="H160" i="1" s="1"/>
  <c r="J160" i="1" s="1"/>
  <c r="L160" i="1" s="1"/>
  <c r="N160" i="1" s="1"/>
  <c r="P160" i="1" s="1"/>
  <c r="R160" i="1" s="1"/>
  <c r="T160" i="1" s="1"/>
  <c r="V160" i="1" s="1"/>
  <c r="X160" i="1" s="1"/>
  <c r="AT202" i="1"/>
  <c r="AV202" i="1" s="1"/>
  <c r="AX202" i="1" s="1"/>
  <c r="AZ202" i="1" s="1"/>
  <c r="BB202" i="1" s="1"/>
  <c r="BD202" i="1" s="1"/>
  <c r="BF202" i="1" s="1"/>
  <c r="BH202" i="1" s="1"/>
  <c r="AV160" i="1"/>
  <c r="AX160" i="1" s="1"/>
  <c r="AZ160" i="1" s="1"/>
  <c r="BB160" i="1" s="1"/>
  <c r="BD160" i="1" s="1"/>
  <c r="BF160" i="1" s="1"/>
  <c r="BH160" i="1" s="1"/>
  <c r="J167" i="1"/>
  <c r="L167" i="1" s="1"/>
  <c r="N167" i="1" s="1"/>
  <c r="P167" i="1" s="1"/>
  <c r="R167" i="1" s="1"/>
  <c r="T167" i="1" s="1"/>
  <c r="V167" i="1" s="1"/>
  <c r="X167" i="1" s="1"/>
  <c r="AA193" i="1"/>
  <c r="AC193" i="1" s="1"/>
  <c r="AE193" i="1" s="1"/>
  <c r="AG193" i="1" s="1"/>
  <c r="AI193" i="1" s="1"/>
  <c r="AK193" i="1" s="1"/>
  <c r="AM193" i="1" s="1"/>
  <c r="AO193" i="1" s="1"/>
  <c r="AQ193" i="1" s="1"/>
  <c r="AS193" i="1" s="1"/>
  <c r="BG155" i="1"/>
  <c r="BG191" i="1" s="1"/>
  <c r="AA160" i="1"/>
  <c r="AC160" i="1" s="1"/>
  <c r="AE160" i="1" s="1"/>
  <c r="AG160" i="1" s="1"/>
  <c r="AI160" i="1" s="1"/>
  <c r="AK160" i="1" s="1"/>
  <c r="AM160" i="1" s="1"/>
  <c r="AO160" i="1" s="1"/>
  <c r="AQ160" i="1" s="1"/>
  <c r="AS160" i="1" s="1"/>
  <c r="J185" i="1"/>
  <c r="L185" i="1" s="1"/>
  <c r="N185" i="1" s="1"/>
  <c r="P185" i="1" s="1"/>
  <c r="R185" i="1" s="1"/>
  <c r="T185" i="1" s="1"/>
  <c r="V185" i="1" s="1"/>
  <c r="X185" i="1" s="1"/>
  <c r="AX199" i="1"/>
  <c r="AZ199" i="1" s="1"/>
  <c r="BB199" i="1" s="1"/>
  <c r="BD199" i="1" s="1"/>
  <c r="BF199" i="1" s="1"/>
  <c r="BH199" i="1" s="1"/>
  <c r="H199" i="1"/>
  <c r="J199" i="1" s="1"/>
  <c r="L199" i="1" s="1"/>
  <c r="N199" i="1" s="1"/>
  <c r="P199" i="1" s="1"/>
  <c r="AC199" i="1"/>
  <c r="AE199" i="1" s="1"/>
  <c r="AG199" i="1" s="1"/>
  <c r="AI199" i="1" s="1"/>
  <c r="AK199" i="1" s="1"/>
  <c r="AM199" i="1" s="1"/>
  <c r="AO199" i="1" s="1"/>
  <c r="AQ199" i="1" s="1"/>
  <c r="AS199" i="1" s="1"/>
  <c r="AE72" i="1" l="1"/>
  <c r="AG72" i="1" s="1"/>
  <c r="AI72" i="1" s="1"/>
  <c r="AK72" i="1" s="1"/>
  <c r="AM72" i="1" s="1"/>
  <c r="AO72" i="1" s="1"/>
  <c r="AQ72" i="1" s="1"/>
  <c r="AS72" i="1" s="1"/>
  <c r="AT191" i="1"/>
  <c r="AV191" i="1" s="1"/>
  <c r="AX191" i="1"/>
  <c r="AZ191" i="1" s="1"/>
  <c r="AZ200" i="1"/>
  <c r="BB200" i="1" s="1"/>
  <c r="BD200" i="1" s="1"/>
  <c r="BF200" i="1" s="1"/>
  <c r="BH200" i="1" s="1"/>
  <c r="R199" i="1"/>
  <c r="T199" i="1" s="1"/>
  <c r="V199" i="1" s="1"/>
  <c r="X199" i="1" s="1"/>
  <c r="Q204" i="1"/>
  <c r="BB191" i="1"/>
  <c r="BD191" i="1" s="1"/>
  <c r="BF191" i="1" s="1"/>
  <c r="BH191" i="1" s="1"/>
  <c r="AX116" i="1"/>
  <c r="AZ116" i="1" s="1"/>
  <c r="BB116" i="1" s="1"/>
  <c r="BD116" i="1" s="1"/>
  <c r="BF116" i="1" s="1"/>
  <c r="BH116" i="1" s="1"/>
  <c r="X200" i="1"/>
  <c r="E191" i="1"/>
  <c r="F191" i="1" s="1"/>
  <c r="H191" i="1" s="1"/>
  <c r="J191" i="1" s="1"/>
  <c r="L191" i="1" s="1"/>
  <c r="N191" i="1" s="1"/>
  <c r="P191" i="1" s="1"/>
  <c r="R191" i="1" s="1"/>
  <c r="T191" i="1" s="1"/>
  <c r="V191" i="1" s="1"/>
  <c r="X191" i="1" s="1"/>
  <c r="L29" i="1"/>
  <c r="N29" i="1" s="1"/>
  <c r="P29" i="1" s="1"/>
  <c r="R29" i="1" s="1"/>
  <c r="T29" i="1" s="1"/>
  <c r="V29" i="1" s="1"/>
  <c r="X29" i="1" s="1"/>
  <c r="J27" i="1"/>
  <c r="L27" i="1" s="1"/>
  <c r="N27" i="1" s="1"/>
  <c r="P27" i="1" s="1"/>
  <c r="R27" i="1" s="1"/>
  <c r="T27" i="1" s="1"/>
  <c r="V27" i="1" s="1"/>
  <c r="X27" i="1" s="1"/>
  <c r="J116" i="1"/>
  <c r="L116" i="1" s="1"/>
  <c r="N116" i="1" s="1"/>
  <c r="P116" i="1" s="1"/>
  <c r="R116" i="1" s="1"/>
  <c r="T116" i="1" s="1"/>
  <c r="V116" i="1" s="1"/>
  <c r="X116" i="1" s="1"/>
  <c r="AV198" i="1"/>
  <c r="AX198" i="1" s="1"/>
  <c r="AZ198" i="1" s="1"/>
  <c r="BB198" i="1" s="1"/>
  <c r="BD198" i="1" s="1"/>
  <c r="BF198" i="1" s="1"/>
  <c r="BH198" i="1" s="1"/>
  <c r="AE198" i="1"/>
  <c r="AG198" i="1" s="1"/>
  <c r="AI198" i="1" s="1"/>
  <c r="AK198" i="1" s="1"/>
  <c r="AM198" i="1" s="1"/>
  <c r="AO198" i="1" s="1"/>
  <c r="AQ198" i="1" s="1"/>
  <c r="AS198" i="1" s="1"/>
  <c r="AC200" i="1"/>
  <c r="AE200" i="1" s="1"/>
  <c r="AG200" i="1" s="1"/>
  <c r="AI200" i="1" s="1"/>
  <c r="AK200" i="1" s="1"/>
  <c r="AM200" i="1" s="1"/>
  <c r="AO200" i="1" s="1"/>
  <c r="AQ200" i="1" s="1"/>
  <c r="AS200" i="1" s="1"/>
  <c r="F198" i="1"/>
  <c r="H198" i="1" s="1"/>
  <c r="J198" i="1" s="1"/>
  <c r="L198" i="1" s="1"/>
  <c r="N198" i="1" s="1"/>
  <c r="P198" i="1" s="1"/>
  <c r="R198" i="1" s="1"/>
  <c r="T198" i="1" s="1"/>
  <c r="V198" i="1" s="1"/>
  <c r="X198" i="1" s="1"/>
  <c r="Y191" i="1"/>
  <c r="AA191" i="1" s="1"/>
  <c r="AC191" i="1" s="1"/>
  <c r="AE191" i="1" s="1"/>
  <c r="AG191" i="1" s="1"/>
  <c r="AI191" i="1" s="1"/>
  <c r="AK191" i="1" s="1"/>
  <c r="AM191" i="1" s="1"/>
  <c r="AO191" i="1" s="1"/>
  <c r="AQ191" i="1" s="1"/>
  <c r="AS191" i="1" s="1"/>
</calcChain>
</file>

<file path=xl/sharedStrings.xml><?xml version="1.0" encoding="utf-8"?>
<sst xmlns="http://schemas.openxmlformats.org/spreadsheetml/2006/main" count="581" uniqueCount="272">
  <si>
    <t>ПРИЛОЖЕНИЕ 4</t>
  </si>
  <si>
    <t>к решению</t>
  </si>
  <si>
    <t>Пермской городской Думы</t>
  </si>
  <si>
    <t>от 19.12.2023 № 265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</si>
  <si>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</si>
  <si>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</si>
  <si>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>тыс. руб.</t>
  </si>
  <si>
    <t>№ п/п</t>
  </si>
  <si>
    <t>Объект</t>
  </si>
  <si>
    <t>Исполнитель</t>
  </si>
  <si>
    <t>2024 год</t>
  </si>
  <si>
    <t>Поправки</t>
  </si>
  <si>
    <t>Уточнение февраль</t>
  </si>
  <si>
    <t>Комитет февраль</t>
  </si>
  <si>
    <t>Уточнение апрель</t>
  </si>
  <si>
    <t>Уточнение июнь</t>
  </si>
  <si>
    <t>Комитет июнь</t>
  </si>
  <si>
    <t>Уточнение август</t>
  </si>
  <si>
    <t>Комитет август</t>
  </si>
  <si>
    <t>Уточнение сентярь</t>
  </si>
  <si>
    <t>Уточнение октябрь</t>
  </si>
  <si>
    <t>2025 год</t>
  </si>
  <si>
    <t>Комитет апрель</t>
  </si>
  <si>
    <t>2026 год</t>
  </si>
  <si>
    <t>Уточнение сентябрь</t>
  </si>
  <si>
    <t>Образование</t>
  </si>
  <si>
    <t>.</t>
  </si>
  <si>
    <t>в том числе:</t>
  </si>
  <si>
    <t>местный бюджет</t>
  </si>
  <si>
    <t>0</t>
  </si>
  <si>
    <t>бюджет Пермского края</t>
  </si>
  <si>
    <t xml:space="preserve">федеральный бюджет </t>
  </si>
  <si>
    <t>безвозмездные поступления</t>
  </si>
  <si>
    <t>1.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</si>
  <si>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</si>
  <si>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Управление капитального строительства</t>
  </si>
  <si>
    <t>0810143350</t>
  </si>
  <si>
    <t>Реконструкция ледовой арены МАУ ДО «ДЮЦ «Здоровье»</t>
  </si>
  <si>
    <t>0820141300</t>
  </si>
  <si>
    <t>2.</t>
  </si>
  <si>
    <t>Строительство здания общеобразовательного учреждения в Индустриальном районе города Перми</t>
  </si>
  <si>
    <t>Департамент образования</t>
  </si>
  <si>
    <t>0820142550</t>
  </si>
  <si>
    <t>3.</t>
  </si>
  <si>
    <t>Реконструкция здания по ул. Уральской, 110 для размещения общеобразовательной организации г. Перми</t>
  </si>
  <si>
    <t>0820143360</t>
  </si>
  <si>
    <t>08201SН070</t>
  </si>
  <si>
    <t>4.</t>
  </si>
  <si>
    <t>Строительство здания общеобразовательного учреждения по адресу: г. Пермь, ул. Ветлужская</t>
  </si>
  <si>
    <t>0820141660</t>
  </si>
  <si>
    <t>08201SН070, 082E153050</t>
  </si>
  <si>
    <t>федеральный бюджет</t>
  </si>
  <si>
    <t>082E153050</t>
  </si>
  <si>
    <t>5.</t>
  </si>
  <si>
    <t>Строительство нового корпуса МАОУ «Инженерная школа» г. Перми по ул. Академика Веденеева</t>
  </si>
  <si>
    <t>0820141680</t>
  </si>
  <si>
    <t>6.</t>
  </si>
  <si>
    <t>Строительство спортивного зала МАОУ «СОШ № 81» г. Перми</t>
  </si>
  <si>
    <t>0820143510</t>
  </si>
  <si>
    <t>7.</t>
  </si>
  <si>
    <t>Строительство спортивного зала МАОУ «СОШ № 96» г. Перми</t>
  </si>
  <si>
    <t>0820143520</t>
  </si>
  <si>
    <t>8.</t>
  </si>
  <si>
    <t>Строительство спортивного зала МАОУ «СОШ № 79» г. Перми</t>
  </si>
  <si>
    <t>0820242640</t>
  </si>
  <si>
    <t>9.</t>
  </si>
  <si>
    <t>Реконструкция здания под размещение общеобразовательной организации по ул. Целинной, 15</t>
  </si>
  <si>
    <t>0820141160</t>
  </si>
  <si>
    <t>10.</t>
  </si>
  <si>
    <t>Строительство корпуса МАОУ «Школа дизайна «Точка» г. Перми</t>
  </si>
  <si>
    <t>0820143500</t>
  </si>
  <si>
    <t>11.</t>
  </si>
  <si>
    <t>Строительство школы в м/р ДКЖ г. Перми</t>
  </si>
  <si>
    <t>0820141230</t>
  </si>
  <si>
    <t>Устройство спортивных площадок МАОУ «Гимназия № 5» г. Перми по адресу: г. Пермь, ул. КИМ, 90</t>
  </si>
  <si>
    <t>08202SФ231</t>
  </si>
  <si>
    <t>08202SФ230</t>
  </si>
  <si>
    <t>12.</t>
  </si>
  <si>
    <t>Строительство здания общеобразовательного учреждения в Ленинском районе города Перми</t>
  </si>
  <si>
    <t>0820141970</t>
  </si>
  <si>
    <t>Жилищно-коммунальное хозяйство</t>
  </si>
  <si>
    <t>13.</t>
  </si>
  <si>
    <t>Реконструкция системы очистки сточных вод в микрорайоне «Крым» Кировского района города Перми</t>
  </si>
  <si>
    <t>14.</t>
  </si>
  <si>
    <t>Строительство водопроводных сетей в микрорайоне «Вышка-1» Мотовилихинского района города Перми</t>
  </si>
  <si>
    <t>1710141220</t>
  </si>
  <si>
    <t>15.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</si>
  <si>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</si>
  <si>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</si>
  <si>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1710141320</t>
  </si>
  <si>
    <t>16.</t>
  </si>
  <si>
    <t>Санация и строительство 2-й нитки водовода Гайва-Заозерье</t>
  </si>
  <si>
    <t>1710142260, 171F552430</t>
  </si>
  <si>
    <t>171F552430</t>
  </si>
  <si>
    <t>17.</t>
  </si>
  <si>
    <t>Строительство сетей водоснабжения в микрорайоне «Заозерье» для земельных участков многодетных семей</t>
  </si>
  <si>
    <t>1710143480</t>
  </si>
  <si>
    <t>18.</t>
  </si>
  <si>
    <t>Выкуп сетей водоснабжения и водоотведения, принадлежащих на праве собственности ООО «Энергия-М»</t>
  </si>
  <si>
    <t>1710141700</t>
  </si>
  <si>
    <t>19.</t>
  </si>
  <si>
    <t>Выкуп сетей водоотведения по адресу: г. Пермь, ул. Монастырская, 61</t>
  </si>
  <si>
    <t>1710141710</t>
  </si>
  <si>
    <t>20.</t>
  </si>
  <si>
    <t>Реконструкция канализационной насосной станции «Речник» Дзержинского района города Перми</t>
  </si>
  <si>
    <t>1710142360</t>
  </si>
  <si>
    <t>21.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</si>
  <si>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</si>
  <si>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жилищных отношений</t>
  </si>
  <si>
    <t>1510121480, 1530343260</t>
  </si>
  <si>
    <t>15101SЖ860, 151F367484</t>
  </si>
  <si>
    <t>151F367483</t>
  </si>
  <si>
    <t>22.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</si>
  <si>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</si>
  <si>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153012С080</t>
  </si>
  <si>
    <t>23.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</si>
  <si>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</si>
  <si>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15301R0820</t>
  </si>
  <si>
    <t>24.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</si>
  <si>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</si>
  <si>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151F367484</t>
  </si>
  <si>
    <t>25.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</si>
  <si>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</si>
  <si>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26.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</si>
  <si>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</si>
  <si>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151F36748S</t>
  </si>
  <si>
    <t>27.</t>
  </si>
  <si>
    <t>Строительство водопроводных сетей в микрорайоне Турбино</t>
  </si>
  <si>
    <t>1710141770</t>
  </si>
  <si>
    <t>28.</t>
  </si>
  <si>
    <t>Строительство водопроводных сетей по ул. 2-я Мулянская Дзержинского района города Перми</t>
  </si>
  <si>
    <t>1710141780</t>
  </si>
  <si>
    <t>29.</t>
  </si>
  <si>
    <t>Выкуп центрального теплового пункта по адресу: ул. Веры Засулич, 50 б</t>
  </si>
  <si>
    <t>1710741790</t>
  </si>
  <si>
    <t>Внешнее благоустройство</t>
  </si>
  <si>
    <t>30.</t>
  </si>
  <si>
    <t>Строительство городского питомника растений на земельном участке с кадастровым номером 59:01:0000000:91384</t>
  </si>
  <si>
    <t>1410743570</t>
  </si>
  <si>
    <t>31.</t>
  </si>
  <si>
    <t>Строительство крематория на кладбище «Восточное» города Перми</t>
  </si>
  <si>
    <t>Департамент дорог и благоустройства</t>
  </si>
  <si>
    <t>1120441120</t>
  </si>
  <si>
    <t>32.</t>
  </si>
  <si>
    <t>Строительство смотровой площадки по ул. Окулова, ОП «Попова»</t>
  </si>
  <si>
    <t>11105SЖ410</t>
  </si>
  <si>
    <t>33.</t>
  </si>
  <si>
    <t>Строительство места отвала снега по ул. Промышленной</t>
  </si>
  <si>
    <t>1710643460</t>
  </si>
  <si>
    <t>34.</t>
  </si>
  <si>
    <t>Строительство подпорной стенки с устройством противопожарного проезда по ул. Льва Шатрова, 35</t>
  </si>
  <si>
    <t>2010343340</t>
  </si>
  <si>
    <t>Дорожное хозяйство</t>
  </si>
  <si>
    <t>дорожный фонд Пермского края</t>
  </si>
  <si>
    <t>35.</t>
  </si>
  <si>
    <t>Строительство проезда на участке от ул. Уральской до ул. Степана Разина</t>
  </si>
  <si>
    <t>2010141670</t>
  </si>
  <si>
    <t>36.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</si>
  <si>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</si>
  <si>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</si>
  <si>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37.</t>
  </si>
  <si>
    <t>Строительство очистных сооружений и водоотвода ливневых стоков по ул. Куйбышева,1 от ул. Петропавловской до выпуска</t>
  </si>
  <si>
    <t>2010143420</t>
  </si>
  <si>
    <t>38.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</si>
  <si>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</si>
  <si>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2010143430</t>
  </si>
  <si>
    <t>39.</t>
  </si>
  <si>
    <t>Реконструкция Комсомольского проспекта от ул. Ленина до ул. Екатерининской по нечетной стороне, Тр-5в</t>
  </si>
  <si>
    <t>2010143450</t>
  </si>
  <si>
    <t>40.</t>
  </si>
  <si>
    <t>Реконструкция ул. Пермской от ул. Плеханова до ул. Попова</t>
  </si>
  <si>
    <t>20101ST04D</t>
  </si>
  <si>
    <t>20101ST040</t>
  </si>
  <si>
    <t>41.</t>
  </si>
  <si>
    <t>Реконструкция ул. Карпинского от ул. Архитектора Свиязева до ул. Космонавта Леонова</t>
  </si>
  <si>
    <t>20101ST04E</t>
  </si>
  <si>
    <t>42.</t>
  </si>
  <si>
    <t>Строительство автомобильной дороги по ул. Агатовой</t>
  </si>
  <si>
    <t>20101ST04S</t>
  </si>
  <si>
    <t>43.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</si>
  <si>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</si>
  <si>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</si>
  <si>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44.</t>
  </si>
  <si>
    <t>Реконструкция ул. Героев Хасана от ул. Хлебозаводская до ул. Василия Васильева</t>
  </si>
  <si>
    <t>2010142570</t>
  </si>
  <si>
    <t>45.</t>
  </si>
  <si>
    <t>Строительство автомобильной дороги по ул. Топазной</t>
  </si>
  <si>
    <t>2010143400</t>
  </si>
  <si>
    <t>46.</t>
  </si>
  <si>
    <t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</si>
  <si>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</si>
  <si>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</si>
  <si>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</si>
  <si>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</si>
  <si>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121R754010</t>
  </si>
  <si>
    <t>Культура и молодежная политика</t>
  </si>
  <si>
    <t>47.</t>
  </si>
  <si>
    <t>Реконструкция здания МАУ «Дворец молодежи» г. Перми</t>
  </si>
  <si>
    <t>0410241910</t>
  </si>
  <si>
    <t>Физическая культура и спорт</t>
  </si>
  <si>
    <t>48.</t>
  </si>
  <si>
    <t>Строительство плавательного бассейна по адресу: ул. Гайвинская, 50</t>
  </si>
  <si>
    <t>0510141880</t>
  </si>
  <si>
    <t>49.</t>
  </si>
  <si>
    <t>Строительство спортивной трассы для лыжероллеров по адресу: г. Пермь, ул. Агрономическая, 23</t>
  </si>
  <si>
    <t>0510141950</t>
  </si>
  <si>
    <t>50.</t>
  </si>
  <si>
    <t>Реконструкция физкультурно-оздоровительного комплекса по адресу: г. Пермь, ул. Рабочая, 9</t>
  </si>
  <si>
    <t>05101SФ280</t>
  </si>
  <si>
    <t>51.</t>
  </si>
  <si>
    <t>Строительство плавательного бассейна по адресу: ул. Гашкова, 20а</t>
  </si>
  <si>
    <t>0510141470</t>
  </si>
  <si>
    <t>Общественная безопасность</t>
  </si>
  <si>
    <t>52.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</si>
  <si>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</si>
  <si>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</si>
  <si>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53.</t>
  </si>
  <si>
    <t>Реконструкция здания по ул. Ижевской, 25 (литер А, А1)</t>
  </si>
  <si>
    <t>0220443730</t>
  </si>
  <si>
    <t>54.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</si>
  <si>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</si>
  <si>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</si>
  <si>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55.</t>
  </si>
  <si>
    <t>Строительство пожарного резервуара в микрорайоне Чапаевский Орджоникидзевского района города Перми</t>
  </si>
  <si>
    <t>0230243600</t>
  </si>
  <si>
    <t>56.</t>
  </si>
  <si>
    <t>Строительство пожарного резервуара по ул. Борцов Революции Ленинского района города Перми</t>
  </si>
  <si>
    <t>0230243180</t>
  </si>
  <si>
    <t>57.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</si>
  <si>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</si>
  <si>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0230243190</t>
  </si>
  <si>
    <t>58.</t>
  </si>
  <si>
    <t>Строительство пожарного резервуара в микрорайоне Социалистический Орджоникидзевского района города Перми</t>
  </si>
  <si>
    <t>0230241630</t>
  </si>
  <si>
    <t>59.</t>
  </si>
  <si>
    <t>Строительство пожарного резервуара в микрорайоне Новобродовский Свердловского района города Перми</t>
  </si>
  <si>
    <t>0230241650</t>
  </si>
  <si>
    <t>60.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</si>
  <si>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</si>
  <si>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</si>
  <si>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61.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</si>
  <si>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</si>
  <si>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</si>
  <si>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62.</t>
  </si>
  <si>
    <t>Строительство пожарного резервуара в микрорайоне Химики Орджоникидзевского района города Перми</t>
  </si>
  <si>
    <t>0230243630</t>
  </si>
  <si>
    <t>63.</t>
  </si>
  <si>
    <t>Строительство пожарного резервуара в д. Ласьвинские хутора Кировского района города Перми</t>
  </si>
  <si>
    <t>0230243210</t>
  </si>
  <si>
    <t>Прочие объекты</t>
  </si>
  <si>
    <t>64.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</si>
  <si>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</si>
  <si>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</si>
  <si>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65.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</si>
  <si>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</si>
  <si>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0110441720</t>
  </si>
  <si>
    <t>66.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</si>
  <si>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</si>
  <si>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0110441730</t>
  </si>
  <si>
    <t>67.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</si>
  <si>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</si>
  <si>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0110441740</t>
  </si>
  <si>
    <t>68.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</si>
  <si>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</si>
  <si>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0110441750</t>
  </si>
  <si>
    <t>Всего:</t>
  </si>
  <si>
    <t>в том числе</t>
  </si>
  <si>
    <t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</si>
  <si>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</si>
  <si>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</si>
  <si>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 xml:space="preserve"> </t>
  </si>
  <si>
    <t>от 22.10.2024 № 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</si>
</sst>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9" x14ac:knownFonts="1">
    <font>
      <sz val="10"/>
      <color theme="1"/>
      <name val="Arial Cy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0"/>
      <name val="Arial Cy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rgb="FF92D050"/>
        <bgColor indexed="22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5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06">
    <xf numFmtId="0" fontId="0" fillId="0" borderId="0" xfId="0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/>
    </xf>
    <xf numFmtId="49" fontId="3" fillId="2" borderId="0" xfId="0" applyNumberFormat="1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right" vertical="center"/>
    </xf>
    <xf numFmtId="164" fontId="5" fillId="2" borderId="0" xfId="2" applyNumberFormat="1" applyFont="1" applyFill="1" applyAlignment="1" applyProtection="1">
      <alignment horizontal="right"/>
    </xf>
    <xf numFmtId="164" fontId="5" fillId="2" borderId="0" xfId="2" applyNumberFormat="1" applyFont="1" applyFill="1" applyAlignment="1" applyProtection="1">
      <alignment horizontal="right" vertical="top"/>
    </xf>
    <xf numFmtId="0" fontId="6" fillId="2" borderId="0" xfId="0" applyFont="1" applyFill="1" applyAlignment="1" applyProtection="1">
      <alignment horizontal="center" vertical="center" wrapText="1"/>
    </xf>
    <xf numFmtId="49" fontId="4" fillId="2" borderId="0" xfId="0" applyNumberFormat="1" applyFont="1" applyFill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top"/>
    </xf>
    <xf numFmtId="49" fontId="3" fillId="2" borderId="1" xfId="0" applyNumberFormat="1" applyFont="1" applyFill="1" applyBorder="1" applyAlignment="1" applyProtection="1">
      <alignment horizontal="left" vertical="top"/>
    </xf>
    <xf numFmtId="164" fontId="3" fillId="2" borderId="2" xfId="0" applyNumberFormat="1" applyFont="1" applyFill="1" applyBorder="1" applyAlignment="1" applyProtection="1">
      <alignment horizontal="right" vertical="center"/>
    </xf>
    <xf numFmtId="164" fontId="3" fillId="2" borderId="1" xfId="0" applyNumberFormat="1" applyFont="1" applyFill="1" applyBorder="1" applyAlignment="1" applyProtection="1">
      <alignment horizontal="right" vertical="center"/>
    </xf>
    <xf numFmtId="164" fontId="3" fillId="2" borderId="5" xfId="0" applyNumberFormat="1" applyFont="1" applyFill="1" applyBorder="1" applyAlignment="1" applyProtection="1">
      <alignment horizontal="right" vertical="center"/>
    </xf>
    <xf numFmtId="164" fontId="3" fillId="2" borderId="7" xfId="0" applyNumberFormat="1" applyFont="1" applyFill="1" applyBorder="1" applyAlignment="1" applyProtection="1">
      <alignment horizontal="right" vertical="center"/>
    </xf>
    <xf numFmtId="0" fontId="3" fillId="3" borderId="0" xfId="0" applyFont="1" applyFill="1" applyProtection="1"/>
    <xf numFmtId="0" fontId="3" fillId="3" borderId="1" xfId="0" applyFont="1" applyFill="1" applyBorder="1" applyAlignment="1" applyProtection="1">
      <alignment horizontal="center" vertical="top"/>
    </xf>
    <xf numFmtId="164" fontId="3" fillId="3" borderId="1" xfId="0" applyNumberFormat="1" applyFont="1" applyFill="1" applyBorder="1" applyAlignment="1" applyProtection="1">
      <alignment vertical="top" wrapText="1"/>
    </xf>
    <xf numFmtId="164" fontId="3" fillId="3" borderId="1" xfId="0" applyNumberFormat="1" applyFont="1" applyFill="1" applyBorder="1" applyAlignment="1" applyProtection="1">
      <alignment vertical="top"/>
    </xf>
    <xf numFmtId="164" fontId="3" fillId="3" borderId="2" xfId="0" applyNumberFormat="1" applyFont="1" applyFill="1" applyBorder="1" applyAlignment="1" applyProtection="1">
      <alignment horizontal="right"/>
    </xf>
    <xf numFmtId="164" fontId="3" fillId="3" borderId="1" xfId="0" applyNumberFormat="1" applyFont="1" applyFill="1" applyBorder="1" applyAlignment="1" applyProtection="1">
      <alignment horizontal="right"/>
    </xf>
    <xf numFmtId="164" fontId="3" fillId="3" borderId="5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Alignment="1" applyProtection="1">
      <alignment horizontal="left"/>
    </xf>
    <xf numFmtId="49" fontId="3" fillId="3" borderId="0" xfId="0" applyNumberFormat="1" applyFont="1" applyFill="1" applyAlignment="1" applyProtection="1">
      <alignment horizontal="left" vertical="center"/>
    </xf>
    <xf numFmtId="1" fontId="3" fillId="3" borderId="0" xfId="0" applyNumberFormat="1" applyFont="1" applyFill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top" wrapText="1"/>
    </xf>
    <xf numFmtId="1" fontId="3" fillId="2" borderId="0" xfId="0" applyNumberFormat="1" applyFont="1" applyFill="1" applyAlignment="1" applyProtection="1">
      <alignment horizontal="left" vertical="center"/>
    </xf>
    <xf numFmtId="49" fontId="3" fillId="2" borderId="3" xfId="0" applyNumberFormat="1" applyFont="1" applyFill="1" applyBorder="1" applyAlignment="1" applyProtection="1">
      <alignment horizontal="left" vertical="top" wrapText="1"/>
    </xf>
    <xf numFmtId="164" fontId="3" fillId="0" borderId="2" xfId="0" applyNumberFormat="1" applyFont="1" applyBorder="1" applyAlignment="1" applyProtection="1">
      <alignment horizontal="right" vertical="center"/>
    </xf>
    <xf numFmtId="164" fontId="3" fillId="4" borderId="1" xfId="0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 applyProtection="1">
      <alignment horizontal="right" vertical="center"/>
    </xf>
    <xf numFmtId="0" fontId="0" fillId="2" borderId="8" xfId="0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center" vertical="top"/>
    </xf>
    <xf numFmtId="0" fontId="3" fillId="4" borderId="1" xfId="0" applyFont="1" applyFill="1" applyBorder="1" applyAlignment="1" applyProtection="1">
      <alignment horizontal="center" vertical="top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64" fontId="3" fillId="3" borderId="1" xfId="0" applyNumberFormat="1" applyFont="1" applyFill="1" applyBorder="1" applyAlignment="1" applyProtection="1">
      <alignment horizontal="left" vertical="center" wrapText="1"/>
    </xf>
    <xf numFmtId="164" fontId="3" fillId="3" borderId="2" xfId="0" applyNumberFormat="1" applyFont="1" applyFill="1" applyBorder="1" applyAlignment="1" applyProtection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/>
    </xf>
    <xf numFmtId="164" fontId="3" fillId="3" borderId="5" xfId="0" applyNumberFormat="1" applyFont="1" applyFill="1" applyBorder="1" applyAlignment="1" applyProtection="1">
      <alignment horizontal="right" vertical="center"/>
    </xf>
    <xf numFmtId="49" fontId="4" fillId="3" borderId="0" xfId="0" applyNumberFormat="1" applyFont="1" applyFill="1" applyAlignment="1" applyProtection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vertical="top" wrapText="1"/>
    </xf>
    <xf numFmtId="49" fontId="4" fillId="2" borderId="0" xfId="0" applyNumberFormat="1" applyFont="1" applyFill="1" applyAlignment="1" applyProtection="1">
      <alignment horizontal="left"/>
    </xf>
    <xf numFmtId="164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center" wrapText="1"/>
    </xf>
    <xf numFmtId="164" fontId="3" fillId="3" borderId="1" xfId="0" applyNumberFormat="1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164" fontId="3" fillId="2" borderId="1" xfId="0" applyNumberFormat="1" applyFont="1" applyFill="1" applyBorder="1" applyAlignment="1" applyProtection="1">
      <alignment horizontal="left" vertical="center" wrapText="1"/>
    </xf>
    <xf numFmtId="164" fontId="3" fillId="2" borderId="0" xfId="0" applyNumberFormat="1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top"/>
    </xf>
    <xf numFmtId="49" fontId="3" fillId="5" borderId="3" xfId="0" applyNumberFormat="1" applyFont="1" applyFill="1" applyBorder="1" applyAlignment="1" applyProtection="1">
      <alignment horizontal="left" vertical="top" wrapText="1"/>
    </xf>
    <xf numFmtId="49" fontId="3" fillId="5" borderId="1" xfId="0" applyNumberFormat="1" applyFont="1" applyFill="1" applyBorder="1" applyAlignment="1" applyProtection="1">
      <alignment horizontal="left" vertical="top" wrapText="1"/>
    </xf>
    <xf numFmtId="164" fontId="3" fillId="5" borderId="1" xfId="0" applyNumberFormat="1" applyFont="1" applyFill="1" applyBorder="1" applyAlignment="1" applyProtection="1">
      <alignment horizontal="right" vertical="center"/>
    </xf>
    <xf numFmtId="0" fontId="3" fillId="5" borderId="0" xfId="0" applyFont="1" applyFill="1" applyProtection="1"/>
    <xf numFmtId="49" fontId="3" fillId="5" borderId="1" xfId="0" applyNumberFormat="1" applyFont="1" applyFill="1" applyBorder="1" applyAlignment="1" applyProtection="1">
      <alignment horizontal="left" vertical="center" wrapText="1"/>
    </xf>
    <xf numFmtId="164" fontId="3" fillId="6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top" wrapText="1"/>
    </xf>
    <xf numFmtId="0" fontId="3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top"/>
    </xf>
    <xf numFmtId="49" fontId="3" fillId="0" borderId="1" xfId="0" applyNumberFormat="1" applyFont="1" applyFill="1" applyBorder="1" applyAlignment="1" applyProtection="1">
      <alignment horizontal="left" vertical="top"/>
    </xf>
    <xf numFmtId="49" fontId="7" fillId="0" borderId="2" xfId="0" applyNumberFormat="1" applyFont="1" applyFill="1" applyBorder="1" applyAlignment="1" applyProtection="1">
      <alignment horizontal="left" vertical="top"/>
    </xf>
    <xf numFmtId="0" fontId="3" fillId="0" borderId="0" xfId="0" applyFont="1" applyFill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164" fontId="5" fillId="0" borderId="0" xfId="2" applyNumberFormat="1" applyFont="1" applyFill="1" applyAlignment="1" applyProtection="1">
      <alignment horizontal="right"/>
    </xf>
    <xf numFmtId="164" fontId="5" fillId="0" borderId="0" xfId="2" applyNumberFormat="1" applyFont="1" applyFill="1" applyAlignment="1" applyProtection="1">
      <alignment horizontal="right" vertical="top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 applyProtection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center" vertical="top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vertical="top" wrapText="1"/>
    </xf>
    <xf numFmtId="0" fontId="3" fillId="0" borderId="7" xfId="0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 applyProtection="1">
      <alignment horizontal="left" wrapText="1"/>
    </xf>
    <xf numFmtId="165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49" fontId="3" fillId="0" borderId="5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top"/>
    </xf>
    <xf numFmtId="164" fontId="3" fillId="2" borderId="3" xfId="0" applyNumberFormat="1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13" xfId="1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K208"/>
  <sheetViews>
    <sheetView tabSelected="1" zoomScale="70" zoomScaleNormal="70" workbookViewId="0">
      <selection activeCell="C6" sqref="C6"/>
    </sheetView>
  </sheetViews>
  <sheetFormatPr defaultColWidth="9.109375" defaultRowHeight="18" x14ac:dyDescent="0.35"/>
  <cols>
    <col min="1" max="1" width="5.5546875" style="59" customWidth="1"/>
    <col min="2" max="2" width="86" style="60" customWidth="1"/>
    <col min="3" max="3" width="21.33203125" style="60" customWidth="1"/>
    <col min="4" max="22" width="17.5546875" style="2" hidden="1" customWidth="1"/>
    <col min="23" max="23" width="18.44140625" style="2" hidden="1" customWidth="1"/>
    <col min="24" max="24" width="17.5546875" style="67" customWidth="1"/>
    <col min="25" max="44" width="17.5546875" style="2" hidden="1" customWidth="1"/>
    <col min="45" max="45" width="17.5546875" style="67" customWidth="1"/>
    <col min="46" max="59" width="17.5546875" style="2" hidden="1" customWidth="1"/>
    <col min="60" max="60" width="17.5546875" style="67" customWidth="1"/>
    <col min="61" max="61" width="17.109375" style="3" hidden="1" customWidth="1"/>
    <col min="62" max="62" width="10" style="4" hidden="1" customWidth="1"/>
    <col min="63" max="63" width="9.44140625" style="1" hidden="1" customWidth="1"/>
    <col min="64" max="16384" width="9.109375" style="59"/>
  </cols>
  <sheetData>
    <row r="1" spans="1:61" x14ac:dyDescent="0.35">
      <c r="AT1" s="5"/>
      <c r="AV1" s="5"/>
      <c r="AX1" s="5"/>
      <c r="AZ1" s="5"/>
      <c r="BB1" s="5"/>
      <c r="BD1" s="5"/>
      <c r="BE1" s="5"/>
      <c r="BF1" s="5"/>
      <c r="BG1" s="5"/>
      <c r="BH1" s="69" t="s">
        <v>0</v>
      </c>
    </row>
    <row r="2" spans="1:61" x14ac:dyDescent="0.35">
      <c r="AT2" s="5"/>
      <c r="AV2" s="5"/>
      <c r="AX2" s="5"/>
      <c r="AZ2" s="5"/>
      <c r="BB2" s="5"/>
      <c r="BD2" s="5"/>
      <c r="BE2" s="5"/>
      <c r="BF2" s="5"/>
      <c r="BG2" s="5"/>
      <c r="BH2" s="69" t="s">
        <v>1</v>
      </c>
    </row>
    <row r="3" spans="1:61" x14ac:dyDescent="0.35">
      <c r="AT3" s="5"/>
      <c r="AV3" s="5"/>
      <c r="AX3" s="5"/>
      <c r="AZ3" s="5"/>
      <c r="BB3" s="5"/>
      <c r="BD3" s="5"/>
      <c r="BE3" s="5"/>
      <c r="BF3" s="5"/>
      <c r="BG3" s="5"/>
      <c r="BH3" s="69" t="s">
        <v>2</v>
      </c>
    </row>
    <row r="4" spans="1:61" x14ac:dyDescent="0.35">
      <c r="AS4" s="85" t="s">
        <v>271</v>
      </c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5"/>
    </row>
    <row r="6" spans="1:61" x14ac:dyDescent="0.35">
      <c r="AX6" s="6"/>
      <c r="AZ6" s="6"/>
      <c r="BB6" s="6"/>
      <c r="BD6" s="6"/>
      <c r="BE6" s="6"/>
      <c r="BF6" s="6"/>
      <c r="BG6" s="6"/>
      <c r="BH6" s="70" t="s">
        <v>0</v>
      </c>
    </row>
    <row r="7" spans="1:61" x14ac:dyDescent="0.35">
      <c r="AX7" s="5"/>
      <c r="AZ7" s="5"/>
      <c r="BB7" s="5"/>
      <c r="BD7" s="5"/>
      <c r="BE7" s="5"/>
      <c r="BF7" s="5"/>
      <c r="BG7" s="5"/>
      <c r="BH7" s="69" t="s">
        <v>1</v>
      </c>
    </row>
    <row r="8" spans="1:61" x14ac:dyDescent="0.35">
      <c r="AX8" s="7"/>
      <c r="AZ8" s="7"/>
      <c r="BB8" s="7"/>
      <c r="BD8" s="7"/>
      <c r="BE8" s="7"/>
      <c r="BF8" s="7"/>
      <c r="BG8" s="7"/>
      <c r="BH8" s="71" t="s">
        <v>2</v>
      </c>
    </row>
    <row r="9" spans="1:61" x14ac:dyDescent="0.35">
      <c r="AX9" s="7"/>
      <c r="AZ9" s="7"/>
      <c r="BB9" s="7"/>
      <c r="BD9" s="7"/>
      <c r="BE9" s="7"/>
      <c r="BF9" s="7"/>
      <c r="BG9" s="7"/>
      <c r="BH9" s="71" t="s">
        <v>3</v>
      </c>
    </row>
    <row r="10" spans="1:61" x14ac:dyDescent="0.35">
      <c r="AX10" s="7"/>
      <c r="AZ10" s="7"/>
      <c r="BB10" s="7"/>
      <c r="BD10" s="7"/>
      <c r="BE10" s="7"/>
      <c r="BF10" s="7"/>
      <c r="BG10" s="7"/>
      <c r="BH10" s="71"/>
    </row>
    <row r="11" spans="1:61" ht="15.75" customHeight="1" x14ac:dyDescent="0.35">
      <c r="A11" s="103" t="s">
        <v>4</v>
      </c>
      <c r="B11" s="103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3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3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3"/>
      <c r="BI11" s="9"/>
    </row>
    <row r="12" spans="1:61" ht="19.5" customHeight="1" x14ac:dyDescent="0.35">
      <c r="A12" s="103" t="s">
        <v>5</v>
      </c>
      <c r="B12" s="103"/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3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3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3"/>
      <c r="BI12" s="9"/>
    </row>
    <row r="13" spans="1:61" x14ac:dyDescent="0.35">
      <c r="A13" s="103"/>
      <c r="B13" s="103"/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3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3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3"/>
      <c r="BI13" s="9"/>
    </row>
    <row r="14" spans="1:61" x14ac:dyDescent="0.35">
      <c r="A14" s="61"/>
      <c r="B14" s="61"/>
      <c r="C14" s="6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61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61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61"/>
      <c r="BI14" s="9"/>
    </row>
    <row r="15" spans="1:61" x14ac:dyDescent="0.35">
      <c r="A15" s="62"/>
      <c r="B15" s="63"/>
      <c r="C15" s="63"/>
      <c r="AT15" s="5"/>
      <c r="AV15" s="5"/>
      <c r="AX15" s="5"/>
      <c r="AZ15" s="5"/>
      <c r="BB15" s="5"/>
      <c r="BD15" s="5"/>
      <c r="BE15" s="5"/>
      <c r="BF15" s="5"/>
      <c r="BG15" s="5"/>
      <c r="BH15" s="69" t="s">
        <v>6</v>
      </c>
    </row>
    <row r="16" spans="1:61" ht="18.75" customHeight="1" x14ac:dyDescent="0.35">
      <c r="A16" s="105" t="s">
        <v>7</v>
      </c>
      <c r="B16" s="105" t="s">
        <v>8</v>
      </c>
      <c r="C16" s="105" t="s">
        <v>9</v>
      </c>
      <c r="D16" s="95" t="s">
        <v>10</v>
      </c>
      <c r="E16" s="95" t="s">
        <v>11</v>
      </c>
      <c r="F16" s="95" t="s">
        <v>10</v>
      </c>
      <c r="G16" s="95" t="s">
        <v>12</v>
      </c>
      <c r="H16" s="95" t="s">
        <v>10</v>
      </c>
      <c r="I16" s="95" t="s">
        <v>13</v>
      </c>
      <c r="J16" s="95" t="s">
        <v>10</v>
      </c>
      <c r="K16" s="95" t="s">
        <v>14</v>
      </c>
      <c r="L16" s="95" t="s">
        <v>10</v>
      </c>
      <c r="M16" s="95" t="s">
        <v>15</v>
      </c>
      <c r="N16" s="95" t="s">
        <v>10</v>
      </c>
      <c r="O16" s="95" t="s">
        <v>16</v>
      </c>
      <c r="P16" s="95" t="s">
        <v>10</v>
      </c>
      <c r="Q16" s="95" t="s">
        <v>17</v>
      </c>
      <c r="R16" s="95" t="s">
        <v>10</v>
      </c>
      <c r="S16" s="95" t="s">
        <v>18</v>
      </c>
      <c r="T16" s="101" t="s">
        <v>10</v>
      </c>
      <c r="U16" s="94" t="s">
        <v>19</v>
      </c>
      <c r="V16" s="93" t="s">
        <v>10</v>
      </c>
      <c r="W16" s="94" t="s">
        <v>20</v>
      </c>
      <c r="X16" s="102" t="s">
        <v>10</v>
      </c>
      <c r="Y16" s="93" t="s">
        <v>21</v>
      </c>
      <c r="Z16" s="95" t="s">
        <v>11</v>
      </c>
      <c r="AA16" s="93" t="s">
        <v>21</v>
      </c>
      <c r="AB16" s="95" t="s">
        <v>12</v>
      </c>
      <c r="AC16" s="93" t="s">
        <v>21</v>
      </c>
      <c r="AD16" s="95" t="s">
        <v>14</v>
      </c>
      <c r="AE16" s="93" t="s">
        <v>21</v>
      </c>
      <c r="AF16" s="95" t="s">
        <v>22</v>
      </c>
      <c r="AG16" s="93" t="s">
        <v>21</v>
      </c>
      <c r="AH16" s="95" t="s">
        <v>15</v>
      </c>
      <c r="AI16" s="93" t="s">
        <v>21</v>
      </c>
      <c r="AJ16" s="95" t="s">
        <v>16</v>
      </c>
      <c r="AK16" s="93" t="s">
        <v>21</v>
      </c>
      <c r="AL16" s="95" t="s">
        <v>17</v>
      </c>
      <c r="AM16" s="93" t="s">
        <v>21</v>
      </c>
      <c r="AN16" s="95" t="s">
        <v>18</v>
      </c>
      <c r="AO16" s="93" t="s">
        <v>21</v>
      </c>
      <c r="AP16" s="94" t="s">
        <v>19</v>
      </c>
      <c r="AQ16" s="93" t="s">
        <v>21</v>
      </c>
      <c r="AR16" s="94" t="s">
        <v>20</v>
      </c>
      <c r="AS16" s="90" t="s">
        <v>21</v>
      </c>
      <c r="AT16" s="93" t="s">
        <v>23</v>
      </c>
      <c r="AU16" s="95" t="s">
        <v>11</v>
      </c>
      <c r="AV16" s="93" t="s">
        <v>23</v>
      </c>
      <c r="AW16" s="95" t="s">
        <v>12</v>
      </c>
      <c r="AX16" s="93" t="s">
        <v>23</v>
      </c>
      <c r="AY16" s="95" t="s">
        <v>14</v>
      </c>
      <c r="AZ16" s="93" t="s">
        <v>23</v>
      </c>
      <c r="BA16" s="95" t="s">
        <v>15</v>
      </c>
      <c r="BB16" s="93" t="s">
        <v>23</v>
      </c>
      <c r="BC16" s="95" t="s">
        <v>17</v>
      </c>
      <c r="BD16" s="91" t="s">
        <v>23</v>
      </c>
      <c r="BE16" s="92" t="s">
        <v>24</v>
      </c>
      <c r="BF16" s="93" t="s">
        <v>23</v>
      </c>
      <c r="BG16" s="92" t="s">
        <v>20</v>
      </c>
      <c r="BH16" s="90" t="s">
        <v>23</v>
      </c>
      <c r="BI16" s="9"/>
    </row>
    <row r="17" spans="1:63" x14ac:dyDescent="0.35">
      <c r="A17" s="105"/>
      <c r="B17" s="105"/>
      <c r="C17" s="10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101"/>
      <c r="U17" s="101"/>
      <c r="V17" s="93"/>
      <c r="W17" s="94"/>
      <c r="X17" s="102"/>
      <c r="Y17" s="93"/>
      <c r="Z17" s="95"/>
      <c r="AA17" s="93"/>
      <c r="AB17" s="95"/>
      <c r="AC17" s="93"/>
      <c r="AD17" s="95"/>
      <c r="AE17" s="93"/>
      <c r="AF17" s="95"/>
      <c r="AG17" s="93"/>
      <c r="AH17" s="95"/>
      <c r="AI17" s="93"/>
      <c r="AJ17" s="95"/>
      <c r="AK17" s="93"/>
      <c r="AL17" s="95"/>
      <c r="AM17" s="93"/>
      <c r="AN17" s="95"/>
      <c r="AO17" s="93"/>
      <c r="AP17" s="94"/>
      <c r="AQ17" s="93"/>
      <c r="AR17" s="94"/>
      <c r="AS17" s="90"/>
      <c r="AT17" s="93"/>
      <c r="AU17" s="95"/>
      <c r="AV17" s="93"/>
      <c r="AW17" s="95"/>
      <c r="AX17" s="93"/>
      <c r="AY17" s="95"/>
      <c r="AZ17" s="93"/>
      <c r="BA17" s="95"/>
      <c r="BB17" s="93"/>
      <c r="BC17" s="95"/>
      <c r="BD17" s="91"/>
      <c r="BE17" s="92"/>
      <c r="BF17" s="93"/>
      <c r="BG17" s="92"/>
      <c r="BH17" s="90"/>
    </row>
    <row r="18" spans="1:63" x14ac:dyDescent="0.35">
      <c r="A18" s="64"/>
      <c r="B18" s="65" t="s">
        <v>25</v>
      </c>
      <c r="C18" s="66" t="s">
        <v>26</v>
      </c>
      <c r="D18" s="12">
        <f>D24+D25+D27+D31+D32+D37+D41+D47+D52+D53+D54+D55+D56+D57+D26</f>
        <v>1830812.4000000001</v>
      </c>
      <c r="E18" s="12">
        <f>E24+E25+E27+E31+E32+E37+E41+E47+E52+E53+E54+E55+E56+E57+E26</f>
        <v>-21444.351999999999</v>
      </c>
      <c r="F18" s="13">
        <f>D18+E18</f>
        <v>1809368.0480000002</v>
      </c>
      <c r="G18" s="12">
        <f>G24+G25+G27+G31+G32+G37+G41+G47+G52+G53+G54+G55+G56+G57+G26+G58+G62+G66</f>
        <v>576578.62900000007</v>
      </c>
      <c r="H18" s="13">
        <f>F18+G18</f>
        <v>2385946.6770000001</v>
      </c>
      <c r="I18" s="12">
        <f>I24+I25+I27+I31+I32+I37+I41+I47+I52+I53+I54+I55+I56+I57+I26+I58+I62+I66</f>
        <v>0</v>
      </c>
      <c r="J18" s="13">
        <f>H18+I18</f>
        <v>2385946.6770000001</v>
      </c>
      <c r="K18" s="12">
        <f>K24+K25+K27+K31+K32+K37+K41+K47+K52+K53+K54+K55+K56+K57+K26+K58+K62+K66</f>
        <v>34407.143999999993</v>
      </c>
      <c r="L18" s="13">
        <f>J18+K18</f>
        <v>2420353.821</v>
      </c>
      <c r="M18" s="12">
        <f>M24+M25+M27+M31+M32+M37+M41+M47+M52+M53+M54+M55+M56+M57+M26+M58+M62+M66</f>
        <v>94205.055000000008</v>
      </c>
      <c r="N18" s="13">
        <f>L18+M18</f>
        <v>2514558.8760000002</v>
      </c>
      <c r="O18" s="12">
        <f>O24+O25+O27+O31+O32+O37+O41+O47+O52+O53+O54+O55+O56+O57+O26+O58+O62+O66</f>
        <v>0</v>
      </c>
      <c r="P18" s="13">
        <f>N18+O18</f>
        <v>2514558.8760000002</v>
      </c>
      <c r="Q18" s="12">
        <f>Q24+Q25+Q27+Q31+Q32+Q37+Q41+Q47+Q52+Q53+Q54+Q55+Q56+Q57+Q26+Q58+Q62+Q66+Q67</f>
        <v>529479.31999999995</v>
      </c>
      <c r="R18" s="13">
        <f>P18+Q18</f>
        <v>3044038.196</v>
      </c>
      <c r="S18" s="13">
        <f>S24+S25+S27+S31+S32+S37+S41+S47+S52+S53+S54+S55+S56+S57+S26+S58+S62+S66+S67</f>
        <v>0</v>
      </c>
      <c r="T18" s="13">
        <f>R18+S18</f>
        <v>3044038.196</v>
      </c>
      <c r="U18" s="13">
        <f>U24+U25+U27+U31+U32+U37+U41+U47+U52+U53+U54+U55+U56+U57+U26+U58+U62+U66+U67+U71</f>
        <v>0</v>
      </c>
      <c r="V18" s="13">
        <f>T18+U18</f>
        <v>3044038.196</v>
      </c>
      <c r="W18" s="13">
        <f>W24+W25+W27+W31+W32+W37+W41+W47+W52+W53+W54+W55+W56+W57+W26+W58+W62+W66+W67+W71</f>
        <v>-91808.335000000006</v>
      </c>
      <c r="X18" s="68">
        <f>V18+W18</f>
        <v>2952229.861</v>
      </c>
      <c r="Y18" s="13">
        <f>Y24+Y25+Y27+Y31+Y32+Y37+Y41+Y47+Y52+Y53+Y54+Y55+Y56+Y57+Y26</f>
        <v>1891809.2000000002</v>
      </c>
      <c r="Z18" s="12">
        <f>Z24+Z25+Z27+Z31+Z32+Z37+Z41+Z47+Z52+Z53+Z54+Z55+Z56+Z57+Z26</f>
        <v>-53186.6</v>
      </c>
      <c r="AA18" s="13">
        <f>Y18+Z18</f>
        <v>1838622.6</v>
      </c>
      <c r="AB18" s="12">
        <f>AB24+AB25+AB27+AB31+AB32+AB37+AB41+AB47+AB52+AB53+AB54+AB55+AB56+AB57+AB26+AB58+AB62+AB66</f>
        <v>310354.36499999999</v>
      </c>
      <c r="AC18" s="13">
        <f>AA18+AB18</f>
        <v>2148976.9649999999</v>
      </c>
      <c r="AD18" s="12">
        <f>AD24+AD25+AD27+AD31+AD32+AD37+AD41+AD47+AD52+AD53+AD54+AD55+AD56+AD57+AD26+AD58+AD62+AD66</f>
        <v>248973.177</v>
      </c>
      <c r="AE18" s="13">
        <f>AC18+AD18</f>
        <v>2397950.142</v>
      </c>
      <c r="AF18" s="12">
        <f>AF24+AF25+AF27+AF31+AF32+AF37+AF41+AF47+AF52+AF53+AF54+AF55+AF56+AF57+AF26+AF58+AF62+AF66</f>
        <v>0</v>
      </c>
      <c r="AG18" s="13">
        <f>AE18+AF18</f>
        <v>2397950.142</v>
      </c>
      <c r="AH18" s="12">
        <f>AH24+AH25+AH27+AH31+AH32+AH37+AH41+AH47+AH52+AH53+AH54+AH55+AH56+AH57+AH26+AH58+AH62+AH66</f>
        <v>292061.36600000004</v>
      </c>
      <c r="AI18" s="13">
        <f>AG18+AH18</f>
        <v>2690011.5079999999</v>
      </c>
      <c r="AJ18" s="12">
        <f>AJ24+AJ25+AJ27+AJ31+AJ32+AJ37+AJ41+AJ47+AJ52+AJ53+AJ54+AJ55+AJ56+AJ57+AJ26+AJ58+AJ62+AJ66</f>
        <v>0</v>
      </c>
      <c r="AK18" s="13">
        <f>AI18+AJ18</f>
        <v>2690011.5079999999</v>
      </c>
      <c r="AL18" s="12">
        <f>AL24+AL25+AL27+AL31+AL32+AL37+AL41+AL47+AL52+AL53+AL54+AL55+AL56+AL57+AL26+AL58+AL62+AL66+AL67</f>
        <v>-447070.72899999999</v>
      </c>
      <c r="AM18" s="13">
        <f>AK18+AL18</f>
        <v>2242940.7790000001</v>
      </c>
      <c r="AN18" s="13">
        <f>AN24+AN25+AN27+AN31+AN32+AN37+AN41+AN47+AN52+AN53+AN54+AN55+AN56+AN57+AN26+AN58+AN62+AN66+AN67</f>
        <v>0</v>
      </c>
      <c r="AO18" s="13">
        <f>AM18+AN18</f>
        <v>2242940.7790000001</v>
      </c>
      <c r="AP18" s="13">
        <f>AP24+AP25+AP27+AP31+AP32+AP37+AP41+AP47+AP52+AP53+AP54+AP55+AP56+AP57+AP26+AP58+AP62+AP66+AP67+AP71</f>
        <v>0</v>
      </c>
      <c r="AQ18" s="13">
        <f>AO18+AP18</f>
        <v>2242940.7790000001</v>
      </c>
      <c r="AR18" s="13">
        <f>AR24+AR25+AR27+AR31+AR32+AR37+AR41+AR47+AR52+AR53+AR54+AR55+AR56+AR57+AR26+AR58+AR62+AR66+AR67+AR71</f>
        <v>101419.864</v>
      </c>
      <c r="AS18" s="68">
        <f>AQ18+AR18</f>
        <v>2344360.6430000002</v>
      </c>
      <c r="AT18" s="13">
        <f>AT24+AT25+AT27+AT31+AT32+AT37+AT41+AT47+AT52+AT53+AT54+AT55+AT56+AT57+AT26</f>
        <v>1860920.0999999999</v>
      </c>
      <c r="AU18" s="12">
        <f>AU24+AU25+AU27+AU31+AU32+AU37+AU41+AU47+AU52+AU53+AU54+AU55+AU56+AU57+AU26</f>
        <v>-70868.899999999994</v>
      </c>
      <c r="AV18" s="13">
        <f>AT18+AU18</f>
        <v>1790051.2</v>
      </c>
      <c r="AW18" s="12">
        <f>AW24+AW25+AW27+AW31+AW32+AW37+AW41+AW47+AW52+AW53+AW54+AW55+AW56+AW57+AW26+AW58+AW62+AW66</f>
        <v>380618.08399999997</v>
      </c>
      <c r="AX18" s="13">
        <f>AV18+AW18</f>
        <v>2170669.284</v>
      </c>
      <c r="AY18" s="12">
        <f>AY24+AY25+AY27+AY31+AY32+AY37+AY41+AY47+AY52+AY53+AY54+AY55+AY56+AY57+AY26+AY58+AY62+AY66</f>
        <v>0</v>
      </c>
      <c r="AZ18" s="13">
        <f>AX18+AY18</f>
        <v>2170669.284</v>
      </c>
      <c r="BA18" s="12">
        <f>BA24+BA25+BA27+BA31+BA32+BA37+BA41+BA47+BA52+BA53+BA54+BA55+BA56+BA57+BA26+BA58+BA62+BA66</f>
        <v>250797.6</v>
      </c>
      <c r="BB18" s="13">
        <f>AZ18+BA18</f>
        <v>2421466.8840000001</v>
      </c>
      <c r="BC18" s="12">
        <f>BC24+BC25+BC27+BC31+BC32+BC37+BC41+BC47+BC52+BC53+BC54+BC55+BC56+BC57+BC26+BC58+BC62+BC66+BC67</f>
        <v>0</v>
      </c>
      <c r="BD18" s="14">
        <f>BB18+BC18</f>
        <v>2421466.8840000001</v>
      </c>
      <c r="BE18" s="15">
        <f>BE24+BE25+BE27+BE31+BE32+BE37+BE41+BE47+BE52+BE53+BE54+BE55+BE56+BE57+BE26+BE58+BE62+BE66+BE67+BE71</f>
        <v>960.19200000003912</v>
      </c>
      <c r="BF18" s="15">
        <f>BD18+BE18</f>
        <v>2422427.0760000004</v>
      </c>
      <c r="BG18" s="13">
        <f>BG24+BG25+BG27+BG31+BG32+BG37+BG41+BG47+BG52+BG53+BG54+BG55+BG56+BG57+BG26+BG58+BG62+BG66+BG67+BG71</f>
        <v>0</v>
      </c>
      <c r="BH18" s="68">
        <f>BF18+BG18</f>
        <v>2422427.0760000004</v>
      </c>
    </row>
    <row r="19" spans="1:63" x14ac:dyDescent="0.35">
      <c r="A19" s="64"/>
      <c r="B19" s="65" t="s">
        <v>27</v>
      </c>
      <c r="C19" s="65"/>
      <c r="D19" s="12"/>
      <c r="E19" s="12"/>
      <c r="F19" s="13"/>
      <c r="G19" s="12"/>
      <c r="H19" s="13"/>
      <c r="I19" s="12"/>
      <c r="J19" s="13"/>
      <c r="K19" s="12"/>
      <c r="L19" s="13"/>
      <c r="M19" s="12"/>
      <c r="N19" s="13"/>
      <c r="O19" s="12"/>
      <c r="P19" s="13"/>
      <c r="Q19" s="12"/>
      <c r="R19" s="13"/>
      <c r="S19" s="13"/>
      <c r="T19" s="13"/>
      <c r="U19" s="13"/>
      <c r="V19" s="13"/>
      <c r="W19" s="13"/>
      <c r="X19" s="68"/>
      <c r="Y19" s="13"/>
      <c r="Z19" s="12"/>
      <c r="AA19" s="13"/>
      <c r="AB19" s="12"/>
      <c r="AC19" s="13"/>
      <c r="AD19" s="12"/>
      <c r="AE19" s="13"/>
      <c r="AF19" s="12"/>
      <c r="AG19" s="13"/>
      <c r="AH19" s="12"/>
      <c r="AI19" s="13"/>
      <c r="AJ19" s="12"/>
      <c r="AK19" s="13"/>
      <c r="AL19" s="12"/>
      <c r="AM19" s="13"/>
      <c r="AN19" s="13"/>
      <c r="AO19" s="13"/>
      <c r="AP19" s="13"/>
      <c r="AQ19" s="13"/>
      <c r="AR19" s="13"/>
      <c r="AS19" s="68"/>
      <c r="AT19" s="13"/>
      <c r="AU19" s="12"/>
      <c r="AV19" s="13"/>
      <c r="AW19" s="12"/>
      <c r="AX19" s="13"/>
      <c r="AY19" s="12"/>
      <c r="AZ19" s="13"/>
      <c r="BA19" s="12"/>
      <c r="BB19" s="13"/>
      <c r="BC19" s="12"/>
      <c r="BD19" s="14"/>
      <c r="BE19" s="13"/>
      <c r="BF19" s="13"/>
      <c r="BG19" s="13"/>
      <c r="BH19" s="68"/>
    </row>
    <row r="20" spans="1:63" s="16" customFormat="1" hidden="1" x14ac:dyDescent="0.35">
      <c r="A20" s="17"/>
      <c r="B20" s="18" t="s">
        <v>28</v>
      </c>
      <c r="C20" s="19"/>
      <c r="D20" s="20">
        <f>D24+D25+D27+D34+D43+D47+D52+D53+D54+D55+D56+D57+D31+D37+D26</f>
        <v>1068359.7</v>
      </c>
      <c r="E20" s="20">
        <f>E24+E25+E27+E34+E43+E47+E52+E53+E54+E55+E56+E57+E31+E37+E26</f>
        <v>-144252.052</v>
      </c>
      <c r="F20" s="21">
        <f t="shared" ref="F20:F26" si="0">D20+E20</f>
        <v>924107.64799999993</v>
      </c>
      <c r="G20" s="20">
        <f>G24+G25+G27+G34+G43+G52+G53+G54+G55+G56+G57+G31+G26+G60+G64+G39+G49+G66</f>
        <v>81296.791999999972</v>
      </c>
      <c r="H20" s="21">
        <f t="shared" ref="H20:H26" si="1">F20+G20</f>
        <v>1005404.44</v>
      </c>
      <c r="I20" s="20">
        <f>I24+I25+I27+I34+I43+I52+I53+I54+I55+I56+I57+I31+I26+I60+I64+I39+I49+I66</f>
        <v>0</v>
      </c>
      <c r="J20" s="21">
        <f t="shared" ref="J20:J26" si="2">H20+I20</f>
        <v>1005404.44</v>
      </c>
      <c r="K20" s="20">
        <f>K24+K25+K27+K34+K43+K52+K53+K54+K55+K56+K57+K31+K26+K60+K64+K39+K49+K66</f>
        <v>-200000</v>
      </c>
      <c r="L20" s="21">
        <f t="shared" ref="L20:L83" si="3">J20+K20</f>
        <v>805404.44</v>
      </c>
      <c r="M20" s="20">
        <f>M24+M25+M27+M34+M43+M52+M53+M54+M55+M56+M57+M31+M26+M60+M64+M39+M49+M66</f>
        <v>-187427.788</v>
      </c>
      <c r="N20" s="21">
        <f t="shared" ref="N20:N83" si="4">L20+M20</f>
        <v>617976.652</v>
      </c>
      <c r="O20" s="20">
        <f>O24+O25+O27+O34+O43+O52+O53+O54+O55+O56+O57+O31+O26+O60+O64+O39+O49+O66</f>
        <v>0</v>
      </c>
      <c r="P20" s="21">
        <f t="shared" ref="P20:P83" si="5">N20+O20</f>
        <v>617976.652</v>
      </c>
      <c r="Q20" s="20">
        <f>Q24+Q25+Q34+Q43+Q52+Q53+Q54+Q55+Q56+Q57+Q31+Q26+Q60+Q64+Q39+Q49+Q66+Q69+Q29</f>
        <v>98559.856999999989</v>
      </c>
      <c r="R20" s="21">
        <f t="shared" ref="R20:R83" si="6">P20+Q20</f>
        <v>716536.50899999996</v>
      </c>
      <c r="S20" s="21">
        <f>S24+S25+S34+S43+S52+S53+S54+S55+S56+S57+S31+S26+S60+S64+S39+S49+S66+S69+S29</f>
        <v>0</v>
      </c>
      <c r="T20" s="21">
        <f t="shared" ref="T20:T83" si="7">R20+S20</f>
        <v>716536.50899999996</v>
      </c>
      <c r="U20" s="21">
        <f>U24+U25+U34+U43+U52+U53+U54+U55+U56+U57+U31+U26+U60+U64+U39+U49+U66+U69+U29+U71</f>
        <v>0</v>
      </c>
      <c r="V20" s="21">
        <f t="shared" ref="V20:V83" si="8">T20+U20</f>
        <v>716536.50899999996</v>
      </c>
      <c r="W20" s="21">
        <f>W24+W25+W34+W43+W52+W53+W54+W55+W56+W57+W31+W26+W60+W64+W39+W49+W66+W69+W29+W71</f>
        <v>-91808.335000000006</v>
      </c>
      <c r="X20" s="21">
        <f t="shared" ref="X20:X83" si="9">V20+W20</f>
        <v>624728.174</v>
      </c>
      <c r="Y20" s="21">
        <f>Y24+Y25+Y27+Y34+Y43+Y47+Y52+Y53+Y54+Y55+Y56+Y57+Y31+Y37+Y26</f>
        <v>1546628.4000000001</v>
      </c>
      <c r="Z20" s="20">
        <f>Z24+Z25+Z27+Z34+Z43+Z47+Z52+Z53+Z54+Z55+Z56+Z57+Z31+Z37+Z26</f>
        <v>-53186.6</v>
      </c>
      <c r="AA20" s="21">
        <f t="shared" ref="AA20:AA82" si="10">Y20+Z20</f>
        <v>1493441.8</v>
      </c>
      <c r="AB20" s="20">
        <f>AB24+AB25+AB27+AB34+AB43+AB52+AB53+AB54+AB55+AB56+AB57+AB31+AB26+AB60+AB64+AB39+AB49+AB66</f>
        <v>310354.36499999999</v>
      </c>
      <c r="AC20" s="21">
        <f t="shared" ref="AC20:AC83" si="11">AA20+AB20</f>
        <v>1803796.165</v>
      </c>
      <c r="AD20" s="20">
        <f>AD24+AD25+AD27+AD34+AD43+AD52+AD53+AD54+AD55+AD56+AD57+AD31+AD26+AD60+AD64+AD39+AD49+AD66</f>
        <v>106973.177</v>
      </c>
      <c r="AE20" s="21">
        <f t="shared" ref="AE20:AE83" si="12">AC20+AD20</f>
        <v>1910769.3419999999</v>
      </c>
      <c r="AF20" s="20">
        <f>AF24+AF25+AF27+AF34+AF43+AF52+AF53+AF54+AF55+AF56+AF57+AF31+AF26+AF60+AF64+AF39+AF49+AF66</f>
        <v>0</v>
      </c>
      <c r="AG20" s="21">
        <f t="shared" ref="AG20:AG83" si="13">AE20+AF20</f>
        <v>1910769.3419999999</v>
      </c>
      <c r="AH20" s="20">
        <f>AH24+AH25+AH27+AH34+AH43+AH52+AH53+AH54+AH55+AH56+AH57+AH31+AH26+AH60+AH64+AH39+AH49+AH66</f>
        <v>292061.36600000004</v>
      </c>
      <c r="AI20" s="21">
        <f t="shared" ref="AI20:AI83" si="14">AG20+AH20</f>
        <v>2202830.7080000001</v>
      </c>
      <c r="AJ20" s="20">
        <f>AJ24+AJ25+AJ27+AJ34+AJ43+AJ52+AJ53+AJ54+AJ55+AJ56+AJ57+AJ31+AJ26+AJ60+AJ64+AJ39+AJ49+AJ66</f>
        <v>0</v>
      </c>
      <c r="AK20" s="21">
        <f t="shared" ref="AK20:AK83" si="15">AI20+AJ20</f>
        <v>2202830.7080000001</v>
      </c>
      <c r="AL20" s="20">
        <f>AL24+AL25+AL27+AL34+AL43+AL52+AL53+AL54+AL55+AL56+AL57+AL31+AL26+AL60+AL64+AL39+AL49+AL66+AL69</f>
        <v>-447070.72899999999</v>
      </c>
      <c r="AM20" s="21">
        <f t="shared" ref="AM20:AM83" si="16">AK20+AL20</f>
        <v>1755759.9790000001</v>
      </c>
      <c r="AN20" s="21">
        <f>AN24+AN25+AN27+AN34+AN43+AN52+AN53+AN54+AN55+AN56+AN57+AN31+AN26+AN60+AN64+AN39+AN49+AN66+AN69</f>
        <v>0</v>
      </c>
      <c r="AO20" s="21">
        <f t="shared" ref="AO20:AO83" si="17">AM20+AN20</f>
        <v>1755759.9790000001</v>
      </c>
      <c r="AP20" s="21">
        <f>AP24+AP25+AP34+AP43+AP52+AP53+AP54+AP55+AP56+AP57+AP31+AP26+AP60+AP64+AP39+AP49+AP66+AP69+AP29+AP71</f>
        <v>0</v>
      </c>
      <c r="AQ20" s="21">
        <f t="shared" ref="AQ20:AQ83" si="18">AO20+AP20</f>
        <v>1755759.9790000001</v>
      </c>
      <c r="AR20" s="21">
        <f>AR24+AR25+AR34+AR43+AR52+AR53+AR54+AR55+AR56+AR57+AR31+AR26+AR60+AR64+AR39+AR49+AR66+AR69+AR29+AR71</f>
        <v>101419.864</v>
      </c>
      <c r="AS20" s="21">
        <f t="shared" ref="AS20:AS83" si="19">AQ20+AR20</f>
        <v>1857179.8430000001</v>
      </c>
      <c r="AT20" s="21">
        <f>AT24+AT25+AT27+AT34+AT43+AT47+AT52+AT53+AT54+AT55+AT56+AT57+AT31+AT37+AT26</f>
        <v>1860920.0999999999</v>
      </c>
      <c r="AU20" s="20">
        <f>AU24+AU25+AU27+AU34+AU43+AU47+AU52+AU53+AU54+AU55+AU56+AU57+AU31+AU37+AU26</f>
        <v>-70868.899999999994</v>
      </c>
      <c r="AV20" s="21">
        <f t="shared" ref="AV20:AV82" si="20">AT20+AU20</f>
        <v>1790051.2</v>
      </c>
      <c r="AW20" s="20">
        <f>AW24+AW25+AW27+AW34+AW43+AW52+AW53+AW54+AW55+AW56+AW57+AW31+AW26+AW60+AW64+AW39+AW49+AW66</f>
        <v>380618.08399999997</v>
      </c>
      <c r="AX20" s="21">
        <f t="shared" ref="AX20:AX83" si="21">AV20+AW20</f>
        <v>2170669.284</v>
      </c>
      <c r="AY20" s="20">
        <f>AY24+AY25+AY27+AY34+AY43+AY52+AY53+AY54+AY55+AY56+AY57+AY31+AY26+AY60+AY64+AY39+AY49+AY66</f>
        <v>0</v>
      </c>
      <c r="AZ20" s="21">
        <f t="shared" ref="AZ20:AZ83" si="22">AX20+AY20</f>
        <v>2170669.284</v>
      </c>
      <c r="BA20" s="20">
        <f>BA24+BA25+BA27+BA34+BA43+BA52+BA53+BA54+BA55+BA56+BA57+BA31+BA26+BA60+BA64+BA39+BA49+BA66</f>
        <v>250797.6</v>
      </c>
      <c r="BB20" s="21">
        <f t="shared" ref="BB20:BB83" si="23">AZ20+BA20</f>
        <v>2421466.8840000001</v>
      </c>
      <c r="BC20" s="20">
        <f>BC24+BC25+BC27+BC34+BC43+BC52+BC53+BC54+BC55+BC56+BC57+BC31+BC26+BC60+BC64+BC39+BC49+BC66+BC69</f>
        <v>0</v>
      </c>
      <c r="BD20" s="22">
        <f t="shared" ref="BD20:BD83" si="24">BB20+BC20</f>
        <v>2421466.8840000001</v>
      </c>
      <c r="BE20" s="21">
        <f>BE24+BE25+BE34+BE43+BE52+BE53+BE54+BE55+BE56+BE57+BE31+BE26+BE60+BE64+BE39+BE49+BE66+BE69+BE29+BE71</f>
        <v>960.19200000003912</v>
      </c>
      <c r="BF20" s="21">
        <f t="shared" ref="BF20:BF83" si="25">BD20+BE20</f>
        <v>2422427.0760000004</v>
      </c>
      <c r="BG20" s="21">
        <f>BG24+BG25+BG34+BG43+BG52+BG53+BG54+BG55+BG56+BG57+BG31+BG26+BG60+BG64+BG39+BG49+BG66+BG69+BG29+BG71</f>
        <v>0</v>
      </c>
      <c r="BH20" s="21">
        <f t="shared" ref="BH20:BH83" si="26">BF20+BG20</f>
        <v>2422427.0760000004</v>
      </c>
      <c r="BI20" s="23"/>
      <c r="BJ20" s="24" t="s">
        <v>29</v>
      </c>
      <c r="BK20" s="25"/>
    </row>
    <row r="21" spans="1:63" x14ac:dyDescent="0.35">
      <c r="A21" s="64"/>
      <c r="B21" s="72" t="s">
        <v>30</v>
      </c>
      <c r="C21" s="73" t="s">
        <v>26</v>
      </c>
      <c r="D21" s="12">
        <f>D35+D44</f>
        <v>261868.1</v>
      </c>
      <c r="E21" s="12">
        <f>E35+E44</f>
        <v>0</v>
      </c>
      <c r="F21" s="13">
        <f t="shared" si="0"/>
        <v>261868.1</v>
      </c>
      <c r="G21" s="12">
        <f>G35+G44</f>
        <v>0</v>
      </c>
      <c r="H21" s="13">
        <f t="shared" si="1"/>
        <v>261868.1</v>
      </c>
      <c r="I21" s="12">
        <f>I35+I44</f>
        <v>0</v>
      </c>
      <c r="J21" s="13">
        <f t="shared" si="2"/>
        <v>261868.1</v>
      </c>
      <c r="K21" s="12">
        <f>K35+K44+K50</f>
        <v>50058.5</v>
      </c>
      <c r="L21" s="13">
        <f t="shared" si="3"/>
        <v>311926.59999999998</v>
      </c>
      <c r="M21" s="12">
        <f>M35+M44+M50</f>
        <v>0</v>
      </c>
      <c r="N21" s="13">
        <f t="shared" si="4"/>
        <v>311926.59999999998</v>
      </c>
      <c r="O21" s="12">
        <f>O35+O44+O50</f>
        <v>0</v>
      </c>
      <c r="P21" s="13">
        <f t="shared" si="5"/>
        <v>311926.59999999998</v>
      </c>
      <c r="Q21" s="12">
        <f>Q35+Q44+Q50+Q70</f>
        <v>23800</v>
      </c>
      <c r="R21" s="13">
        <f t="shared" si="6"/>
        <v>335726.6</v>
      </c>
      <c r="S21" s="13">
        <f>S35+S44+S50+S70</f>
        <v>0</v>
      </c>
      <c r="T21" s="13">
        <f t="shared" si="7"/>
        <v>335726.6</v>
      </c>
      <c r="U21" s="13">
        <f>U35+U44+U50+U70</f>
        <v>0</v>
      </c>
      <c r="V21" s="13">
        <f t="shared" si="8"/>
        <v>335726.6</v>
      </c>
      <c r="W21" s="13">
        <f>W35+W44+W50+W70</f>
        <v>0</v>
      </c>
      <c r="X21" s="68">
        <f t="shared" si="9"/>
        <v>335726.6</v>
      </c>
      <c r="Y21" s="13">
        <f>Y35+Y44</f>
        <v>345180.8</v>
      </c>
      <c r="Z21" s="12">
        <f>Z35+Z44</f>
        <v>0</v>
      </c>
      <c r="AA21" s="13">
        <f t="shared" si="10"/>
        <v>345180.8</v>
      </c>
      <c r="AB21" s="12">
        <f>AB35+AB44</f>
        <v>0</v>
      </c>
      <c r="AC21" s="13">
        <f t="shared" si="11"/>
        <v>345180.8</v>
      </c>
      <c r="AD21" s="12">
        <f>AD35+AD44+AD50</f>
        <v>142000</v>
      </c>
      <c r="AE21" s="13">
        <f t="shared" si="12"/>
        <v>487180.79999999999</v>
      </c>
      <c r="AF21" s="12">
        <f>AF35+AF44+AF50</f>
        <v>0</v>
      </c>
      <c r="AG21" s="13">
        <f t="shared" si="13"/>
        <v>487180.79999999999</v>
      </c>
      <c r="AH21" s="12">
        <f>AH35+AH44+AH50</f>
        <v>0</v>
      </c>
      <c r="AI21" s="13">
        <f t="shared" si="14"/>
        <v>487180.79999999999</v>
      </c>
      <c r="AJ21" s="12">
        <f>AJ35+AJ44+AJ50</f>
        <v>0</v>
      </c>
      <c r="AK21" s="13">
        <f t="shared" si="15"/>
        <v>487180.79999999999</v>
      </c>
      <c r="AL21" s="12">
        <f>AL35+AL44+AL50+AL70</f>
        <v>0</v>
      </c>
      <c r="AM21" s="13">
        <f t="shared" si="16"/>
        <v>487180.79999999999</v>
      </c>
      <c r="AN21" s="13">
        <f>AN35+AN44+AN50+AN70</f>
        <v>0</v>
      </c>
      <c r="AO21" s="13">
        <f t="shared" si="17"/>
        <v>487180.79999999999</v>
      </c>
      <c r="AP21" s="13">
        <f>AP35+AP44+AP50+AP70</f>
        <v>0</v>
      </c>
      <c r="AQ21" s="13">
        <f t="shared" si="18"/>
        <v>487180.79999999999</v>
      </c>
      <c r="AR21" s="13">
        <f>AR35+AR44+AR50+AR70</f>
        <v>0</v>
      </c>
      <c r="AS21" s="68">
        <f t="shared" si="19"/>
        <v>487180.79999999999</v>
      </c>
      <c r="AT21" s="13">
        <f>AT35+AT44</f>
        <v>0</v>
      </c>
      <c r="AU21" s="12">
        <f>AU35+AU44</f>
        <v>0</v>
      </c>
      <c r="AV21" s="13">
        <f t="shared" si="20"/>
        <v>0</v>
      </c>
      <c r="AW21" s="12">
        <f>AW35+AW44</f>
        <v>0</v>
      </c>
      <c r="AX21" s="13">
        <f t="shared" si="21"/>
        <v>0</v>
      </c>
      <c r="AY21" s="12">
        <f>AY35+AY44+AY50</f>
        <v>0</v>
      </c>
      <c r="AZ21" s="13">
        <f t="shared" si="22"/>
        <v>0</v>
      </c>
      <c r="BA21" s="12">
        <f>BA35+BA44+BA50</f>
        <v>0</v>
      </c>
      <c r="BB21" s="13">
        <f t="shared" si="23"/>
        <v>0</v>
      </c>
      <c r="BC21" s="12">
        <f>BU21+CD21+CJ21+DD21</f>
        <v>0</v>
      </c>
      <c r="BD21" s="14">
        <f t="shared" si="24"/>
        <v>0</v>
      </c>
      <c r="BE21" s="13">
        <f>BW21+CF21+CL21+DF21</f>
        <v>0</v>
      </c>
      <c r="BF21" s="13">
        <f t="shared" si="25"/>
        <v>0</v>
      </c>
      <c r="BG21" s="13">
        <f>BY21+CH21+CN21+DH21</f>
        <v>0</v>
      </c>
      <c r="BH21" s="68">
        <f t="shared" si="26"/>
        <v>0</v>
      </c>
      <c r="BK21" s="27"/>
    </row>
    <row r="22" spans="1:63" x14ac:dyDescent="0.35">
      <c r="A22" s="64"/>
      <c r="B22" s="74" t="s">
        <v>31</v>
      </c>
      <c r="C22" s="73" t="s">
        <v>26</v>
      </c>
      <c r="D22" s="12">
        <f>D45</f>
        <v>500584.6</v>
      </c>
      <c r="E22" s="12">
        <f>E45</f>
        <v>0</v>
      </c>
      <c r="F22" s="13">
        <f t="shared" si="0"/>
        <v>500584.6</v>
      </c>
      <c r="G22" s="12">
        <f>G45</f>
        <v>-50058.46</v>
      </c>
      <c r="H22" s="13">
        <f t="shared" si="1"/>
        <v>450526.13999999996</v>
      </c>
      <c r="I22" s="12">
        <f>I45</f>
        <v>0</v>
      </c>
      <c r="J22" s="13">
        <f t="shared" si="2"/>
        <v>450526.13999999996</v>
      </c>
      <c r="K22" s="12">
        <f>K45</f>
        <v>0</v>
      </c>
      <c r="L22" s="13">
        <f t="shared" si="3"/>
        <v>450526.13999999996</v>
      </c>
      <c r="M22" s="12">
        <f>M45</f>
        <v>0</v>
      </c>
      <c r="N22" s="13">
        <f t="shared" si="4"/>
        <v>450526.13999999996</v>
      </c>
      <c r="O22" s="12">
        <f>O45</f>
        <v>0</v>
      </c>
      <c r="P22" s="13">
        <f t="shared" si="5"/>
        <v>450526.13999999996</v>
      </c>
      <c r="Q22" s="12">
        <f>Q45</f>
        <v>0</v>
      </c>
      <c r="R22" s="13">
        <f t="shared" si="6"/>
        <v>450526.13999999996</v>
      </c>
      <c r="S22" s="13">
        <f>S45</f>
        <v>0</v>
      </c>
      <c r="T22" s="13">
        <f t="shared" si="7"/>
        <v>450526.13999999996</v>
      </c>
      <c r="U22" s="13">
        <f>U45</f>
        <v>0</v>
      </c>
      <c r="V22" s="13">
        <f t="shared" si="8"/>
        <v>450526.13999999996</v>
      </c>
      <c r="W22" s="13">
        <f>W45</f>
        <v>0</v>
      </c>
      <c r="X22" s="68">
        <f t="shared" si="9"/>
        <v>450526.13999999996</v>
      </c>
      <c r="Y22" s="13">
        <f>Y45</f>
        <v>0</v>
      </c>
      <c r="Z22" s="12">
        <f>Z45</f>
        <v>0</v>
      </c>
      <c r="AA22" s="13">
        <f t="shared" si="10"/>
        <v>0</v>
      </c>
      <c r="AB22" s="12">
        <f>AB45</f>
        <v>0</v>
      </c>
      <c r="AC22" s="13">
        <f t="shared" si="11"/>
        <v>0</v>
      </c>
      <c r="AD22" s="12">
        <f>AD45</f>
        <v>0</v>
      </c>
      <c r="AE22" s="13">
        <f t="shared" si="12"/>
        <v>0</v>
      </c>
      <c r="AF22" s="12">
        <f>AF45</f>
        <v>0</v>
      </c>
      <c r="AG22" s="13">
        <f t="shared" si="13"/>
        <v>0</v>
      </c>
      <c r="AH22" s="12">
        <f>AH45</f>
        <v>0</v>
      </c>
      <c r="AI22" s="13">
        <f t="shared" si="14"/>
        <v>0</v>
      </c>
      <c r="AJ22" s="12">
        <f>AJ45</f>
        <v>0</v>
      </c>
      <c r="AK22" s="13">
        <f t="shared" si="15"/>
        <v>0</v>
      </c>
      <c r="AL22" s="12">
        <f>AL45</f>
        <v>0</v>
      </c>
      <c r="AM22" s="13">
        <f t="shared" si="16"/>
        <v>0</v>
      </c>
      <c r="AN22" s="13">
        <f>AN45</f>
        <v>0</v>
      </c>
      <c r="AO22" s="13">
        <f t="shared" si="17"/>
        <v>0</v>
      </c>
      <c r="AP22" s="13">
        <f>AP45</f>
        <v>0</v>
      </c>
      <c r="AQ22" s="13">
        <f t="shared" si="18"/>
        <v>0</v>
      </c>
      <c r="AR22" s="13">
        <f>AR45</f>
        <v>0</v>
      </c>
      <c r="AS22" s="68">
        <f t="shared" si="19"/>
        <v>0</v>
      </c>
      <c r="AT22" s="13">
        <f>AT45</f>
        <v>0</v>
      </c>
      <c r="AU22" s="12">
        <f>AU45</f>
        <v>0</v>
      </c>
      <c r="AV22" s="13">
        <f t="shared" si="20"/>
        <v>0</v>
      </c>
      <c r="AW22" s="12">
        <f>AW45</f>
        <v>0</v>
      </c>
      <c r="AX22" s="13">
        <f t="shared" si="21"/>
        <v>0</v>
      </c>
      <c r="AY22" s="12">
        <f>AY45</f>
        <v>0</v>
      </c>
      <c r="AZ22" s="13">
        <f t="shared" si="22"/>
        <v>0</v>
      </c>
      <c r="BA22" s="12">
        <f>BA45</f>
        <v>0</v>
      </c>
      <c r="BB22" s="13">
        <f t="shared" si="23"/>
        <v>0</v>
      </c>
      <c r="BC22" s="12">
        <f>BC45</f>
        <v>0</v>
      </c>
      <c r="BD22" s="14">
        <f t="shared" si="24"/>
        <v>0</v>
      </c>
      <c r="BE22" s="13">
        <f>BE45</f>
        <v>0</v>
      </c>
      <c r="BF22" s="13">
        <f t="shared" si="25"/>
        <v>0</v>
      </c>
      <c r="BG22" s="13">
        <f>BG45</f>
        <v>0</v>
      </c>
      <c r="BH22" s="68">
        <f t="shared" si="26"/>
        <v>0</v>
      </c>
      <c r="BK22" s="27"/>
    </row>
    <row r="23" spans="1:63" x14ac:dyDescent="0.35">
      <c r="A23" s="64"/>
      <c r="B23" s="74" t="s">
        <v>32</v>
      </c>
      <c r="C23" s="73" t="s">
        <v>26</v>
      </c>
      <c r="D23" s="12"/>
      <c r="E23" s="12">
        <f>E36</f>
        <v>122807.7</v>
      </c>
      <c r="F23" s="13">
        <f t="shared" si="0"/>
        <v>122807.7</v>
      </c>
      <c r="G23" s="12">
        <f>G36+G61+G65+G40+G46+G51</f>
        <v>545340.29700000002</v>
      </c>
      <c r="H23" s="13">
        <f t="shared" si="1"/>
        <v>668147.99699999997</v>
      </c>
      <c r="I23" s="12">
        <f>I36+I61+I65+I40+I46+I51</f>
        <v>0</v>
      </c>
      <c r="J23" s="13">
        <f t="shared" si="2"/>
        <v>668147.99699999997</v>
      </c>
      <c r="K23" s="12">
        <f>K36+K61+K65+K40+K46+K51</f>
        <v>184348.644</v>
      </c>
      <c r="L23" s="13">
        <f t="shared" si="3"/>
        <v>852496.64099999995</v>
      </c>
      <c r="M23" s="12">
        <f>M36+M61+M65+M40+M46+M51+M30</f>
        <v>281632.84299999999</v>
      </c>
      <c r="N23" s="13">
        <f t="shared" si="4"/>
        <v>1134129.4839999999</v>
      </c>
      <c r="O23" s="12">
        <f>O36+O61+O65+O40+O46+O51+O30</f>
        <v>0</v>
      </c>
      <c r="P23" s="13">
        <f t="shared" si="5"/>
        <v>1134129.4839999999</v>
      </c>
      <c r="Q23" s="12">
        <f>Q36+Q61+Q65+Q40+Q46+Q51+Q30</f>
        <v>407119.46299999999</v>
      </c>
      <c r="R23" s="13">
        <f t="shared" si="6"/>
        <v>1541248.9469999999</v>
      </c>
      <c r="S23" s="13">
        <f>S36+S61+S65+S40+S46+S51+S30</f>
        <v>0</v>
      </c>
      <c r="T23" s="13">
        <f t="shared" si="7"/>
        <v>1541248.9469999999</v>
      </c>
      <c r="U23" s="13">
        <f>U36+U61+U65+U40+U46+U51+U30</f>
        <v>0</v>
      </c>
      <c r="V23" s="13">
        <f t="shared" si="8"/>
        <v>1541248.9469999999</v>
      </c>
      <c r="W23" s="13">
        <f>W36+W61+W65+W40+W46+W51+W30</f>
        <v>0</v>
      </c>
      <c r="X23" s="68">
        <f t="shared" si="9"/>
        <v>1541248.9469999999</v>
      </c>
      <c r="Y23" s="13"/>
      <c r="Z23" s="12">
        <f>Z36</f>
        <v>0</v>
      </c>
      <c r="AA23" s="13">
        <f t="shared" si="10"/>
        <v>0</v>
      </c>
      <c r="AB23" s="12">
        <f>AB36+AB61+AB65+AB40+AB46+AB51</f>
        <v>0</v>
      </c>
      <c r="AC23" s="13">
        <f t="shared" si="11"/>
        <v>0</v>
      </c>
      <c r="AD23" s="12">
        <f>AD36+AD61+AD65+AD40+AD46+AD51</f>
        <v>0</v>
      </c>
      <c r="AE23" s="13">
        <f t="shared" si="12"/>
        <v>0</v>
      </c>
      <c r="AF23" s="12">
        <f>AF36+AF61+AF65+AF40+AF46+AF51</f>
        <v>0</v>
      </c>
      <c r="AG23" s="13">
        <f t="shared" si="13"/>
        <v>0</v>
      </c>
      <c r="AH23" s="12">
        <f>AH36+AH61+AH65+AH40+AH46+AH51+AH30</f>
        <v>0</v>
      </c>
      <c r="AI23" s="13">
        <f t="shared" si="14"/>
        <v>0</v>
      </c>
      <c r="AJ23" s="12">
        <f>AJ36+AJ61+AJ65+AJ40+AJ46+AJ51+AJ30</f>
        <v>0</v>
      </c>
      <c r="AK23" s="13">
        <f t="shared" si="15"/>
        <v>0</v>
      </c>
      <c r="AL23" s="12">
        <f>AL36+AL61+AL65+AL40+AL46+AL51+AL30</f>
        <v>0</v>
      </c>
      <c r="AM23" s="13">
        <f t="shared" si="16"/>
        <v>0</v>
      </c>
      <c r="AN23" s="13">
        <f>AN36+AN61+AN65+AN40+AN46+AN51+AN30</f>
        <v>0</v>
      </c>
      <c r="AO23" s="13">
        <f t="shared" si="17"/>
        <v>0</v>
      </c>
      <c r="AP23" s="13">
        <f>AP36+AP61+AP65+AP40+AP46+AP51+AP30</f>
        <v>0</v>
      </c>
      <c r="AQ23" s="13">
        <f t="shared" si="18"/>
        <v>0</v>
      </c>
      <c r="AR23" s="13">
        <f>AR36+AR61+AR65+AR40+AR46+AR51+AR30</f>
        <v>0</v>
      </c>
      <c r="AS23" s="68">
        <f t="shared" si="19"/>
        <v>0</v>
      </c>
      <c r="AT23" s="13"/>
      <c r="AU23" s="12">
        <f>AU36</f>
        <v>0</v>
      </c>
      <c r="AV23" s="13">
        <f t="shared" si="20"/>
        <v>0</v>
      </c>
      <c r="AW23" s="12">
        <f>AW36+AW61+AW65+AW40+AW46+AW51</f>
        <v>0</v>
      </c>
      <c r="AX23" s="13">
        <f t="shared" si="21"/>
        <v>0</v>
      </c>
      <c r="AY23" s="12">
        <f>AY36+AY61+AY65+AY40+AY46+AY51</f>
        <v>0</v>
      </c>
      <c r="AZ23" s="13">
        <f t="shared" si="22"/>
        <v>0</v>
      </c>
      <c r="BA23" s="12">
        <f>BA36+BA61+BA65+BA40+BA46+BA51+BA30</f>
        <v>0</v>
      </c>
      <c r="BB23" s="13">
        <f t="shared" si="23"/>
        <v>0</v>
      </c>
      <c r="BC23" s="12">
        <f>BC36+BC61+BC65+BC40+BC46+BC51+BC30</f>
        <v>0</v>
      </c>
      <c r="BD23" s="14">
        <f t="shared" si="24"/>
        <v>0</v>
      </c>
      <c r="BE23" s="13">
        <f>BE36+BE61+BE65+BE40+BE46+BE51+BE30</f>
        <v>0</v>
      </c>
      <c r="BF23" s="13">
        <f t="shared" si="25"/>
        <v>0</v>
      </c>
      <c r="BG23" s="13">
        <f>BG36+BG61+BG65+BG40+BG46+BG51+BG30</f>
        <v>0</v>
      </c>
      <c r="BH23" s="68">
        <f t="shared" si="26"/>
        <v>0</v>
      </c>
      <c r="BK23" s="27"/>
    </row>
    <row r="24" spans="1:63" s="1" customFormat="1" ht="54" hidden="1" x14ac:dyDescent="0.35">
      <c r="A24" s="10" t="s">
        <v>33</v>
      </c>
      <c r="B24" s="28" t="s">
        <v>34</v>
      </c>
      <c r="C24" s="26" t="s">
        <v>35</v>
      </c>
      <c r="D24" s="29">
        <v>204896.3</v>
      </c>
      <c r="E24" s="12"/>
      <c r="F24" s="13">
        <f t="shared" si="0"/>
        <v>204896.3</v>
      </c>
      <c r="G24" s="12"/>
      <c r="H24" s="13">
        <f t="shared" si="1"/>
        <v>204896.3</v>
      </c>
      <c r="I24" s="12"/>
      <c r="J24" s="13">
        <f t="shared" si="2"/>
        <v>204896.3</v>
      </c>
      <c r="K24" s="12">
        <v>-200000</v>
      </c>
      <c r="L24" s="13">
        <f t="shared" si="3"/>
        <v>4896.2999999999884</v>
      </c>
      <c r="M24" s="12">
        <v>-4896.3</v>
      </c>
      <c r="N24" s="13">
        <f t="shared" si="4"/>
        <v>-1.1823431123048067E-11</v>
      </c>
      <c r="O24" s="12"/>
      <c r="P24" s="13">
        <f t="shared" si="5"/>
        <v>-1.1823431123048067E-11</v>
      </c>
      <c r="Q24" s="12"/>
      <c r="R24" s="13">
        <f t="shared" si="6"/>
        <v>-1.1823431123048067E-11</v>
      </c>
      <c r="S24" s="13"/>
      <c r="T24" s="13">
        <f t="shared" si="7"/>
        <v>-1.1823431123048067E-11</v>
      </c>
      <c r="U24" s="13"/>
      <c r="V24" s="13">
        <f t="shared" si="8"/>
        <v>-1.1823431123048067E-11</v>
      </c>
      <c r="W24" s="30"/>
      <c r="X24" s="13">
        <f t="shared" si="9"/>
        <v>-1.1823431123048067E-11</v>
      </c>
      <c r="Y24" s="31">
        <v>305572.3</v>
      </c>
      <c r="Z24" s="12">
        <v>-53186.6</v>
      </c>
      <c r="AA24" s="13">
        <f t="shared" si="10"/>
        <v>252385.69999999998</v>
      </c>
      <c r="AB24" s="12"/>
      <c r="AC24" s="13">
        <f t="shared" si="11"/>
        <v>252385.69999999998</v>
      </c>
      <c r="AD24" s="12">
        <v>200000</v>
      </c>
      <c r="AE24" s="13">
        <f t="shared" si="12"/>
        <v>452385.69999999995</v>
      </c>
      <c r="AF24" s="12"/>
      <c r="AG24" s="13">
        <f t="shared" si="13"/>
        <v>452385.69999999995</v>
      </c>
      <c r="AH24" s="12"/>
      <c r="AI24" s="13">
        <f t="shared" si="14"/>
        <v>452385.69999999995</v>
      </c>
      <c r="AJ24" s="12"/>
      <c r="AK24" s="13">
        <f t="shared" si="15"/>
        <v>452385.69999999995</v>
      </c>
      <c r="AL24" s="12">
        <v>-452385.7</v>
      </c>
      <c r="AM24" s="13">
        <f t="shared" si="16"/>
        <v>0</v>
      </c>
      <c r="AN24" s="13"/>
      <c r="AO24" s="13">
        <f t="shared" si="17"/>
        <v>0</v>
      </c>
      <c r="AP24" s="13"/>
      <c r="AQ24" s="13">
        <f t="shared" si="18"/>
        <v>0</v>
      </c>
      <c r="AR24" s="30"/>
      <c r="AS24" s="13">
        <f t="shared" si="19"/>
        <v>0</v>
      </c>
      <c r="AT24" s="31">
        <v>0</v>
      </c>
      <c r="AU24" s="29"/>
      <c r="AV24" s="13">
        <f t="shared" si="20"/>
        <v>0</v>
      </c>
      <c r="AW24" s="12"/>
      <c r="AX24" s="13">
        <f t="shared" si="21"/>
        <v>0</v>
      </c>
      <c r="AY24" s="12"/>
      <c r="AZ24" s="13">
        <f t="shared" si="22"/>
        <v>0</v>
      </c>
      <c r="BA24" s="12"/>
      <c r="BB24" s="13">
        <f t="shared" si="23"/>
        <v>0</v>
      </c>
      <c r="BC24" s="12"/>
      <c r="BD24" s="14">
        <f t="shared" si="24"/>
        <v>0</v>
      </c>
      <c r="BE24" s="13"/>
      <c r="BF24" s="13">
        <f t="shared" si="25"/>
        <v>0</v>
      </c>
      <c r="BG24" s="30"/>
      <c r="BH24" s="13">
        <f t="shared" si="26"/>
        <v>0</v>
      </c>
      <c r="BI24" s="3" t="s">
        <v>36</v>
      </c>
      <c r="BJ24" s="4" t="s">
        <v>29</v>
      </c>
      <c r="BK24" s="27"/>
    </row>
    <row r="25" spans="1:63" ht="54" x14ac:dyDescent="0.35">
      <c r="A25" s="64" t="s">
        <v>33</v>
      </c>
      <c r="B25" s="74" t="s">
        <v>37</v>
      </c>
      <c r="C25" s="72" t="s">
        <v>35</v>
      </c>
      <c r="D25" s="12">
        <v>62244.1</v>
      </c>
      <c r="E25" s="12">
        <v>-21444.351999999999</v>
      </c>
      <c r="F25" s="13">
        <f t="shared" si="0"/>
        <v>40799.748</v>
      </c>
      <c r="G25" s="12">
        <v>596.89499999999998</v>
      </c>
      <c r="H25" s="13">
        <f t="shared" si="1"/>
        <v>41396.642999999996</v>
      </c>
      <c r="I25" s="12"/>
      <c r="J25" s="13">
        <f t="shared" si="2"/>
        <v>41396.642999999996</v>
      </c>
      <c r="K25" s="12"/>
      <c r="L25" s="13">
        <f t="shared" si="3"/>
        <v>41396.642999999996</v>
      </c>
      <c r="M25" s="12"/>
      <c r="N25" s="13">
        <f t="shared" si="4"/>
        <v>41396.642999999996</v>
      </c>
      <c r="O25" s="12"/>
      <c r="P25" s="13">
        <f t="shared" si="5"/>
        <v>41396.642999999996</v>
      </c>
      <c r="Q25" s="12"/>
      <c r="R25" s="13">
        <f t="shared" si="6"/>
        <v>41396.642999999996</v>
      </c>
      <c r="S25" s="13"/>
      <c r="T25" s="13">
        <f t="shared" si="7"/>
        <v>41396.642999999996</v>
      </c>
      <c r="U25" s="13"/>
      <c r="V25" s="13">
        <f t="shared" si="8"/>
        <v>41396.642999999996</v>
      </c>
      <c r="W25" s="13"/>
      <c r="X25" s="68">
        <f t="shared" si="9"/>
        <v>41396.642999999996</v>
      </c>
      <c r="Y25" s="13">
        <v>0</v>
      </c>
      <c r="Z25" s="12"/>
      <c r="AA25" s="13">
        <f t="shared" si="10"/>
        <v>0</v>
      </c>
      <c r="AB25" s="12"/>
      <c r="AC25" s="13">
        <f t="shared" si="11"/>
        <v>0</v>
      </c>
      <c r="AD25" s="12"/>
      <c r="AE25" s="13">
        <f t="shared" si="12"/>
        <v>0</v>
      </c>
      <c r="AF25" s="12"/>
      <c r="AG25" s="13">
        <f t="shared" si="13"/>
        <v>0</v>
      </c>
      <c r="AH25" s="12"/>
      <c r="AI25" s="13">
        <f t="shared" si="14"/>
        <v>0</v>
      </c>
      <c r="AJ25" s="12"/>
      <c r="AK25" s="13">
        <f t="shared" si="15"/>
        <v>0</v>
      </c>
      <c r="AL25" s="12"/>
      <c r="AM25" s="13">
        <f t="shared" si="16"/>
        <v>0</v>
      </c>
      <c r="AN25" s="13"/>
      <c r="AO25" s="13">
        <f t="shared" si="17"/>
        <v>0</v>
      </c>
      <c r="AP25" s="13"/>
      <c r="AQ25" s="13">
        <f t="shared" si="18"/>
        <v>0</v>
      </c>
      <c r="AR25" s="13"/>
      <c r="AS25" s="68">
        <f t="shared" si="19"/>
        <v>0</v>
      </c>
      <c r="AT25" s="13">
        <v>0</v>
      </c>
      <c r="AU25" s="12"/>
      <c r="AV25" s="13">
        <f t="shared" si="20"/>
        <v>0</v>
      </c>
      <c r="AW25" s="12"/>
      <c r="AX25" s="13">
        <f t="shared" si="21"/>
        <v>0</v>
      </c>
      <c r="AY25" s="12"/>
      <c r="AZ25" s="13">
        <f t="shared" si="22"/>
        <v>0</v>
      </c>
      <c r="BA25" s="12"/>
      <c r="BB25" s="13">
        <f t="shared" si="23"/>
        <v>0</v>
      </c>
      <c r="BC25" s="12"/>
      <c r="BD25" s="14">
        <f t="shared" si="24"/>
        <v>0</v>
      </c>
      <c r="BE25" s="13"/>
      <c r="BF25" s="13">
        <f t="shared" si="25"/>
        <v>0</v>
      </c>
      <c r="BG25" s="13"/>
      <c r="BH25" s="68">
        <f t="shared" si="26"/>
        <v>0</v>
      </c>
      <c r="BI25" s="3" t="s">
        <v>38</v>
      </c>
      <c r="BK25" s="27"/>
    </row>
    <row r="26" spans="1:63" ht="34.5" customHeight="1" x14ac:dyDescent="0.35">
      <c r="A26" s="97" t="s">
        <v>39</v>
      </c>
      <c r="B26" s="88" t="s">
        <v>40</v>
      </c>
      <c r="C26" s="72" t="s">
        <v>41</v>
      </c>
      <c r="D26" s="12">
        <v>0</v>
      </c>
      <c r="E26" s="12"/>
      <c r="F26" s="13">
        <f t="shared" si="0"/>
        <v>0</v>
      </c>
      <c r="G26" s="12"/>
      <c r="H26" s="13">
        <f t="shared" si="1"/>
        <v>0</v>
      </c>
      <c r="I26" s="12"/>
      <c r="J26" s="13">
        <f t="shared" si="2"/>
        <v>0</v>
      </c>
      <c r="K26" s="12"/>
      <c r="L26" s="13">
        <f t="shared" si="3"/>
        <v>0</v>
      </c>
      <c r="M26" s="12"/>
      <c r="N26" s="13">
        <f t="shared" si="4"/>
        <v>0</v>
      </c>
      <c r="O26" s="12"/>
      <c r="P26" s="13">
        <f t="shared" si="5"/>
        <v>0</v>
      </c>
      <c r="Q26" s="12"/>
      <c r="R26" s="13">
        <f t="shared" si="6"/>
        <v>0</v>
      </c>
      <c r="S26" s="13"/>
      <c r="T26" s="13">
        <f t="shared" si="7"/>
        <v>0</v>
      </c>
      <c r="U26" s="13"/>
      <c r="V26" s="13">
        <f t="shared" si="8"/>
        <v>0</v>
      </c>
      <c r="W26" s="13"/>
      <c r="X26" s="68">
        <f t="shared" si="9"/>
        <v>0</v>
      </c>
      <c r="Y26" s="13">
        <v>0</v>
      </c>
      <c r="Z26" s="12"/>
      <c r="AA26" s="13">
        <f t="shared" si="10"/>
        <v>0</v>
      </c>
      <c r="AB26" s="12"/>
      <c r="AC26" s="13">
        <f t="shared" si="11"/>
        <v>0</v>
      </c>
      <c r="AD26" s="12"/>
      <c r="AE26" s="13">
        <f t="shared" si="12"/>
        <v>0</v>
      </c>
      <c r="AF26" s="12"/>
      <c r="AG26" s="13">
        <f t="shared" si="13"/>
        <v>0</v>
      </c>
      <c r="AH26" s="12"/>
      <c r="AI26" s="13">
        <f t="shared" si="14"/>
        <v>0</v>
      </c>
      <c r="AJ26" s="12"/>
      <c r="AK26" s="13">
        <f t="shared" si="15"/>
        <v>0</v>
      </c>
      <c r="AL26" s="12"/>
      <c r="AM26" s="13">
        <f t="shared" si="16"/>
        <v>0</v>
      </c>
      <c r="AN26" s="13"/>
      <c r="AO26" s="13">
        <f t="shared" si="17"/>
        <v>0</v>
      </c>
      <c r="AP26" s="13"/>
      <c r="AQ26" s="13">
        <f t="shared" si="18"/>
        <v>0</v>
      </c>
      <c r="AR26" s="13"/>
      <c r="AS26" s="68">
        <f t="shared" si="19"/>
        <v>0</v>
      </c>
      <c r="AT26" s="13">
        <v>54620.7</v>
      </c>
      <c r="AU26" s="12"/>
      <c r="AV26" s="13">
        <f t="shared" si="20"/>
        <v>54620.7</v>
      </c>
      <c r="AW26" s="12"/>
      <c r="AX26" s="13">
        <f t="shared" si="21"/>
        <v>54620.7</v>
      </c>
      <c r="AY26" s="12"/>
      <c r="AZ26" s="13">
        <f t="shared" si="22"/>
        <v>54620.7</v>
      </c>
      <c r="BA26" s="12"/>
      <c r="BB26" s="13">
        <f t="shared" si="23"/>
        <v>54620.7</v>
      </c>
      <c r="BC26" s="12"/>
      <c r="BD26" s="14">
        <f t="shared" si="24"/>
        <v>54620.7</v>
      </c>
      <c r="BE26" s="13"/>
      <c r="BF26" s="13">
        <f t="shared" si="25"/>
        <v>54620.7</v>
      </c>
      <c r="BG26" s="13"/>
      <c r="BH26" s="68">
        <f t="shared" si="26"/>
        <v>54620.7</v>
      </c>
      <c r="BI26" s="3" t="s">
        <v>42</v>
      </c>
      <c r="BK26" s="27"/>
    </row>
    <row r="27" spans="1:63" ht="54" x14ac:dyDescent="0.35">
      <c r="A27" s="97" t="s">
        <v>43</v>
      </c>
      <c r="B27" s="88"/>
      <c r="C27" s="72" t="s">
        <v>35</v>
      </c>
      <c r="D27" s="12">
        <f>D29+D30</f>
        <v>47000</v>
      </c>
      <c r="E27" s="12"/>
      <c r="F27" s="13">
        <f>F29+F30</f>
        <v>47000</v>
      </c>
      <c r="G27" s="12"/>
      <c r="H27" s="13">
        <f>H29+H30</f>
        <v>47000</v>
      </c>
      <c r="I27" s="12"/>
      <c r="J27" s="13">
        <f>J29+J30</f>
        <v>47000</v>
      </c>
      <c r="K27" s="12"/>
      <c r="L27" s="13">
        <f t="shared" si="3"/>
        <v>47000</v>
      </c>
      <c r="M27" s="12">
        <f>M29+M30</f>
        <v>0</v>
      </c>
      <c r="N27" s="13">
        <f t="shared" si="4"/>
        <v>47000</v>
      </c>
      <c r="O27" s="12">
        <f>O29+O30</f>
        <v>0</v>
      </c>
      <c r="P27" s="13">
        <f t="shared" si="5"/>
        <v>47000</v>
      </c>
      <c r="Q27" s="12">
        <f>Q29+Q30</f>
        <v>407119.46299999999</v>
      </c>
      <c r="R27" s="13">
        <f t="shared" si="6"/>
        <v>454119.46299999999</v>
      </c>
      <c r="S27" s="13">
        <f>S29+S30</f>
        <v>0</v>
      </c>
      <c r="T27" s="13">
        <f t="shared" si="7"/>
        <v>454119.46299999999</v>
      </c>
      <c r="U27" s="13">
        <f>U29+U30</f>
        <v>0</v>
      </c>
      <c r="V27" s="13">
        <f t="shared" si="8"/>
        <v>454119.46299999999</v>
      </c>
      <c r="W27" s="13">
        <f>W29+W30</f>
        <v>0</v>
      </c>
      <c r="X27" s="68">
        <f t="shared" si="9"/>
        <v>454119.46299999999</v>
      </c>
      <c r="Y27" s="13">
        <v>453000</v>
      </c>
      <c r="Z27" s="12"/>
      <c r="AA27" s="13">
        <f t="shared" si="10"/>
        <v>453000</v>
      </c>
      <c r="AB27" s="12"/>
      <c r="AC27" s="13">
        <f t="shared" si="11"/>
        <v>453000</v>
      </c>
      <c r="AD27" s="12"/>
      <c r="AE27" s="13">
        <f t="shared" si="12"/>
        <v>453000</v>
      </c>
      <c r="AF27" s="12"/>
      <c r="AG27" s="13">
        <f t="shared" si="13"/>
        <v>453000</v>
      </c>
      <c r="AH27" s="12">
        <f>AH29+AH30</f>
        <v>0</v>
      </c>
      <c r="AI27" s="13">
        <f t="shared" si="14"/>
        <v>453000</v>
      </c>
      <c r="AJ27" s="12">
        <f>AJ29+AJ30</f>
        <v>0</v>
      </c>
      <c r="AK27" s="13">
        <f t="shared" si="15"/>
        <v>453000</v>
      </c>
      <c r="AL27" s="12">
        <f>AL29+AL30</f>
        <v>0</v>
      </c>
      <c r="AM27" s="13">
        <f t="shared" si="16"/>
        <v>453000</v>
      </c>
      <c r="AN27" s="13">
        <f>AN29+AN30</f>
        <v>0</v>
      </c>
      <c r="AO27" s="13">
        <f t="shared" si="17"/>
        <v>453000</v>
      </c>
      <c r="AP27" s="13">
        <f>AP29+AP30</f>
        <v>0</v>
      </c>
      <c r="AQ27" s="13">
        <f t="shared" si="18"/>
        <v>453000</v>
      </c>
      <c r="AR27" s="13">
        <f>AR29+AR30</f>
        <v>0</v>
      </c>
      <c r="AS27" s="68">
        <f t="shared" si="19"/>
        <v>453000</v>
      </c>
      <c r="AT27" s="13">
        <v>1049198.7</v>
      </c>
      <c r="AU27" s="12">
        <f>AU29+AU30</f>
        <v>-70868.899999999994</v>
      </c>
      <c r="AV27" s="13">
        <f t="shared" si="20"/>
        <v>978329.79999999993</v>
      </c>
      <c r="AW27" s="12"/>
      <c r="AX27" s="13">
        <f t="shared" si="21"/>
        <v>978329.79999999993</v>
      </c>
      <c r="AY27" s="12"/>
      <c r="AZ27" s="13">
        <f t="shared" si="22"/>
        <v>978329.79999999993</v>
      </c>
      <c r="BA27" s="12">
        <f>BA29+BA30</f>
        <v>0</v>
      </c>
      <c r="BB27" s="13">
        <f t="shared" si="23"/>
        <v>978329.79999999993</v>
      </c>
      <c r="BC27" s="12">
        <f>BC29+BC30</f>
        <v>-407119.46299999999</v>
      </c>
      <c r="BD27" s="14">
        <f t="shared" si="24"/>
        <v>571210.33699999994</v>
      </c>
      <c r="BE27" s="13">
        <f>BE29+BE30</f>
        <v>0</v>
      </c>
      <c r="BF27" s="13">
        <f t="shared" si="25"/>
        <v>571210.33699999994</v>
      </c>
      <c r="BG27" s="13">
        <f>BG29+BG30</f>
        <v>0</v>
      </c>
      <c r="BH27" s="68">
        <f t="shared" si="26"/>
        <v>571210.33699999994</v>
      </c>
      <c r="BK27" s="27"/>
    </row>
    <row r="28" spans="1:63" x14ac:dyDescent="0.35">
      <c r="A28" s="75"/>
      <c r="B28" s="72" t="s">
        <v>27</v>
      </c>
      <c r="C28" s="76"/>
      <c r="D28" s="12"/>
      <c r="E28" s="12"/>
      <c r="F28" s="13"/>
      <c r="G28" s="12"/>
      <c r="H28" s="13"/>
      <c r="I28" s="12"/>
      <c r="J28" s="13"/>
      <c r="K28" s="12"/>
      <c r="L28" s="13"/>
      <c r="M28" s="12"/>
      <c r="N28" s="13"/>
      <c r="O28" s="12"/>
      <c r="P28" s="13"/>
      <c r="Q28" s="12"/>
      <c r="R28" s="13"/>
      <c r="S28" s="13"/>
      <c r="T28" s="13"/>
      <c r="U28" s="13"/>
      <c r="V28" s="13"/>
      <c r="W28" s="13"/>
      <c r="X28" s="68"/>
      <c r="Y28" s="13"/>
      <c r="Z28" s="12"/>
      <c r="AA28" s="13"/>
      <c r="AB28" s="12"/>
      <c r="AC28" s="13"/>
      <c r="AD28" s="12"/>
      <c r="AE28" s="13"/>
      <c r="AF28" s="12"/>
      <c r="AG28" s="13"/>
      <c r="AH28" s="12"/>
      <c r="AI28" s="13"/>
      <c r="AJ28" s="12"/>
      <c r="AK28" s="13"/>
      <c r="AL28" s="12"/>
      <c r="AM28" s="13"/>
      <c r="AN28" s="13"/>
      <c r="AO28" s="13"/>
      <c r="AP28" s="13"/>
      <c r="AQ28" s="13"/>
      <c r="AR28" s="13"/>
      <c r="AS28" s="68"/>
      <c r="AT28" s="13"/>
      <c r="AU28" s="12"/>
      <c r="AV28" s="13"/>
      <c r="AW28" s="12"/>
      <c r="AX28" s="13"/>
      <c r="AY28" s="12"/>
      <c r="AZ28" s="13"/>
      <c r="BA28" s="12"/>
      <c r="BB28" s="13"/>
      <c r="BC28" s="12"/>
      <c r="BD28" s="14"/>
      <c r="BE28" s="13"/>
      <c r="BF28" s="13"/>
      <c r="BG28" s="13"/>
      <c r="BH28" s="68"/>
      <c r="BK28" s="27"/>
    </row>
    <row r="29" spans="1:63" s="1" customFormat="1" hidden="1" x14ac:dyDescent="0.35">
      <c r="A29" s="32"/>
      <c r="B29" s="26" t="s">
        <v>28</v>
      </c>
      <c r="C29" s="26"/>
      <c r="D29" s="29">
        <v>47000</v>
      </c>
      <c r="E29" s="12"/>
      <c r="F29" s="13">
        <f t="shared" ref="F29:F92" si="27">D29+E29</f>
        <v>47000</v>
      </c>
      <c r="G29" s="12"/>
      <c r="H29" s="13">
        <f t="shared" ref="H29:H92" si="28">F29+G29</f>
        <v>47000</v>
      </c>
      <c r="I29" s="12"/>
      <c r="J29" s="13">
        <f t="shared" ref="J29:J92" si="29">H29+I29</f>
        <v>47000</v>
      </c>
      <c r="K29" s="12"/>
      <c r="L29" s="13">
        <f t="shared" si="3"/>
        <v>47000</v>
      </c>
      <c r="M29" s="12"/>
      <c r="N29" s="13">
        <f t="shared" si="4"/>
        <v>47000</v>
      </c>
      <c r="O29" s="12"/>
      <c r="P29" s="13">
        <f t="shared" si="5"/>
        <v>47000</v>
      </c>
      <c r="Q29" s="12"/>
      <c r="R29" s="13">
        <f t="shared" si="6"/>
        <v>47000</v>
      </c>
      <c r="S29" s="13"/>
      <c r="T29" s="13">
        <f t="shared" si="7"/>
        <v>47000</v>
      </c>
      <c r="U29" s="13"/>
      <c r="V29" s="13">
        <f t="shared" si="8"/>
        <v>47000</v>
      </c>
      <c r="W29" s="30"/>
      <c r="X29" s="13">
        <f t="shared" si="9"/>
        <v>47000</v>
      </c>
      <c r="Y29" s="31">
        <v>453000</v>
      </c>
      <c r="Z29" s="12"/>
      <c r="AA29" s="13">
        <f t="shared" si="10"/>
        <v>453000</v>
      </c>
      <c r="AB29" s="12"/>
      <c r="AC29" s="13">
        <f t="shared" si="11"/>
        <v>453000</v>
      </c>
      <c r="AD29" s="12"/>
      <c r="AE29" s="13">
        <f t="shared" si="12"/>
        <v>453000</v>
      </c>
      <c r="AF29" s="12"/>
      <c r="AG29" s="13">
        <f t="shared" si="13"/>
        <v>453000</v>
      </c>
      <c r="AH29" s="12"/>
      <c r="AI29" s="13">
        <f t="shared" si="14"/>
        <v>453000</v>
      </c>
      <c r="AJ29" s="12"/>
      <c r="AK29" s="13">
        <f t="shared" si="15"/>
        <v>453000</v>
      </c>
      <c r="AL29" s="12"/>
      <c r="AM29" s="13">
        <f t="shared" si="16"/>
        <v>453000</v>
      </c>
      <c r="AN29" s="13"/>
      <c r="AO29" s="13">
        <f t="shared" si="17"/>
        <v>453000</v>
      </c>
      <c r="AP29" s="13"/>
      <c r="AQ29" s="13">
        <f t="shared" si="18"/>
        <v>453000</v>
      </c>
      <c r="AR29" s="30"/>
      <c r="AS29" s="13">
        <f t="shared" si="19"/>
        <v>453000</v>
      </c>
      <c r="AT29" s="31">
        <v>1049198.7</v>
      </c>
      <c r="AU29" s="29">
        <v>-70868.899999999994</v>
      </c>
      <c r="AV29" s="13">
        <f t="shared" si="20"/>
        <v>978329.79999999993</v>
      </c>
      <c r="AW29" s="12"/>
      <c r="AX29" s="13">
        <f t="shared" si="21"/>
        <v>978329.79999999993</v>
      </c>
      <c r="AY29" s="12"/>
      <c r="AZ29" s="13">
        <f t="shared" si="22"/>
        <v>978329.79999999993</v>
      </c>
      <c r="BA29" s="12"/>
      <c r="BB29" s="13">
        <f t="shared" si="23"/>
        <v>978329.79999999993</v>
      </c>
      <c r="BC29" s="12">
        <v>-407119.46299999999</v>
      </c>
      <c r="BD29" s="14">
        <f t="shared" si="24"/>
        <v>571210.33699999994</v>
      </c>
      <c r="BE29" s="13"/>
      <c r="BF29" s="13">
        <f t="shared" si="25"/>
        <v>571210.33699999994</v>
      </c>
      <c r="BG29" s="30"/>
      <c r="BH29" s="13">
        <f t="shared" si="26"/>
        <v>571210.33699999994</v>
      </c>
      <c r="BI29" s="3" t="s">
        <v>42</v>
      </c>
      <c r="BJ29" s="4" t="s">
        <v>29</v>
      </c>
      <c r="BK29" s="27"/>
    </row>
    <row r="30" spans="1:63" x14ac:dyDescent="0.35">
      <c r="A30" s="75"/>
      <c r="B30" s="72" t="s">
        <v>32</v>
      </c>
      <c r="C30" s="77" t="s">
        <v>26</v>
      </c>
      <c r="D30" s="12">
        <v>0</v>
      </c>
      <c r="E30" s="12"/>
      <c r="F30" s="13">
        <f t="shared" si="27"/>
        <v>0</v>
      </c>
      <c r="G30" s="12"/>
      <c r="H30" s="13">
        <f t="shared" si="28"/>
        <v>0</v>
      </c>
      <c r="I30" s="12"/>
      <c r="J30" s="13">
        <f t="shared" si="29"/>
        <v>0</v>
      </c>
      <c r="K30" s="12"/>
      <c r="L30" s="13">
        <f t="shared" si="3"/>
        <v>0</v>
      </c>
      <c r="M30" s="12"/>
      <c r="N30" s="13">
        <f t="shared" si="4"/>
        <v>0</v>
      </c>
      <c r="O30" s="12"/>
      <c r="P30" s="13">
        <f t="shared" si="5"/>
        <v>0</v>
      </c>
      <c r="Q30" s="12">
        <v>407119.46299999999</v>
      </c>
      <c r="R30" s="13">
        <f t="shared" si="6"/>
        <v>407119.46299999999</v>
      </c>
      <c r="S30" s="13"/>
      <c r="T30" s="13">
        <f t="shared" si="7"/>
        <v>407119.46299999999</v>
      </c>
      <c r="U30" s="13"/>
      <c r="V30" s="13">
        <f t="shared" si="8"/>
        <v>407119.46299999999</v>
      </c>
      <c r="W30" s="13"/>
      <c r="X30" s="68">
        <f t="shared" si="9"/>
        <v>407119.46299999999</v>
      </c>
      <c r="Y30" s="13"/>
      <c r="Z30" s="12"/>
      <c r="AA30" s="13"/>
      <c r="AB30" s="12"/>
      <c r="AC30" s="13"/>
      <c r="AD30" s="12"/>
      <c r="AE30" s="13"/>
      <c r="AF30" s="12"/>
      <c r="AG30" s="13"/>
      <c r="AH30" s="12"/>
      <c r="AI30" s="13">
        <f t="shared" si="14"/>
        <v>0</v>
      </c>
      <c r="AJ30" s="12"/>
      <c r="AK30" s="13">
        <f t="shared" si="15"/>
        <v>0</v>
      </c>
      <c r="AL30" s="12"/>
      <c r="AM30" s="13">
        <f t="shared" si="16"/>
        <v>0</v>
      </c>
      <c r="AN30" s="13"/>
      <c r="AO30" s="13">
        <f t="shared" si="17"/>
        <v>0</v>
      </c>
      <c r="AP30" s="13"/>
      <c r="AQ30" s="13">
        <f t="shared" si="18"/>
        <v>0</v>
      </c>
      <c r="AR30" s="13"/>
      <c r="AS30" s="68">
        <f t="shared" si="19"/>
        <v>0</v>
      </c>
      <c r="AT30" s="13"/>
      <c r="AU30" s="12"/>
      <c r="AV30" s="13"/>
      <c r="AW30" s="12"/>
      <c r="AX30" s="13"/>
      <c r="AY30" s="12"/>
      <c r="AZ30" s="13"/>
      <c r="BA30" s="12"/>
      <c r="BB30" s="13">
        <f t="shared" si="23"/>
        <v>0</v>
      </c>
      <c r="BC30" s="12"/>
      <c r="BD30" s="14">
        <f t="shared" si="24"/>
        <v>0</v>
      </c>
      <c r="BE30" s="13"/>
      <c r="BF30" s="13">
        <f t="shared" si="25"/>
        <v>0</v>
      </c>
      <c r="BG30" s="13"/>
      <c r="BH30" s="68">
        <f t="shared" si="26"/>
        <v>0</v>
      </c>
      <c r="BI30" s="3" t="s">
        <v>42</v>
      </c>
      <c r="BK30" s="27"/>
    </row>
    <row r="31" spans="1:63" ht="34.5" customHeight="1" x14ac:dyDescent="0.35">
      <c r="A31" s="99" t="s">
        <v>43</v>
      </c>
      <c r="B31" s="88" t="s">
        <v>44</v>
      </c>
      <c r="C31" s="72" t="s">
        <v>41</v>
      </c>
      <c r="D31" s="13">
        <v>0</v>
      </c>
      <c r="E31" s="13"/>
      <c r="F31" s="13">
        <f t="shared" si="27"/>
        <v>0</v>
      </c>
      <c r="G31" s="13"/>
      <c r="H31" s="13">
        <f t="shared" si="28"/>
        <v>0</v>
      </c>
      <c r="I31" s="13"/>
      <c r="J31" s="13">
        <f t="shared" si="29"/>
        <v>0</v>
      </c>
      <c r="K31" s="13"/>
      <c r="L31" s="13">
        <f t="shared" si="3"/>
        <v>0</v>
      </c>
      <c r="M31" s="13"/>
      <c r="N31" s="13">
        <f t="shared" si="4"/>
        <v>0</v>
      </c>
      <c r="O31" s="13"/>
      <c r="P31" s="13">
        <f t="shared" si="5"/>
        <v>0</v>
      </c>
      <c r="Q31" s="13"/>
      <c r="R31" s="13">
        <f t="shared" si="6"/>
        <v>0</v>
      </c>
      <c r="S31" s="13"/>
      <c r="T31" s="13">
        <f t="shared" si="7"/>
        <v>0</v>
      </c>
      <c r="U31" s="13"/>
      <c r="V31" s="13">
        <f t="shared" si="8"/>
        <v>0</v>
      </c>
      <c r="W31" s="13"/>
      <c r="X31" s="68">
        <f t="shared" si="9"/>
        <v>0</v>
      </c>
      <c r="Y31" s="13">
        <v>26009.8</v>
      </c>
      <c r="Z31" s="12"/>
      <c r="AA31" s="13">
        <f t="shared" si="10"/>
        <v>26009.8</v>
      </c>
      <c r="AB31" s="12">
        <v>40308.101999999999</v>
      </c>
      <c r="AC31" s="13">
        <f t="shared" si="11"/>
        <v>66317.902000000002</v>
      </c>
      <c r="AD31" s="12"/>
      <c r="AE31" s="13">
        <f t="shared" si="12"/>
        <v>66317.902000000002</v>
      </c>
      <c r="AF31" s="12"/>
      <c r="AG31" s="13">
        <f t="shared" si="13"/>
        <v>66317.902000000002</v>
      </c>
      <c r="AH31" s="12"/>
      <c r="AI31" s="13">
        <f t="shared" si="14"/>
        <v>66317.902000000002</v>
      </c>
      <c r="AJ31" s="12"/>
      <c r="AK31" s="13">
        <f t="shared" si="15"/>
        <v>66317.902000000002</v>
      </c>
      <c r="AL31" s="12"/>
      <c r="AM31" s="13">
        <f t="shared" si="16"/>
        <v>66317.902000000002</v>
      </c>
      <c r="AN31" s="13"/>
      <c r="AO31" s="13">
        <f t="shared" si="17"/>
        <v>66317.902000000002</v>
      </c>
      <c r="AP31" s="13"/>
      <c r="AQ31" s="13">
        <f t="shared" si="18"/>
        <v>66317.902000000002</v>
      </c>
      <c r="AR31" s="13"/>
      <c r="AS31" s="68">
        <f t="shared" si="19"/>
        <v>66317.902000000002</v>
      </c>
      <c r="AT31" s="13">
        <v>0</v>
      </c>
      <c r="AU31" s="12"/>
      <c r="AV31" s="13">
        <f t="shared" si="20"/>
        <v>0</v>
      </c>
      <c r="AW31" s="12"/>
      <c r="AX31" s="13">
        <f t="shared" si="21"/>
        <v>0</v>
      </c>
      <c r="AY31" s="12"/>
      <c r="AZ31" s="13">
        <f t="shared" si="22"/>
        <v>0</v>
      </c>
      <c r="BA31" s="12"/>
      <c r="BB31" s="13">
        <f t="shared" si="23"/>
        <v>0</v>
      </c>
      <c r="BC31" s="12"/>
      <c r="BD31" s="14">
        <f t="shared" si="24"/>
        <v>0</v>
      </c>
      <c r="BE31" s="13"/>
      <c r="BF31" s="13">
        <f t="shared" si="25"/>
        <v>0</v>
      </c>
      <c r="BG31" s="13"/>
      <c r="BH31" s="68">
        <f t="shared" si="26"/>
        <v>0</v>
      </c>
      <c r="BI31" s="3" t="s">
        <v>45</v>
      </c>
      <c r="BK31" s="27"/>
    </row>
    <row r="32" spans="1:63" ht="54" x14ac:dyDescent="0.35">
      <c r="A32" s="99"/>
      <c r="B32" s="88"/>
      <c r="C32" s="72" t="s">
        <v>35</v>
      </c>
      <c r="D32" s="13">
        <f>D34+D35</f>
        <v>482682.4</v>
      </c>
      <c r="E32" s="13">
        <f>E34+E35+E36</f>
        <v>0</v>
      </c>
      <c r="F32" s="13">
        <f t="shared" si="27"/>
        <v>482682.4</v>
      </c>
      <c r="G32" s="13">
        <f>G34+G35+G36</f>
        <v>24298.196000000011</v>
      </c>
      <c r="H32" s="13">
        <f t="shared" si="28"/>
        <v>506980.59600000002</v>
      </c>
      <c r="I32" s="13">
        <f>I34+I35+I36</f>
        <v>0</v>
      </c>
      <c r="J32" s="13">
        <f t="shared" si="29"/>
        <v>506980.59600000002</v>
      </c>
      <c r="K32" s="13">
        <f>K34+K35+K36</f>
        <v>0</v>
      </c>
      <c r="L32" s="13">
        <f t="shared" si="3"/>
        <v>506980.59600000002</v>
      </c>
      <c r="M32" s="13">
        <f>M34+M35+M36</f>
        <v>94735.182000000001</v>
      </c>
      <c r="N32" s="13">
        <f t="shared" si="4"/>
        <v>601715.77800000005</v>
      </c>
      <c r="O32" s="13">
        <f>O34+O35+O36</f>
        <v>0</v>
      </c>
      <c r="P32" s="13">
        <f t="shared" si="5"/>
        <v>601715.77800000005</v>
      </c>
      <c r="Q32" s="13">
        <f>Q34+Q35+Q36</f>
        <v>0</v>
      </c>
      <c r="R32" s="13">
        <f t="shared" si="6"/>
        <v>601715.77800000005</v>
      </c>
      <c r="S32" s="13">
        <f>S34+S35+S36</f>
        <v>0</v>
      </c>
      <c r="T32" s="13">
        <f t="shared" si="7"/>
        <v>601715.77800000005</v>
      </c>
      <c r="U32" s="13">
        <f>U34+U35+U36</f>
        <v>0</v>
      </c>
      <c r="V32" s="13">
        <f t="shared" si="8"/>
        <v>601715.77800000005</v>
      </c>
      <c r="W32" s="13">
        <f>W34+W35+W36</f>
        <v>0</v>
      </c>
      <c r="X32" s="68">
        <f t="shared" si="9"/>
        <v>601715.77800000005</v>
      </c>
      <c r="Y32" s="13">
        <f>Y34+Y35</f>
        <v>386829.3</v>
      </c>
      <c r="Z32" s="12">
        <f>Z34+Z35</f>
        <v>0</v>
      </c>
      <c r="AA32" s="13">
        <f t="shared" si="10"/>
        <v>386829.3</v>
      </c>
      <c r="AB32" s="12">
        <f>AB34+AB35</f>
        <v>-40308.101999999999</v>
      </c>
      <c r="AC32" s="13">
        <f t="shared" si="11"/>
        <v>346521.19799999997</v>
      </c>
      <c r="AD32" s="12">
        <f>AD34+AD35</f>
        <v>0</v>
      </c>
      <c r="AE32" s="13">
        <f t="shared" si="12"/>
        <v>346521.19799999997</v>
      </c>
      <c r="AF32" s="12">
        <f>AF34+AF35</f>
        <v>0</v>
      </c>
      <c r="AG32" s="13">
        <f t="shared" si="13"/>
        <v>346521.19799999997</v>
      </c>
      <c r="AH32" s="12">
        <f>AH34+AH35</f>
        <v>-94735.182000000001</v>
      </c>
      <c r="AI32" s="13">
        <f t="shared" si="14"/>
        <v>251786.01599999997</v>
      </c>
      <c r="AJ32" s="12">
        <f>AJ34+AJ35</f>
        <v>0</v>
      </c>
      <c r="AK32" s="13">
        <f t="shared" si="15"/>
        <v>251786.01599999997</v>
      </c>
      <c r="AL32" s="12">
        <f>AL34+AL35</f>
        <v>0</v>
      </c>
      <c r="AM32" s="13">
        <f t="shared" si="16"/>
        <v>251786.01599999997</v>
      </c>
      <c r="AN32" s="13">
        <f>AN34+AN35</f>
        <v>0</v>
      </c>
      <c r="AO32" s="13">
        <f t="shared" si="17"/>
        <v>251786.01599999997</v>
      </c>
      <c r="AP32" s="13">
        <f>AP34+AP35</f>
        <v>0</v>
      </c>
      <c r="AQ32" s="13">
        <f t="shared" si="18"/>
        <v>251786.01599999997</v>
      </c>
      <c r="AR32" s="13">
        <f>AR34+AR35</f>
        <v>0</v>
      </c>
      <c r="AS32" s="68">
        <f t="shared" si="19"/>
        <v>251786.01599999997</v>
      </c>
      <c r="AT32" s="13">
        <f>AT34+AT35</f>
        <v>0</v>
      </c>
      <c r="AU32" s="12">
        <f>AU34+AU35</f>
        <v>0</v>
      </c>
      <c r="AV32" s="13">
        <f t="shared" si="20"/>
        <v>0</v>
      </c>
      <c r="AW32" s="12">
        <f>AW34+AW35</f>
        <v>0</v>
      </c>
      <c r="AX32" s="13">
        <f t="shared" si="21"/>
        <v>0</v>
      </c>
      <c r="AY32" s="12">
        <f>AY34+AY35</f>
        <v>0</v>
      </c>
      <c r="AZ32" s="13">
        <f t="shared" si="22"/>
        <v>0</v>
      </c>
      <c r="BA32" s="12">
        <f>BA34+BA35</f>
        <v>0</v>
      </c>
      <c r="BB32" s="13">
        <f t="shared" si="23"/>
        <v>0</v>
      </c>
      <c r="BC32" s="12">
        <f>BC34+BC35</f>
        <v>0</v>
      </c>
      <c r="BD32" s="14">
        <f t="shared" si="24"/>
        <v>0</v>
      </c>
      <c r="BE32" s="13">
        <f>BE34+BE35</f>
        <v>0</v>
      </c>
      <c r="BF32" s="13">
        <f t="shared" si="25"/>
        <v>0</v>
      </c>
      <c r="BG32" s="13">
        <f>BG34+BG35</f>
        <v>0</v>
      </c>
      <c r="BH32" s="68">
        <f t="shared" si="26"/>
        <v>0</v>
      </c>
      <c r="BK32" s="27"/>
    </row>
    <row r="33" spans="1:63" x14ac:dyDescent="0.35">
      <c r="A33" s="64"/>
      <c r="B33" s="72" t="s">
        <v>27</v>
      </c>
      <c r="C33" s="6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68"/>
      <c r="Y33" s="13"/>
      <c r="Z33" s="12"/>
      <c r="AA33" s="13"/>
      <c r="AB33" s="12"/>
      <c r="AC33" s="13"/>
      <c r="AD33" s="12"/>
      <c r="AE33" s="13"/>
      <c r="AF33" s="12"/>
      <c r="AG33" s="13"/>
      <c r="AH33" s="12"/>
      <c r="AI33" s="13"/>
      <c r="AJ33" s="12"/>
      <c r="AK33" s="13"/>
      <c r="AL33" s="12"/>
      <c r="AM33" s="13"/>
      <c r="AN33" s="13"/>
      <c r="AO33" s="13"/>
      <c r="AP33" s="13"/>
      <c r="AQ33" s="13"/>
      <c r="AR33" s="13"/>
      <c r="AS33" s="68"/>
      <c r="AT33" s="13"/>
      <c r="AU33" s="12"/>
      <c r="AV33" s="13"/>
      <c r="AW33" s="12"/>
      <c r="AX33" s="13"/>
      <c r="AY33" s="12"/>
      <c r="AZ33" s="13"/>
      <c r="BA33" s="12"/>
      <c r="BB33" s="13"/>
      <c r="BC33" s="12"/>
      <c r="BD33" s="14"/>
      <c r="BE33" s="13"/>
      <c r="BF33" s="13"/>
      <c r="BG33" s="13"/>
      <c r="BH33" s="68"/>
      <c r="BK33" s="27"/>
    </row>
    <row r="34" spans="1:63" s="1" customFormat="1" hidden="1" x14ac:dyDescent="0.35">
      <c r="A34" s="10"/>
      <c r="B34" s="26" t="s">
        <v>28</v>
      </c>
      <c r="C34" s="11"/>
      <c r="D34" s="13">
        <v>247160.9</v>
      </c>
      <c r="E34" s="13">
        <v>-122807.7</v>
      </c>
      <c r="F34" s="13">
        <f t="shared" si="27"/>
        <v>124353.2</v>
      </c>
      <c r="G34" s="13">
        <v>147105.89600000001</v>
      </c>
      <c r="H34" s="13">
        <f t="shared" si="28"/>
        <v>271459.09600000002</v>
      </c>
      <c r="I34" s="13"/>
      <c r="J34" s="13">
        <f t="shared" si="29"/>
        <v>271459.09600000002</v>
      </c>
      <c r="K34" s="13"/>
      <c r="L34" s="13">
        <f t="shared" si="3"/>
        <v>271459.09600000002</v>
      </c>
      <c r="M34" s="13">
        <v>-42451.258000000002</v>
      </c>
      <c r="N34" s="13">
        <f t="shared" si="4"/>
        <v>229007.83800000002</v>
      </c>
      <c r="O34" s="13"/>
      <c r="P34" s="13">
        <f t="shared" si="5"/>
        <v>229007.83800000002</v>
      </c>
      <c r="Q34" s="13"/>
      <c r="R34" s="13">
        <f t="shared" si="6"/>
        <v>229007.83800000002</v>
      </c>
      <c r="S34" s="13"/>
      <c r="T34" s="13">
        <f t="shared" si="7"/>
        <v>229007.83800000002</v>
      </c>
      <c r="U34" s="13"/>
      <c r="V34" s="13">
        <f t="shared" si="8"/>
        <v>229007.83800000002</v>
      </c>
      <c r="W34" s="30"/>
      <c r="X34" s="13">
        <f t="shared" si="9"/>
        <v>229007.83800000002</v>
      </c>
      <c r="Y34" s="13">
        <v>386829.3</v>
      </c>
      <c r="Z34" s="12"/>
      <c r="AA34" s="13">
        <f t="shared" si="10"/>
        <v>386829.3</v>
      </c>
      <c r="AB34" s="12">
        <v>-40308.101999999999</v>
      </c>
      <c r="AC34" s="13">
        <f t="shared" si="11"/>
        <v>346521.19799999997</v>
      </c>
      <c r="AD34" s="12"/>
      <c r="AE34" s="13">
        <f t="shared" si="12"/>
        <v>346521.19799999997</v>
      </c>
      <c r="AF34" s="12"/>
      <c r="AG34" s="13">
        <f t="shared" si="13"/>
        <v>346521.19799999997</v>
      </c>
      <c r="AH34" s="12">
        <v>-94735.182000000001</v>
      </c>
      <c r="AI34" s="13">
        <f t="shared" si="14"/>
        <v>251786.01599999997</v>
      </c>
      <c r="AJ34" s="12"/>
      <c r="AK34" s="13">
        <f t="shared" si="15"/>
        <v>251786.01599999997</v>
      </c>
      <c r="AL34" s="12"/>
      <c r="AM34" s="13">
        <f t="shared" si="16"/>
        <v>251786.01599999997</v>
      </c>
      <c r="AN34" s="13"/>
      <c r="AO34" s="13">
        <f t="shared" si="17"/>
        <v>251786.01599999997</v>
      </c>
      <c r="AP34" s="13"/>
      <c r="AQ34" s="13">
        <f t="shared" si="18"/>
        <v>251786.01599999997</v>
      </c>
      <c r="AR34" s="30"/>
      <c r="AS34" s="13">
        <f t="shared" si="19"/>
        <v>251786.01599999997</v>
      </c>
      <c r="AT34" s="13">
        <v>0</v>
      </c>
      <c r="AU34" s="29"/>
      <c r="AV34" s="13">
        <f t="shared" si="20"/>
        <v>0</v>
      </c>
      <c r="AW34" s="12"/>
      <c r="AX34" s="13">
        <f t="shared" si="21"/>
        <v>0</v>
      </c>
      <c r="AY34" s="12"/>
      <c r="AZ34" s="13">
        <f t="shared" si="22"/>
        <v>0</v>
      </c>
      <c r="BA34" s="12"/>
      <c r="BB34" s="13">
        <f t="shared" si="23"/>
        <v>0</v>
      </c>
      <c r="BC34" s="12"/>
      <c r="BD34" s="14">
        <f t="shared" si="24"/>
        <v>0</v>
      </c>
      <c r="BE34" s="13"/>
      <c r="BF34" s="13">
        <f t="shared" si="25"/>
        <v>0</v>
      </c>
      <c r="BG34" s="30"/>
      <c r="BH34" s="13">
        <f t="shared" si="26"/>
        <v>0</v>
      </c>
      <c r="BI34" s="3" t="s">
        <v>45</v>
      </c>
      <c r="BJ34" s="4" t="s">
        <v>29</v>
      </c>
      <c r="BK34" s="27"/>
    </row>
    <row r="35" spans="1:63" x14ac:dyDescent="0.35">
      <c r="A35" s="64"/>
      <c r="B35" s="72" t="s">
        <v>30</v>
      </c>
      <c r="C35" s="73" t="s">
        <v>26</v>
      </c>
      <c r="D35" s="13">
        <v>235521.5</v>
      </c>
      <c r="E35" s="13"/>
      <c r="F35" s="13">
        <f t="shared" si="27"/>
        <v>235521.5</v>
      </c>
      <c r="G35" s="13"/>
      <c r="H35" s="13">
        <f t="shared" si="28"/>
        <v>235521.5</v>
      </c>
      <c r="I35" s="13"/>
      <c r="J35" s="13">
        <f t="shared" si="29"/>
        <v>235521.5</v>
      </c>
      <c r="K35" s="13"/>
      <c r="L35" s="13">
        <f t="shared" si="3"/>
        <v>235521.5</v>
      </c>
      <c r="M35" s="13"/>
      <c r="N35" s="13">
        <f t="shared" si="4"/>
        <v>235521.5</v>
      </c>
      <c r="O35" s="13"/>
      <c r="P35" s="13">
        <f t="shared" si="5"/>
        <v>235521.5</v>
      </c>
      <c r="Q35" s="13"/>
      <c r="R35" s="13">
        <f t="shared" si="6"/>
        <v>235521.5</v>
      </c>
      <c r="S35" s="13"/>
      <c r="T35" s="13">
        <f t="shared" si="7"/>
        <v>235521.5</v>
      </c>
      <c r="U35" s="13"/>
      <c r="V35" s="13">
        <f t="shared" si="8"/>
        <v>235521.5</v>
      </c>
      <c r="W35" s="13"/>
      <c r="X35" s="68">
        <f t="shared" si="9"/>
        <v>235521.5</v>
      </c>
      <c r="Y35" s="13">
        <v>0</v>
      </c>
      <c r="Z35" s="12"/>
      <c r="AA35" s="13">
        <f t="shared" si="10"/>
        <v>0</v>
      </c>
      <c r="AB35" s="12"/>
      <c r="AC35" s="13">
        <f t="shared" si="11"/>
        <v>0</v>
      </c>
      <c r="AD35" s="12"/>
      <c r="AE35" s="13">
        <f t="shared" si="12"/>
        <v>0</v>
      </c>
      <c r="AF35" s="12"/>
      <c r="AG35" s="13">
        <f t="shared" si="13"/>
        <v>0</v>
      </c>
      <c r="AH35" s="12"/>
      <c r="AI35" s="13">
        <f t="shared" si="14"/>
        <v>0</v>
      </c>
      <c r="AJ35" s="12"/>
      <c r="AK35" s="13">
        <f t="shared" si="15"/>
        <v>0</v>
      </c>
      <c r="AL35" s="12"/>
      <c r="AM35" s="13">
        <f t="shared" si="16"/>
        <v>0</v>
      </c>
      <c r="AN35" s="13"/>
      <c r="AO35" s="13">
        <f t="shared" si="17"/>
        <v>0</v>
      </c>
      <c r="AP35" s="13"/>
      <c r="AQ35" s="13">
        <f t="shared" si="18"/>
        <v>0</v>
      </c>
      <c r="AR35" s="13"/>
      <c r="AS35" s="68">
        <f t="shared" si="19"/>
        <v>0</v>
      </c>
      <c r="AT35" s="13">
        <v>0</v>
      </c>
      <c r="AU35" s="12"/>
      <c r="AV35" s="13">
        <f t="shared" si="20"/>
        <v>0</v>
      </c>
      <c r="AW35" s="12"/>
      <c r="AX35" s="13">
        <f t="shared" si="21"/>
        <v>0</v>
      </c>
      <c r="AY35" s="12"/>
      <c r="AZ35" s="13">
        <f t="shared" si="22"/>
        <v>0</v>
      </c>
      <c r="BA35" s="12"/>
      <c r="BB35" s="13">
        <f t="shared" si="23"/>
        <v>0</v>
      </c>
      <c r="BC35" s="12"/>
      <c r="BD35" s="14">
        <f t="shared" si="24"/>
        <v>0</v>
      </c>
      <c r="BE35" s="13"/>
      <c r="BF35" s="13">
        <f t="shared" si="25"/>
        <v>0</v>
      </c>
      <c r="BG35" s="13"/>
      <c r="BH35" s="68">
        <f t="shared" si="26"/>
        <v>0</v>
      </c>
      <c r="BI35" s="3" t="s">
        <v>46</v>
      </c>
      <c r="BK35" s="27"/>
    </row>
    <row r="36" spans="1:63" x14ac:dyDescent="0.35">
      <c r="A36" s="78"/>
      <c r="B36" s="72" t="s">
        <v>32</v>
      </c>
      <c r="C36" s="73" t="s">
        <v>26</v>
      </c>
      <c r="D36" s="13"/>
      <c r="E36" s="13">
        <v>122807.7</v>
      </c>
      <c r="F36" s="13">
        <f t="shared" si="27"/>
        <v>122807.7</v>
      </c>
      <c r="G36" s="13">
        <v>-122807.7</v>
      </c>
      <c r="H36" s="13">
        <f t="shared" si="28"/>
        <v>0</v>
      </c>
      <c r="I36" s="13"/>
      <c r="J36" s="13">
        <f t="shared" si="29"/>
        <v>0</v>
      </c>
      <c r="K36" s="13"/>
      <c r="L36" s="13">
        <f t="shared" si="3"/>
        <v>0</v>
      </c>
      <c r="M36" s="13">
        <v>137186.44</v>
      </c>
      <c r="N36" s="13">
        <f t="shared" si="4"/>
        <v>137186.44</v>
      </c>
      <c r="O36" s="13"/>
      <c r="P36" s="13">
        <f t="shared" si="5"/>
        <v>137186.44</v>
      </c>
      <c r="Q36" s="13"/>
      <c r="R36" s="13">
        <f t="shared" si="6"/>
        <v>137186.44</v>
      </c>
      <c r="S36" s="13"/>
      <c r="T36" s="13">
        <f t="shared" si="7"/>
        <v>137186.44</v>
      </c>
      <c r="U36" s="13"/>
      <c r="V36" s="13">
        <f t="shared" si="8"/>
        <v>137186.44</v>
      </c>
      <c r="W36" s="13"/>
      <c r="X36" s="68">
        <f t="shared" si="9"/>
        <v>137186.44</v>
      </c>
      <c r="Y36" s="13"/>
      <c r="Z36" s="12"/>
      <c r="AA36" s="13">
        <f t="shared" si="10"/>
        <v>0</v>
      </c>
      <c r="AB36" s="12"/>
      <c r="AC36" s="13">
        <f t="shared" si="11"/>
        <v>0</v>
      </c>
      <c r="AD36" s="12"/>
      <c r="AE36" s="13">
        <f t="shared" si="12"/>
        <v>0</v>
      </c>
      <c r="AF36" s="12"/>
      <c r="AG36" s="13">
        <f t="shared" si="13"/>
        <v>0</v>
      </c>
      <c r="AH36" s="12"/>
      <c r="AI36" s="13">
        <f t="shared" si="14"/>
        <v>0</v>
      </c>
      <c r="AJ36" s="12"/>
      <c r="AK36" s="13">
        <f t="shared" si="15"/>
        <v>0</v>
      </c>
      <c r="AL36" s="12"/>
      <c r="AM36" s="13">
        <f t="shared" si="16"/>
        <v>0</v>
      </c>
      <c r="AN36" s="13"/>
      <c r="AO36" s="13">
        <f t="shared" si="17"/>
        <v>0</v>
      </c>
      <c r="AP36" s="13"/>
      <c r="AQ36" s="13">
        <f t="shared" si="18"/>
        <v>0</v>
      </c>
      <c r="AR36" s="13"/>
      <c r="AS36" s="68">
        <f t="shared" si="19"/>
        <v>0</v>
      </c>
      <c r="AT36" s="13"/>
      <c r="AU36" s="12"/>
      <c r="AV36" s="13">
        <f t="shared" si="20"/>
        <v>0</v>
      </c>
      <c r="AW36" s="12"/>
      <c r="AX36" s="13">
        <f t="shared" si="21"/>
        <v>0</v>
      </c>
      <c r="AY36" s="12"/>
      <c r="AZ36" s="13">
        <f t="shared" si="22"/>
        <v>0</v>
      </c>
      <c r="BA36" s="12"/>
      <c r="BB36" s="13">
        <f t="shared" si="23"/>
        <v>0</v>
      </c>
      <c r="BC36" s="12"/>
      <c r="BD36" s="14">
        <f t="shared" si="24"/>
        <v>0</v>
      </c>
      <c r="BE36" s="13"/>
      <c r="BF36" s="13">
        <f t="shared" si="25"/>
        <v>0</v>
      </c>
      <c r="BG36" s="13"/>
      <c r="BH36" s="68">
        <f t="shared" si="26"/>
        <v>0</v>
      </c>
      <c r="BI36" s="3" t="s">
        <v>45</v>
      </c>
      <c r="BK36" s="27"/>
    </row>
    <row r="37" spans="1:63" ht="36" x14ac:dyDescent="0.35">
      <c r="A37" s="99" t="s">
        <v>47</v>
      </c>
      <c r="B37" s="72" t="s">
        <v>48</v>
      </c>
      <c r="C37" s="72" t="s">
        <v>41</v>
      </c>
      <c r="D37" s="12">
        <v>54620.7</v>
      </c>
      <c r="E37" s="12"/>
      <c r="F37" s="13">
        <f t="shared" si="27"/>
        <v>54620.7</v>
      </c>
      <c r="G37" s="12">
        <f>G39+G40</f>
        <v>0</v>
      </c>
      <c r="H37" s="13">
        <f t="shared" si="28"/>
        <v>54620.7</v>
      </c>
      <c r="I37" s="12">
        <f>I39+I40</f>
        <v>0</v>
      </c>
      <c r="J37" s="13">
        <f t="shared" si="29"/>
        <v>54620.7</v>
      </c>
      <c r="K37" s="12">
        <f>K39+K40</f>
        <v>45436.972000000002</v>
      </c>
      <c r="L37" s="13">
        <f t="shared" si="3"/>
        <v>100057.67199999999</v>
      </c>
      <c r="M37" s="12">
        <f>M39+M40</f>
        <v>0</v>
      </c>
      <c r="N37" s="13">
        <f t="shared" si="4"/>
        <v>100057.67199999999</v>
      </c>
      <c r="O37" s="12">
        <f>O39+O40</f>
        <v>0</v>
      </c>
      <c r="P37" s="13">
        <f t="shared" si="5"/>
        <v>100057.67199999999</v>
      </c>
      <c r="Q37" s="12">
        <f>Q39+Q40</f>
        <v>0</v>
      </c>
      <c r="R37" s="13">
        <f t="shared" si="6"/>
        <v>100057.67199999999</v>
      </c>
      <c r="S37" s="13">
        <f>S39+S40</f>
        <v>0</v>
      </c>
      <c r="T37" s="13">
        <f t="shared" si="7"/>
        <v>100057.67199999999</v>
      </c>
      <c r="U37" s="13">
        <f>U39+U40</f>
        <v>0</v>
      </c>
      <c r="V37" s="13">
        <f t="shared" si="8"/>
        <v>100057.67199999999</v>
      </c>
      <c r="W37" s="13">
        <f>W39+W40</f>
        <v>0</v>
      </c>
      <c r="X37" s="68">
        <f t="shared" si="9"/>
        <v>100057.67199999999</v>
      </c>
      <c r="Y37" s="13">
        <v>0</v>
      </c>
      <c r="Z37" s="12"/>
      <c r="AA37" s="13">
        <f t="shared" si="10"/>
        <v>0</v>
      </c>
      <c r="AB37" s="12">
        <f>AB39+AB40</f>
        <v>0</v>
      </c>
      <c r="AC37" s="13">
        <f t="shared" si="11"/>
        <v>0</v>
      </c>
      <c r="AD37" s="12">
        <f>AD39+AD40</f>
        <v>0</v>
      </c>
      <c r="AE37" s="13">
        <f t="shared" si="12"/>
        <v>0</v>
      </c>
      <c r="AF37" s="12">
        <f>AF39+AF40</f>
        <v>0</v>
      </c>
      <c r="AG37" s="13">
        <f t="shared" si="13"/>
        <v>0</v>
      </c>
      <c r="AH37" s="12">
        <f>AH39+AH40</f>
        <v>0</v>
      </c>
      <c r="AI37" s="13">
        <f t="shared" si="14"/>
        <v>0</v>
      </c>
      <c r="AJ37" s="12">
        <f>AJ39+AJ40</f>
        <v>0</v>
      </c>
      <c r="AK37" s="13">
        <f t="shared" si="15"/>
        <v>0</v>
      </c>
      <c r="AL37" s="12">
        <f>AL39+AL40</f>
        <v>0</v>
      </c>
      <c r="AM37" s="13">
        <f t="shared" si="16"/>
        <v>0</v>
      </c>
      <c r="AN37" s="13">
        <f>AN39+AN40</f>
        <v>0</v>
      </c>
      <c r="AO37" s="13">
        <f t="shared" si="17"/>
        <v>0</v>
      </c>
      <c r="AP37" s="13">
        <f>AP39+AP40</f>
        <v>0</v>
      </c>
      <c r="AQ37" s="13">
        <f t="shared" si="18"/>
        <v>0</v>
      </c>
      <c r="AR37" s="13">
        <f>AR39+AR40</f>
        <v>0</v>
      </c>
      <c r="AS37" s="68">
        <f t="shared" si="19"/>
        <v>0</v>
      </c>
      <c r="AT37" s="13">
        <v>0</v>
      </c>
      <c r="AU37" s="12"/>
      <c r="AV37" s="13">
        <f t="shared" si="20"/>
        <v>0</v>
      </c>
      <c r="AW37" s="12">
        <f>AW39+AW40</f>
        <v>0</v>
      </c>
      <c r="AX37" s="13">
        <f t="shared" si="21"/>
        <v>0</v>
      </c>
      <c r="AY37" s="12">
        <f>AY39+AY40</f>
        <v>0</v>
      </c>
      <c r="AZ37" s="13">
        <f t="shared" si="22"/>
        <v>0</v>
      </c>
      <c r="BA37" s="12">
        <f>BA39+BA40</f>
        <v>0</v>
      </c>
      <c r="BB37" s="13">
        <f t="shared" si="23"/>
        <v>0</v>
      </c>
      <c r="BC37" s="12">
        <f>BC39+BC40</f>
        <v>0</v>
      </c>
      <c r="BD37" s="14">
        <f t="shared" si="24"/>
        <v>0</v>
      </c>
      <c r="BE37" s="13">
        <f>BE39+BE40</f>
        <v>0</v>
      </c>
      <c r="BF37" s="13">
        <f t="shared" si="25"/>
        <v>0</v>
      </c>
      <c r="BG37" s="13">
        <f>BG39+BG40</f>
        <v>0</v>
      </c>
      <c r="BH37" s="68">
        <f t="shared" si="26"/>
        <v>0</v>
      </c>
      <c r="BK37" s="27"/>
    </row>
    <row r="38" spans="1:63" x14ac:dyDescent="0.35">
      <c r="A38" s="99"/>
      <c r="B38" s="74" t="s">
        <v>27</v>
      </c>
      <c r="C38" s="72"/>
      <c r="D38" s="12"/>
      <c r="E38" s="12"/>
      <c r="F38" s="13"/>
      <c r="G38" s="12"/>
      <c r="H38" s="13"/>
      <c r="I38" s="12"/>
      <c r="J38" s="13"/>
      <c r="K38" s="12"/>
      <c r="L38" s="13"/>
      <c r="M38" s="12"/>
      <c r="N38" s="13"/>
      <c r="O38" s="12"/>
      <c r="P38" s="13"/>
      <c r="Q38" s="12"/>
      <c r="R38" s="13"/>
      <c r="S38" s="13"/>
      <c r="T38" s="13"/>
      <c r="U38" s="13"/>
      <c r="V38" s="13"/>
      <c r="W38" s="13"/>
      <c r="X38" s="68"/>
      <c r="Y38" s="13"/>
      <c r="Z38" s="12"/>
      <c r="AA38" s="13"/>
      <c r="AB38" s="12"/>
      <c r="AC38" s="13"/>
      <c r="AD38" s="12"/>
      <c r="AE38" s="13"/>
      <c r="AF38" s="12"/>
      <c r="AG38" s="13"/>
      <c r="AH38" s="12"/>
      <c r="AI38" s="13"/>
      <c r="AJ38" s="12"/>
      <c r="AK38" s="13"/>
      <c r="AL38" s="12"/>
      <c r="AM38" s="13"/>
      <c r="AN38" s="13"/>
      <c r="AO38" s="13"/>
      <c r="AP38" s="13"/>
      <c r="AQ38" s="13"/>
      <c r="AR38" s="13"/>
      <c r="AS38" s="68"/>
      <c r="AT38" s="13"/>
      <c r="AU38" s="12"/>
      <c r="AV38" s="13"/>
      <c r="AW38" s="12"/>
      <c r="AX38" s="13"/>
      <c r="AY38" s="12"/>
      <c r="AZ38" s="13"/>
      <c r="BA38" s="12"/>
      <c r="BB38" s="13"/>
      <c r="BC38" s="12"/>
      <c r="BD38" s="14"/>
      <c r="BE38" s="13"/>
      <c r="BF38" s="13"/>
      <c r="BG38" s="13"/>
      <c r="BH38" s="68"/>
      <c r="BK38" s="27"/>
    </row>
    <row r="39" spans="1:63" s="1" customFormat="1" hidden="1" x14ac:dyDescent="0.35">
      <c r="A39" s="100"/>
      <c r="B39" s="28" t="s">
        <v>28</v>
      </c>
      <c r="C39" s="26"/>
      <c r="D39" s="29"/>
      <c r="E39" s="12"/>
      <c r="F39" s="13">
        <v>54620.7</v>
      </c>
      <c r="G39" s="12">
        <v>-54620.7</v>
      </c>
      <c r="H39" s="13">
        <f t="shared" si="28"/>
        <v>0</v>
      </c>
      <c r="I39" s="12"/>
      <c r="J39" s="13">
        <f t="shared" si="29"/>
        <v>0</v>
      </c>
      <c r="K39" s="12"/>
      <c r="L39" s="13">
        <f t="shared" si="3"/>
        <v>0</v>
      </c>
      <c r="M39" s="12"/>
      <c r="N39" s="13">
        <f t="shared" si="4"/>
        <v>0</v>
      </c>
      <c r="O39" s="12"/>
      <c r="P39" s="13">
        <f t="shared" si="5"/>
        <v>0</v>
      </c>
      <c r="Q39" s="12"/>
      <c r="R39" s="13">
        <f t="shared" si="6"/>
        <v>0</v>
      </c>
      <c r="S39" s="13"/>
      <c r="T39" s="13">
        <f t="shared" si="7"/>
        <v>0</v>
      </c>
      <c r="U39" s="13"/>
      <c r="V39" s="13">
        <f t="shared" si="8"/>
        <v>0</v>
      </c>
      <c r="W39" s="30"/>
      <c r="X39" s="13">
        <f t="shared" si="9"/>
        <v>0</v>
      </c>
      <c r="Y39" s="31"/>
      <c r="Z39" s="12"/>
      <c r="AA39" s="13"/>
      <c r="AB39" s="12"/>
      <c r="AC39" s="13">
        <f t="shared" si="11"/>
        <v>0</v>
      </c>
      <c r="AD39" s="12"/>
      <c r="AE39" s="13">
        <f t="shared" si="12"/>
        <v>0</v>
      </c>
      <c r="AF39" s="12"/>
      <c r="AG39" s="13">
        <f t="shared" si="13"/>
        <v>0</v>
      </c>
      <c r="AH39" s="12"/>
      <c r="AI39" s="13">
        <f t="shared" si="14"/>
        <v>0</v>
      </c>
      <c r="AJ39" s="12"/>
      <c r="AK39" s="13">
        <f t="shared" si="15"/>
        <v>0</v>
      </c>
      <c r="AL39" s="12"/>
      <c r="AM39" s="13">
        <f t="shared" si="16"/>
        <v>0</v>
      </c>
      <c r="AN39" s="13"/>
      <c r="AO39" s="13">
        <f t="shared" si="17"/>
        <v>0</v>
      </c>
      <c r="AP39" s="13"/>
      <c r="AQ39" s="13">
        <f t="shared" si="18"/>
        <v>0</v>
      </c>
      <c r="AR39" s="30"/>
      <c r="AS39" s="13">
        <f t="shared" si="19"/>
        <v>0</v>
      </c>
      <c r="AT39" s="31"/>
      <c r="AU39" s="29"/>
      <c r="AV39" s="13"/>
      <c r="AW39" s="12"/>
      <c r="AX39" s="13">
        <f t="shared" si="21"/>
        <v>0</v>
      </c>
      <c r="AY39" s="12"/>
      <c r="AZ39" s="13">
        <f t="shared" si="22"/>
        <v>0</v>
      </c>
      <c r="BA39" s="12"/>
      <c r="BB39" s="13">
        <f t="shared" si="23"/>
        <v>0</v>
      </c>
      <c r="BC39" s="12"/>
      <c r="BD39" s="14">
        <f t="shared" si="24"/>
        <v>0</v>
      </c>
      <c r="BE39" s="13"/>
      <c r="BF39" s="13">
        <f t="shared" si="25"/>
        <v>0</v>
      </c>
      <c r="BG39" s="30"/>
      <c r="BH39" s="13">
        <f t="shared" si="26"/>
        <v>0</v>
      </c>
      <c r="BI39" s="3" t="s">
        <v>49</v>
      </c>
      <c r="BJ39" s="4" t="s">
        <v>29</v>
      </c>
      <c r="BK39" s="27"/>
    </row>
    <row r="40" spans="1:63" x14ac:dyDescent="0.35">
      <c r="A40" s="99"/>
      <c r="B40" s="72" t="s">
        <v>32</v>
      </c>
      <c r="C40" s="77" t="s">
        <v>26</v>
      </c>
      <c r="D40" s="12"/>
      <c r="E40" s="12"/>
      <c r="F40" s="13"/>
      <c r="G40" s="12">
        <v>54620.7</v>
      </c>
      <c r="H40" s="13">
        <f t="shared" si="28"/>
        <v>54620.7</v>
      </c>
      <c r="I40" s="12"/>
      <c r="J40" s="13">
        <f t="shared" si="29"/>
        <v>54620.7</v>
      </c>
      <c r="K40" s="12">
        <v>45436.972000000002</v>
      </c>
      <c r="L40" s="13">
        <f t="shared" si="3"/>
        <v>100057.67199999999</v>
      </c>
      <c r="M40" s="12"/>
      <c r="N40" s="13">
        <f t="shared" si="4"/>
        <v>100057.67199999999</v>
      </c>
      <c r="O40" s="12"/>
      <c r="P40" s="13">
        <f t="shared" si="5"/>
        <v>100057.67199999999</v>
      </c>
      <c r="Q40" s="12"/>
      <c r="R40" s="13">
        <f t="shared" si="6"/>
        <v>100057.67199999999</v>
      </c>
      <c r="S40" s="13"/>
      <c r="T40" s="13">
        <f t="shared" si="7"/>
        <v>100057.67199999999</v>
      </c>
      <c r="U40" s="13"/>
      <c r="V40" s="13">
        <f t="shared" si="8"/>
        <v>100057.67199999999</v>
      </c>
      <c r="W40" s="13"/>
      <c r="X40" s="68">
        <f t="shared" si="9"/>
        <v>100057.67199999999</v>
      </c>
      <c r="Y40" s="13"/>
      <c r="Z40" s="12"/>
      <c r="AA40" s="13"/>
      <c r="AB40" s="12"/>
      <c r="AC40" s="13">
        <f t="shared" si="11"/>
        <v>0</v>
      </c>
      <c r="AD40" s="12"/>
      <c r="AE40" s="13">
        <f t="shared" si="12"/>
        <v>0</v>
      </c>
      <c r="AF40" s="12"/>
      <c r="AG40" s="13">
        <f t="shared" si="13"/>
        <v>0</v>
      </c>
      <c r="AH40" s="12"/>
      <c r="AI40" s="13">
        <f t="shared" si="14"/>
        <v>0</v>
      </c>
      <c r="AJ40" s="12"/>
      <c r="AK40" s="13">
        <f t="shared" si="15"/>
        <v>0</v>
      </c>
      <c r="AL40" s="12"/>
      <c r="AM40" s="13">
        <f t="shared" si="16"/>
        <v>0</v>
      </c>
      <c r="AN40" s="13"/>
      <c r="AO40" s="13">
        <f t="shared" si="17"/>
        <v>0</v>
      </c>
      <c r="AP40" s="13"/>
      <c r="AQ40" s="13">
        <f t="shared" si="18"/>
        <v>0</v>
      </c>
      <c r="AR40" s="13"/>
      <c r="AS40" s="68">
        <f t="shared" si="19"/>
        <v>0</v>
      </c>
      <c r="AT40" s="13"/>
      <c r="AU40" s="12"/>
      <c r="AV40" s="13"/>
      <c r="AW40" s="12"/>
      <c r="AX40" s="13">
        <f t="shared" si="21"/>
        <v>0</v>
      </c>
      <c r="AY40" s="12"/>
      <c r="AZ40" s="13">
        <f t="shared" si="22"/>
        <v>0</v>
      </c>
      <c r="BA40" s="12"/>
      <c r="BB40" s="13">
        <f t="shared" si="23"/>
        <v>0</v>
      </c>
      <c r="BC40" s="12"/>
      <c r="BD40" s="14">
        <f t="shared" si="24"/>
        <v>0</v>
      </c>
      <c r="BE40" s="13"/>
      <c r="BF40" s="13">
        <f t="shared" si="25"/>
        <v>0</v>
      </c>
      <c r="BG40" s="13"/>
      <c r="BH40" s="68">
        <f t="shared" si="26"/>
        <v>0</v>
      </c>
      <c r="BI40" s="3" t="s">
        <v>49</v>
      </c>
      <c r="BK40" s="27"/>
    </row>
    <row r="41" spans="1:63" ht="54" x14ac:dyDescent="0.35">
      <c r="A41" s="99"/>
      <c r="B41" s="72" t="s">
        <v>48</v>
      </c>
      <c r="C41" s="72" t="s">
        <v>35</v>
      </c>
      <c r="D41" s="12">
        <f>D43+D44+D45</f>
        <v>619485.5</v>
      </c>
      <c r="E41" s="12">
        <f>E43+E44+E45</f>
        <v>0</v>
      </c>
      <c r="F41" s="13">
        <f t="shared" si="27"/>
        <v>619485.5</v>
      </c>
      <c r="G41" s="12">
        <f>G43+G44+G45+G46</f>
        <v>222299.2</v>
      </c>
      <c r="H41" s="13">
        <f t="shared" si="28"/>
        <v>841784.7</v>
      </c>
      <c r="I41" s="12">
        <f>I43+I44+I45+I46</f>
        <v>0</v>
      </c>
      <c r="J41" s="13">
        <f t="shared" si="29"/>
        <v>841784.7</v>
      </c>
      <c r="K41" s="12">
        <f>K43+K44+K45+K46</f>
        <v>237943.34899999999</v>
      </c>
      <c r="L41" s="13">
        <f t="shared" si="3"/>
        <v>1079728.0489999999</v>
      </c>
      <c r="M41" s="12">
        <f>M43+M44+M45+M46</f>
        <v>0</v>
      </c>
      <c r="N41" s="13">
        <f t="shared" si="4"/>
        <v>1079728.0489999999</v>
      </c>
      <c r="O41" s="12">
        <f>O43+O44+O45+O46</f>
        <v>0</v>
      </c>
      <c r="P41" s="13">
        <f t="shared" si="5"/>
        <v>1079728.0489999999</v>
      </c>
      <c r="Q41" s="12">
        <f>Q43+Q44+Q45+Q46</f>
        <v>0</v>
      </c>
      <c r="R41" s="13">
        <f t="shared" si="6"/>
        <v>1079728.0489999999</v>
      </c>
      <c r="S41" s="13">
        <f>S43+S44+S45+S46</f>
        <v>0</v>
      </c>
      <c r="T41" s="13">
        <f t="shared" si="7"/>
        <v>1079728.0489999999</v>
      </c>
      <c r="U41" s="13">
        <f>U43+U44+U45+U46</f>
        <v>0</v>
      </c>
      <c r="V41" s="13">
        <f t="shared" si="8"/>
        <v>1079728.0489999999</v>
      </c>
      <c r="W41" s="13">
        <f>W43+W44+W45+W46</f>
        <v>0</v>
      </c>
      <c r="X41" s="68">
        <f t="shared" si="9"/>
        <v>1079728.0489999999</v>
      </c>
      <c r="Y41" s="13">
        <f>Y43+Y44+Y45</f>
        <v>567480</v>
      </c>
      <c r="Z41" s="12">
        <f>Z43+Z44+Z45</f>
        <v>0</v>
      </c>
      <c r="AA41" s="13">
        <f t="shared" si="10"/>
        <v>567480</v>
      </c>
      <c r="AB41" s="12">
        <f>AB43+AB44+AB45+AB46</f>
        <v>-222299.2</v>
      </c>
      <c r="AC41" s="13">
        <f t="shared" si="11"/>
        <v>345180.8</v>
      </c>
      <c r="AD41" s="12">
        <f>AD43+AD44+AD45+AD46</f>
        <v>0</v>
      </c>
      <c r="AE41" s="13">
        <f t="shared" si="12"/>
        <v>345180.8</v>
      </c>
      <c r="AF41" s="12">
        <f>AF43+AF44+AF45+AF46</f>
        <v>0</v>
      </c>
      <c r="AG41" s="13">
        <f t="shared" si="13"/>
        <v>345180.8</v>
      </c>
      <c r="AH41" s="12">
        <f>AH43+AH44+AH45+AH46</f>
        <v>0</v>
      </c>
      <c r="AI41" s="13">
        <f t="shared" si="14"/>
        <v>345180.8</v>
      </c>
      <c r="AJ41" s="12">
        <f>AJ43+AJ44+AJ45+AJ46</f>
        <v>0</v>
      </c>
      <c r="AK41" s="13">
        <f t="shared" si="15"/>
        <v>345180.8</v>
      </c>
      <c r="AL41" s="12">
        <f>AL43+AL44+AL45+AL46</f>
        <v>0</v>
      </c>
      <c r="AM41" s="13">
        <f t="shared" si="16"/>
        <v>345180.8</v>
      </c>
      <c r="AN41" s="13">
        <f>AN43+AN44+AN45+AN46</f>
        <v>0</v>
      </c>
      <c r="AO41" s="13">
        <f t="shared" si="17"/>
        <v>345180.8</v>
      </c>
      <c r="AP41" s="13">
        <f>AP43+AP44+AP45+AP46</f>
        <v>0</v>
      </c>
      <c r="AQ41" s="13">
        <f t="shared" si="18"/>
        <v>345180.8</v>
      </c>
      <c r="AR41" s="13">
        <f>AR43+AR44+AR45+AR46</f>
        <v>0</v>
      </c>
      <c r="AS41" s="68">
        <f t="shared" si="19"/>
        <v>345180.8</v>
      </c>
      <c r="AT41" s="13">
        <f>AT43+AT44+AT45</f>
        <v>0</v>
      </c>
      <c r="AU41" s="12">
        <f>AU43+AU44+AU45</f>
        <v>0</v>
      </c>
      <c r="AV41" s="13">
        <f t="shared" si="20"/>
        <v>0</v>
      </c>
      <c r="AW41" s="12">
        <f>AW43+AW44+AW45+AW46</f>
        <v>0</v>
      </c>
      <c r="AX41" s="13">
        <f t="shared" si="21"/>
        <v>0</v>
      </c>
      <c r="AY41" s="12">
        <f>AY43+AY44+AY45+AY46</f>
        <v>0</v>
      </c>
      <c r="AZ41" s="13">
        <f t="shared" si="22"/>
        <v>0</v>
      </c>
      <c r="BA41" s="12">
        <f>BA43+BA44+BA45+BA46</f>
        <v>0</v>
      </c>
      <c r="BB41" s="13">
        <f t="shared" si="23"/>
        <v>0</v>
      </c>
      <c r="BC41" s="12">
        <f>BC43+BC44+BC45+BC46</f>
        <v>0</v>
      </c>
      <c r="BD41" s="14">
        <f t="shared" si="24"/>
        <v>0</v>
      </c>
      <c r="BE41" s="13">
        <f>BE43+BE44+BE45+BE46</f>
        <v>0</v>
      </c>
      <c r="BF41" s="13">
        <f t="shared" si="25"/>
        <v>0</v>
      </c>
      <c r="BG41" s="13">
        <f>BG43+BG44+BG45+BG46</f>
        <v>0</v>
      </c>
      <c r="BH41" s="68">
        <f t="shared" si="26"/>
        <v>0</v>
      </c>
      <c r="BK41" s="27"/>
    </row>
    <row r="42" spans="1:63" x14ac:dyDescent="0.35">
      <c r="A42" s="99"/>
      <c r="B42" s="74" t="s">
        <v>27</v>
      </c>
      <c r="C42" s="65"/>
      <c r="D42" s="12"/>
      <c r="E42" s="12"/>
      <c r="F42" s="13"/>
      <c r="G42" s="12"/>
      <c r="H42" s="13"/>
      <c r="I42" s="12"/>
      <c r="J42" s="13"/>
      <c r="K42" s="12"/>
      <c r="L42" s="13"/>
      <c r="M42" s="12"/>
      <c r="N42" s="13"/>
      <c r="O42" s="12"/>
      <c r="P42" s="13"/>
      <c r="Q42" s="12"/>
      <c r="R42" s="13"/>
      <c r="S42" s="13"/>
      <c r="T42" s="13"/>
      <c r="U42" s="13"/>
      <c r="V42" s="13"/>
      <c r="W42" s="13"/>
      <c r="X42" s="68"/>
      <c r="Y42" s="13"/>
      <c r="Z42" s="12"/>
      <c r="AA42" s="13"/>
      <c r="AB42" s="12"/>
      <c r="AC42" s="13"/>
      <c r="AD42" s="12"/>
      <c r="AE42" s="13"/>
      <c r="AF42" s="12"/>
      <c r="AG42" s="13"/>
      <c r="AH42" s="12"/>
      <c r="AI42" s="13"/>
      <c r="AJ42" s="12"/>
      <c r="AK42" s="13"/>
      <c r="AL42" s="12"/>
      <c r="AM42" s="13"/>
      <c r="AN42" s="13"/>
      <c r="AO42" s="13"/>
      <c r="AP42" s="13"/>
      <c r="AQ42" s="13"/>
      <c r="AR42" s="13"/>
      <c r="AS42" s="68"/>
      <c r="AT42" s="13"/>
      <c r="AU42" s="12"/>
      <c r="AV42" s="13"/>
      <c r="AW42" s="12"/>
      <c r="AX42" s="13"/>
      <c r="AY42" s="12"/>
      <c r="AZ42" s="13"/>
      <c r="BA42" s="12"/>
      <c r="BB42" s="13"/>
      <c r="BC42" s="12"/>
      <c r="BD42" s="14"/>
      <c r="BE42" s="13"/>
      <c r="BF42" s="13"/>
      <c r="BG42" s="13"/>
      <c r="BH42" s="68"/>
      <c r="BK42" s="27"/>
    </row>
    <row r="43" spans="1:63" s="1" customFormat="1" hidden="1" x14ac:dyDescent="0.35">
      <c r="A43" s="100"/>
      <c r="B43" s="28" t="s">
        <v>28</v>
      </c>
      <c r="C43" s="11"/>
      <c r="D43" s="12">
        <v>92554.3</v>
      </c>
      <c r="E43" s="12"/>
      <c r="F43" s="13">
        <f t="shared" si="27"/>
        <v>92554.3</v>
      </c>
      <c r="G43" s="12">
        <v>-92554.3</v>
      </c>
      <c r="H43" s="13">
        <f t="shared" si="28"/>
        <v>0</v>
      </c>
      <c r="I43" s="12"/>
      <c r="J43" s="13">
        <f t="shared" si="29"/>
        <v>0</v>
      </c>
      <c r="K43" s="12"/>
      <c r="L43" s="13">
        <f t="shared" si="3"/>
        <v>0</v>
      </c>
      <c r="M43" s="12"/>
      <c r="N43" s="13">
        <f t="shared" si="4"/>
        <v>0</v>
      </c>
      <c r="O43" s="12"/>
      <c r="P43" s="13">
        <f t="shared" si="5"/>
        <v>0</v>
      </c>
      <c r="Q43" s="12"/>
      <c r="R43" s="13">
        <f t="shared" si="6"/>
        <v>0</v>
      </c>
      <c r="S43" s="13"/>
      <c r="T43" s="13">
        <f t="shared" si="7"/>
        <v>0</v>
      </c>
      <c r="U43" s="13"/>
      <c r="V43" s="13">
        <f t="shared" si="8"/>
        <v>0</v>
      </c>
      <c r="W43" s="30"/>
      <c r="X43" s="13">
        <f t="shared" si="9"/>
        <v>0</v>
      </c>
      <c r="Y43" s="13">
        <v>222299.2</v>
      </c>
      <c r="Z43" s="12"/>
      <c r="AA43" s="13">
        <f t="shared" si="10"/>
        <v>222299.2</v>
      </c>
      <c r="AB43" s="12">
        <v>-222299.2</v>
      </c>
      <c r="AC43" s="13">
        <f t="shared" si="11"/>
        <v>0</v>
      </c>
      <c r="AD43" s="12"/>
      <c r="AE43" s="13">
        <f t="shared" si="12"/>
        <v>0</v>
      </c>
      <c r="AF43" s="12"/>
      <c r="AG43" s="13">
        <f t="shared" si="13"/>
        <v>0</v>
      </c>
      <c r="AH43" s="12"/>
      <c r="AI43" s="13">
        <f t="shared" si="14"/>
        <v>0</v>
      </c>
      <c r="AJ43" s="12"/>
      <c r="AK43" s="13">
        <f t="shared" si="15"/>
        <v>0</v>
      </c>
      <c r="AL43" s="12"/>
      <c r="AM43" s="13">
        <f t="shared" si="16"/>
        <v>0</v>
      </c>
      <c r="AN43" s="13"/>
      <c r="AO43" s="13">
        <f t="shared" si="17"/>
        <v>0</v>
      </c>
      <c r="AP43" s="13"/>
      <c r="AQ43" s="13">
        <f t="shared" si="18"/>
        <v>0</v>
      </c>
      <c r="AR43" s="30"/>
      <c r="AS43" s="13">
        <f t="shared" si="19"/>
        <v>0</v>
      </c>
      <c r="AT43" s="13">
        <v>0</v>
      </c>
      <c r="AU43" s="29"/>
      <c r="AV43" s="13">
        <f t="shared" si="20"/>
        <v>0</v>
      </c>
      <c r="AW43" s="12"/>
      <c r="AX43" s="13">
        <f t="shared" si="21"/>
        <v>0</v>
      </c>
      <c r="AY43" s="12"/>
      <c r="AZ43" s="13">
        <f t="shared" si="22"/>
        <v>0</v>
      </c>
      <c r="BA43" s="12"/>
      <c r="BB43" s="13">
        <f t="shared" si="23"/>
        <v>0</v>
      </c>
      <c r="BC43" s="12"/>
      <c r="BD43" s="14">
        <f t="shared" si="24"/>
        <v>0</v>
      </c>
      <c r="BE43" s="13"/>
      <c r="BF43" s="13">
        <f t="shared" si="25"/>
        <v>0</v>
      </c>
      <c r="BG43" s="30"/>
      <c r="BH43" s="13">
        <f t="shared" si="26"/>
        <v>0</v>
      </c>
      <c r="BI43" s="3" t="s">
        <v>49</v>
      </c>
      <c r="BJ43" s="4" t="s">
        <v>29</v>
      </c>
      <c r="BK43" s="27"/>
    </row>
    <row r="44" spans="1:63" x14ac:dyDescent="0.35">
      <c r="A44" s="99"/>
      <c r="B44" s="74" t="s">
        <v>30</v>
      </c>
      <c r="C44" s="73" t="s">
        <v>26</v>
      </c>
      <c r="D44" s="12">
        <v>26346.6</v>
      </c>
      <c r="E44" s="12"/>
      <c r="F44" s="13">
        <f t="shared" si="27"/>
        <v>26346.6</v>
      </c>
      <c r="G44" s="12">
        <f>-2634.656+2634.656</f>
        <v>0</v>
      </c>
      <c r="H44" s="13">
        <f t="shared" si="28"/>
        <v>26346.6</v>
      </c>
      <c r="I44" s="12"/>
      <c r="J44" s="13">
        <f t="shared" si="29"/>
        <v>26346.6</v>
      </c>
      <c r="K44" s="12">
        <v>50058.5</v>
      </c>
      <c r="L44" s="13">
        <f t="shared" si="3"/>
        <v>76405.100000000006</v>
      </c>
      <c r="M44" s="12"/>
      <c r="N44" s="13">
        <f t="shared" si="4"/>
        <v>76405.100000000006</v>
      </c>
      <c r="O44" s="12"/>
      <c r="P44" s="13">
        <f t="shared" si="5"/>
        <v>76405.100000000006</v>
      </c>
      <c r="Q44" s="12"/>
      <c r="R44" s="13">
        <f t="shared" si="6"/>
        <v>76405.100000000006</v>
      </c>
      <c r="S44" s="13"/>
      <c r="T44" s="13">
        <f t="shared" si="7"/>
        <v>76405.100000000006</v>
      </c>
      <c r="U44" s="13"/>
      <c r="V44" s="13">
        <f t="shared" si="8"/>
        <v>76405.100000000006</v>
      </c>
      <c r="W44" s="13"/>
      <c r="X44" s="68">
        <f t="shared" si="9"/>
        <v>76405.100000000006</v>
      </c>
      <c r="Y44" s="13">
        <v>345180.8</v>
      </c>
      <c r="Z44" s="12"/>
      <c r="AA44" s="13">
        <f t="shared" si="10"/>
        <v>345180.8</v>
      </c>
      <c r="AB44" s="12"/>
      <c r="AC44" s="13">
        <f t="shared" si="11"/>
        <v>345180.8</v>
      </c>
      <c r="AD44" s="12"/>
      <c r="AE44" s="13">
        <f t="shared" si="12"/>
        <v>345180.8</v>
      </c>
      <c r="AF44" s="12"/>
      <c r="AG44" s="13">
        <f t="shared" si="13"/>
        <v>345180.8</v>
      </c>
      <c r="AH44" s="12"/>
      <c r="AI44" s="13">
        <f t="shared" si="14"/>
        <v>345180.8</v>
      </c>
      <c r="AJ44" s="12"/>
      <c r="AK44" s="13">
        <f t="shared" si="15"/>
        <v>345180.8</v>
      </c>
      <c r="AL44" s="12"/>
      <c r="AM44" s="13">
        <f t="shared" si="16"/>
        <v>345180.8</v>
      </c>
      <c r="AN44" s="13"/>
      <c r="AO44" s="13">
        <f t="shared" si="17"/>
        <v>345180.8</v>
      </c>
      <c r="AP44" s="13"/>
      <c r="AQ44" s="13">
        <f t="shared" si="18"/>
        <v>345180.8</v>
      </c>
      <c r="AR44" s="13"/>
      <c r="AS44" s="68">
        <f t="shared" si="19"/>
        <v>345180.8</v>
      </c>
      <c r="AT44" s="13">
        <v>0</v>
      </c>
      <c r="AU44" s="12"/>
      <c r="AV44" s="13">
        <f t="shared" si="20"/>
        <v>0</v>
      </c>
      <c r="AW44" s="12"/>
      <c r="AX44" s="13">
        <f t="shared" si="21"/>
        <v>0</v>
      </c>
      <c r="AY44" s="12"/>
      <c r="AZ44" s="13">
        <f t="shared" si="22"/>
        <v>0</v>
      </c>
      <c r="BA44" s="12"/>
      <c r="BB44" s="13">
        <f t="shared" si="23"/>
        <v>0</v>
      </c>
      <c r="BC44" s="12"/>
      <c r="BD44" s="14">
        <f t="shared" si="24"/>
        <v>0</v>
      </c>
      <c r="BE44" s="13"/>
      <c r="BF44" s="13">
        <f t="shared" si="25"/>
        <v>0</v>
      </c>
      <c r="BG44" s="13"/>
      <c r="BH44" s="68">
        <f t="shared" si="26"/>
        <v>0</v>
      </c>
      <c r="BI44" s="3" t="s">
        <v>50</v>
      </c>
      <c r="BK44" s="27"/>
    </row>
    <row r="45" spans="1:63" x14ac:dyDescent="0.35">
      <c r="A45" s="99"/>
      <c r="B45" s="74" t="s">
        <v>51</v>
      </c>
      <c r="C45" s="73" t="s">
        <v>26</v>
      </c>
      <c r="D45" s="12">
        <v>500584.6</v>
      </c>
      <c r="E45" s="12"/>
      <c r="F45" s="13">
        <f t="shared" si="27"/>
        <v>500584.6</v>
      </c>
      <c r="G45" s="12">
        <v>-50058.46</v>
      </c>
      <c r="H45" s="13">
        <f t="shared" si="28"/>
        <v>450526.13999999996</v>
      </c>
      <c r="I45" s="12"/>
      <c r="J45" s="13">
        <f t="shared" si="29"/>
        <v>450526.13999999996</v>
      </c>
      <c r="K45" s="12"/>
      <c r="L45" s="13">
        <f t="shared" si="3"/>
        <v>450526.13999999996</v>
      </c>
      <c r="M45" s="12"/>
      <c r="N45" s="13">
        <f t="shared" si="4"/>
        <v>450526.13999999996</v>
      </c>
      <c r="O45" s="12"/>
      <c r="P45" s="13">
        <f t="shared" si="5"/>
        <v>450526.13999999996</v>
      </c>
      <c r="Q45" s="12"/>
      <c r="R45" s="13">
        <f t="shared" si="6"/>
        <v>450526.13999999996</v>
      </c>
      <c r="S45" s="13"/>
      <c r="T45" s="13">
        <f t="shared" si="7"/>
        <v>450526.13999999996</v>
      </c>
      <c r="U45" s="13"/>
      <c r="V45" s="13">
        <f t="shared" si="8"/>
        <v>450526.13999999996</v>
      </c>
      <c r="W45" s="13"/>
      <c r="X45" s="68">
        <f t="shared" si="9"/>
        <v>450526.13999999996</v>
      </c>
      <c r="Y45" s="13">
        <v>0</v>
      </c>
      <c r="Z45" s="12"/>
      <c r="AA45" s="13">
        <f t="shared" si="10"/>
        <v>0</v>
      </c>
      <c r="AB45" s="12"/>
      <c r="AC45" s="13">
        <f t="shared" si="11"/>
        <v>0</v>
      </c>
      <c r="AD45" s="12"/>
      <c r="AE45" s="13">
        <f t="shared" si="12"/>
        <v>0</v>
      </c>
      <c r="AF45" s="12"/>
      <c r="AG45" s="13">
        <f t="shared" si="13"/>
        <v>0</v>
      </c>
      <c r="AH45" s="12"/>
      <c r="AI45" s="13">
        <f t="shared" si="14"/>
        <v>0</v>
      </c>
      <c r="AJ45" s="12"/>
      <c r="AK45" s="13">
        <f t="shared" si="15"/>
        <v>0</v>
      </c>
      <c r="AL45" s="12"/>
      <c r="AM45" s="13">
        <f t="shared" si="16"/>
        <v>0</v>
      </c>
      <c r="AN45" s="13"/>
      <c r="AO45" s="13">
        <f t="shared" si="17"/>
        <v>0</v>
      </c>
      <c r="AP45" s="13"/>
      <c r="AQ45" s="13">
        <f t="shared" si="18"/>
        <v>0</v>
      </c>
      <c r="AR45" s="13"/>
      <c r="AS45" s="68">
        <f t="shared" si="19"/>
        <v>0</v>
      </c>
      <c r="AT45" s="13">
        <v>0</v>
      </c>
      <c r="AU45" s="12"/>
      <c r="AV45" s="13">
        <f t="shared" si="20"/>
        <v>0</v>
      </c>
      <c r="AW45" s="12"/>
      <c r="AX45" s="13">
        <f t="shared" si="21"/>
        <v>0</v>
      </c>
      <c r="AY45" s="12"/>
      <c r="AZ45" s="13">
        <f t="shared" si="22"/>
        <v>0</v>
      </c>
      <c r="BA45" s="12"/>
      <c r="BB45" s="13">
        <f t="shared" si="23"/>
        <v>0</v>
      </c>
      <c r="BC45" s="12"/>
      <c r="BD45" s="14">
        <f t="shared" si="24"/>
        <v>0</v>
      </c>
      <c r="BE45" s="13"/>
      <c r="BF45" s="13">
        <f t="shared" si="25"/>
        <v>0</v>
      </c>
      <c r="BG45" s="13"/>
      <c r="BH45" s="68">
        <f t="shared" si="26"/>
        <v>0</v>
      </c>
      <c r="BI45" s="3" t="s">
        <v>52</v>
      </c>
      <c r="BK45" s="27"/>
    </row>
    <row r="46" spans="1:63" x14ac:dyDescent="0.35">
      <c r="A46" s="99"/>
      <c r="B46" s="72" t="s">
        <v>32</v>
      </c>
      <c r="C46" s="73" t="s">
        <v>26</v>
      </c>
      <c r="D46" s="12"/>
      <c r="E46" s="12"/>
      <c r="F46" s="13"/>
      <c r="G46" s="12">
        <v>364911.96</v>
      </c>
      <c r="H46" s="13">
        <f t="shared" si="28"/>
        <v>364911.96</v>
      </c>
      <c r="I46" s="12"/>
      <c r="J46" s="13">
        <f t="shared" si="29"/>
        <v>364911.96</v>
      </c>
      <c r="K46" s="12">
        <v>187884.84899999999</v>
      </c>
      <c r="L46" s="13">
        <f t="shared" si="3"/>
        <v>552796.80900000001</v>
      </c>
      <c r="M46" s="12"/>
      <c r="N46" s="13">
        <f t="shared" si="4"/>
        <v>552796.80900000001</v>
      </c>
      <c r="O46" s="12"/>
      <c r="P46" s="13">
        <f t="shared" si="5"/>
        <v>552796.80900000001</v>
      </c>
      <c r="Q46" s="12"/>
      <c r="R46" s="13">
        <f t="shared" si="6"/>
        <v>552796.80900000001</v>
      </c>
      <c r="S46" s="13"/>
      <c r="T46" s="13">
        <f t="shared" si="7"/>
        <v>552796.80900000001</v>
      </c>
      <c r="U46" s="13"/>
      <c r="V46" s="13">
        <f t="shared" si="8"/>
        <v>552796.80900000001</v>
      </c>
      <c r="W46" s="13"/>
      <c r="X46" s="68">
        <f t="shared" si="9"/>
        <v>552796.80900000001</v>
      </c>
      <c r="Y46" s="13"/>
      <c r="Z46" s="12"/>
      <c r="AA46" s="13"/>
      <c r="AB46" s="12"/>
      <c r="AC46" s="13">
        <f t="shared" si="11"/>
        <v>0</v>
      </c>
      <c r="AD46" s="12"/>
      <c r="AE46" s="13">
        <f t="shared" si="12"/>
        <v>0</v>
      </c>
      <c r="AF46" s="12"/>
      <c r="AG46" s="13">
        <f t="shared" si="13"/>
        <v>0</v>
      </c>
      <c r="AH46" s="12"/>
      <c r="AI46" s="13">
        <f t="shared" si="14"/>
        <v>0</v>
      </c>
      <c r="AJ46" s="12"/>
      <c r="AK46" s="13">
        <f t="shared" si="15"/>
        <v>0</v>
      </c>
      <c r="AL46" s="12"/>
      <c r="AM46" s="13">
        <f t="shared" si="16"/>
        <v>0</v>
      </c>
      <c r="AN46" s="13"/>
      <c r="AO46" s="13">
        <f t="shared" si="17"/>
        <v>0</v>
      </c>
      <c r="AP46" s="13"/>
      <c r="AQ46" s="13">
        <f t="shared" si="18"/>
        <v>0</v>
      </c>
      <c r="AR46" s="13"/>
      <c r="AS46" s="68">
        <f t="shared" si="19"/>
        <v>0</v>
      </c>
      <c r="AT46" s="13"/>
      <c r="AU46" s="12"/>
      <c r="AV46" s="13"/>
      <c r="AW46" s="12"/>
      <c r="AX46" s="13">
        <f t="shared" si="21"/>
        <v>0</v>
      </c>
      <c r="AY46" s="12"/>
      <c r="AZ46" s="13">
        <f t="shared" si="22"/>
        <v>0</v>
      </c>
      <c r="BA46" s="12"/>
      <c r="BB46" s="13">
        <f t="shared" si="23"/>
        <v>0</v>
      </c>
      <c r="BC46" s="12"/>
      <c r="BD46" s="14">
        <f t="shared" si="24"/>
        <v>0</v>
      </c>
      <c r="BE46" s="13"/>
      <c r="BF46" s="13">
        <f t="shared" si="25"/>
        <v>0</v>
      </c>
      <c r="BG46" s="13"/>
      <c r="BH46" s="68">
        <f t="shared" si="26"/>
        <v>0</v>
      </c>
      <c r="BI46" s="3" t="s">
        <v>49</v>
      </c>
      <c r="BK46" s="27"/>
    </row>
    <row r="47" spans="1:63" ht="54" x14ac:dyDescent="0.35">
      <c r="A47" s="64" t="s">
        <v>53</v>
      </c>
      <c r="B47" s="74" t="s">
        <v>54</v>
      </c>
      <c r="C47" s="72" t="s">
        <v>35</v>
      </c>
      <c r="D47" s="12">
        <v>25000</v>
      </c>
      <c r="E47" s="12"/>
      <c r="F47" s="13">
        <f t="shared" si="27"/>
        <v>25000</v>
      </c>
      <c r="G47" s="12">
        <f>G49+G51</f>
        <v>186763.856</v>
      </c>
      <c r="H47" s="13">
        <f t="shared" si="28"/>
        <v>211763.856</v>
      </c>
      <c r="I47" s="12">
        <f>I49+I51</f>
        <v>0</v>
      </c>
      <c r="J47" s="13">
        <f t="shared" si="29"/>
        <v>211763.856</v>
      </c>
      <c r="K47" s="12">
        <f>K49+K51+K50</f>
        <v>-48973.177000000003</v>
      </c>
      <c r="L47" s="13">
        <f t="shared" si="3"/>
        <v>162790.679</v>
      </c>
      <c r="M47" s="12">
        <f>M49+M51+M50</f>
        <v>0</v>
      </c>
      <c r="N47" s="13">
        <f t="shared" si="4"/>
        <v>162790.679</v>
      </c>
      <c r="O47" s="12">
        <f>O49+O51+O50</f>
        <v>0</v>
      </c>
      <c r="P47" s="13">
        <f t="shared" si="5"/>
        <v>162790.679</v>
      </c>
      <c r="Q47" s="12">
        <f>Q49+Q51+Q50</f>
        <v>0</v>
      </c>
      <c r="R47" s="13">
        <f t="shared" si="6"/>
        <v>162790.679</v>
      </c>
      <c r="S47" s="13">
        <f>S49+S51+S50</f>
        <v>0</v>
      </c>
      <c r="T47" s="13">
        <f t="shared" si="7"/>
        <v>162790.679</v>
      </c>
      <c r="U47" s="13">
        <f>U49+U51+U50</f>
        <v>0</v>
      </c>
      <c r="V47" s="13">
        <f t="shared" si="8"/>
        <v>162790.679</v>
      </c>
      <c r="W47" s="13">
        <f>W49+W51+W50</f>
        <v>0</v>
      </c>
      <c r="X47" s="68">
        <f t="shared" si="9"/>
        <v>162790.679</v>
      </c>
      <c r="Y47" s="13">
        <v>100000</v>
      </c>
      <c r="Z47" s="12"/>
      <c r="AA47" s="13">
        <f t="shared" si="10"/>
        <v>100000</v>
      </c>
      <c r="AB47" s="12">
        <f>AB49+AB51</f>
        <v>409465.24400000001</v>
      </c>
      <c r="AC47" s="13">
        <f t="shared" si="11"/>
        <v>509465.24400000001</v>
      </c>
      <c r="AD47" s="12">
        <f>AD49+AD51+AD50</f>
        <v>48973.176999999996</v>
      </c>
      <c r="AE47" s="13">
        <f t="shared" si="12"/>
        <v>558438.42099999997</v>
      </c>
      <c r="AF47" s="12">
        <f>AF49+AF51+AF50</f>
        <v>0</v>
      </c>
      <c r="AG47" s="13">
        <f t="shared" si="13"/>
        <v>558438.42099999997</v>
      </c>
      <c r="AH47" s="12">
        <f>AH49+AH51+AH50</f>
        <v>0</v>
      </c>
      <c r="AI47" s="13">
        <f t="shared" si="14"/>
        <v>558438.42099999997</v>
      </c>
      <c r="AJ47" s="12">
        <f>AJ49+AJ51+AJ50</f>
        <v>0</v>
      </c>
      <c r="AK47" s="13">
        <f t="shared" si="15"/>
        <v>558438.42099999997</v>
      </c>
      <c r="AL47" s="12">
        <f>AL49+AL51+AL50</f>
        <v>0</v>
      </c>
      <c r="AM47" s="13">
        <f t="shared" si="16"/>
        <v>558438.42099999997</v>
      </c>
      <c r="AN47" s="13">
        <f>AN49+AN51+AN50</f>
        <v>0</v>
      </c>
      <c r="AO47" s="13">
        <f t="shared" si="17"/>
        <v>558438.42099999997</v>
      </c>
      <c r="AP47" s="13">
        <f>AP49+AP51+AP50</f>
        <v>0</v>
      </c>
      <c r="AQ47" s="13">
        <f t="shared" si="18"/>
        <v>558438.42099999997</v>
      </c>
      <c r="AR47" s="13">
        <f>AR49+AR51+AR50</f>
        <v>0</v>
      </c>
      <c r="AS47" s="68">
        <f t="shared" si="19"/>
        <v>558438.42099999997</v>
      </c>
      <c r="AT47" s="13">
        <v>757100.7</v>
      </c>
      <c r="AU47" s="12"/>
      <c r="AV47" s="13">
        <f t="shared" si="20"/>
        <v>757100.7</v>
      </c>
      <c r="AW47" s="12">
        <f>AW49+AW51</f>
        <v>-11041.07</v>
      </c>
      <c r="AX47" s="13">
        <f t="shared" si="21"/>
        <v>746059.63</v>
      </c>
      <c r="AY47" s="12">
        <f>AY49+AY51+AY50</f>
        <v>0</v>
      </c>
      <c r="AZ47" s="13">
        <f t="shared" si="22"/>
        <v>746059.63</v>
      </c>
      <c r="BA47" s="12">
        <f>BA49+BA51+BA50</f>
        <v>0</v>
      </c>
      <c r="BB47" s="13">
        <f t="shared" si="23"/>
        <v>746059.63</v>
      </c>
      <c r="BC47" s="12">
        <f>BC49+BC51+BC50</f>
        <v>0</v>
      </c>
      <c r="BD47" s="14">
        <f t="shared" si="24"/>
        <v>746059.63</v>
      </c>
      <c r="BE47" s="13">
        <f>BE49+BE51+BE50</f>
        <v>0</v>
      </c>
      <c r="BF47" s="13">
        <f t="shared" si="25"/>
        <v>746059.63</v>
      </c>
      <c r="BG47" s="13">
        <f>BG49+BG51+BG50</f>
        <v>0</v>
      </c>
      <c r="BH47" s="68">
        <f t="shared" si="26"/>
        <v>746059.63</v>
      </c>
      <c r="BK47" s="27"/>
    </row>
    <row r="48" spans="1:63" x14ac:dyDescent="0.35">
      <c r="A48" s="78"/>
      <c r="B48" s="74" t="s">
        <v>27</v>
      </c>
      <c r="C48" s="72"/>
      <c r="D48" s="12"/>
      <c r="E48" s="12"/>
      <c r="F48" s="13"/>
      <c r="G48" s="12"/>
      <c r="H48" s="13"/>
      <c r="I48" s="12"/>
      <c r="J48" s="13"/>
      <c r="K48" s="12"/>
      <c r="L48" s="13"/>
      <c r="M48" s="12"/>
      <c r="N48" s="13"/>
      <c r="O48" s="12"/>
      <c r="P48" s="13"/>
      <c r="Q48" s="12"/>
      <c r="R48" s="13"/>
      <c r="S48" s="13"/>
      <c r="T48" s="13"/>
      <c r="U48" s="13"/>
      <c r="V48" s="13"/>
      <c r="W48" s="13"/>
      <c r="X48" s="68"/>
      <c r="Y48" s="13"/>
      <c r="Z48" s="12"/>
      <c r="AA48" s="13"/>
      <c r="AB48" s="12"/>
      <c r="AC48" s="13"/>
      <c r="AD48" s="12"/>
      <c r="AE48" s="13"/>
      <c r="AF48" s="12"/>
      <c r="AG48" s="13"/>
      <c r="AH48" s="12"/>
      <c r="AI48" s="13"/>
      <c r="AJ48" s="12"/>
      <c r="AK48" s="13"/>
      <c r="AL48" s="12"/>
      <c r="AM48" s="13"/>
      <c r="AN48" s="13"/>
      <c r="AO48" s="13"/>
      <c r="AP48" s="13"/>
      <c r="AQ48" s="13"/>
      <c r="AR48" s="13"/>
      <c r="AS48" s="68"/>
      <c r="AT48" s="13"/>
      <c r="AU48" s="12"/>
      <c r="AV48" s="13"/>
      <c r="AW48" s="12"/>
      <c r="AX48" s="13"/>
      <c r="AY48" s="12"/>
      <c r="AZ48" s="13"/>
      <c r="BA48" s="12"/>
      <c r="BB48" s="13"/>
      <c r="BC48" s="12"/>
      <c r="BD48" s="14"/>
      <c r="BE48" s="13"/>
      <c r="BF48" s="13"/>
      <c r="BG48" s="13"/>
      <c r="BH48" s="68"/>
      <c r="BK48" s="27"/>
    </row>
    <row r="49" spans="1:63" s="1" customFormat="1" hidden="1" x14ac:dyDescent="0.35">
      <c r="A49" s="33"/>
      <c r="B49" s="28" t="s">
        <v>28</v>
      </c>
      <c r="C49" s="26"/>
      <c r="D49" s="29"/>
      <c r="E49" s="12"/>
      <c r="F49" s="13">
        <v>25000</v>
      </c>
      <c r="G49" s="12">
        <v>-25000</v>
      </c>
      <c r="H49" s="13">
        <f t="shared" si="28"/>
        <v>0</v>
      </c>
      <c r="I49" s="12"/>
      <c r="J49" s="13">
        <f t="shared" si="29"/>
        <v>0</v>
      </c>
      <c r="K49" s="12"/>
      <c r="L49" s="13">
        <f t="shared" si="3"/>
        <v>0</v>
      </c>
      <c r="M49" s="12"/>
      <c r="N49" s="13">
        <f t="shared" si="4"/>
        <v>0</v>
      </c>
      <c r="O49" s="12"/>
      <c r="P49" s="13">
        <f t="shared" si="5"/>
        <v>0</v>
      </c>
      <c r="Q49" s="12"/>
      <c r="R49" s="13">
        <f t="shared" si="6"/>
        <v>0</v>
      </c>
      <c r="S49" s="13"/>
      <c r="T49" s="13">
        <f t="shared" si="7"/>
        <v>0</v>
      </c>
      <c r="U49" s="13"/>
      <c r="V49" s="13">
        <f t="shared" si="8"/>
        <v>0</v>
      </c>
      <c r="W49" s="30"/>
      <c r="X49" s="13">
        <f t="shared" si="9"/>
        <v>0</v>
      </c>
      <c r="Y49" s="31"/>
      <c r="Z49" s="12"/>
      <c r="AA49" s="13">
        <v>100000</v>
      </c>
      <c r="AB49" s="12">
        <v>409465.24400000001</v>
      </c>
      <c r="AC49" s="13">
        <f t="shared" si="11"/>
        <v>509465.24400000001</v>
      </c>
      <c r="AD49" s="12">
        <f>-142000+48973.177</f>
        <v>-93026.823000000004</v>
      </c>
      <c r="AE49" s="13">
        <f t="shared" si="12"/>
        <v>416438.42099999997</v>
      </c>
      <c r="AF49" s="12"/>
      <c r="AG49" s="13">
        <f t="shared" si="13"/>
        <v>416438.42099999997</v>
      </c>
      <c r="AH49" s="12"/>
      <c r="AI49" s="13">
        <f t="shared" si="14"/>
        <v>416438.42099999997</v>
      </c>
      <c r="AJ49" s="12"/>
      <c r="AK49" s="13">
        <f t="shared" si="15"/>
        <v>416438.42099999997</v>
      </c>
      <c r="AL49" s="12"/>
      <c r="AM49" s="13">
        <f t="shared" si="16"/>
        <v>416438.42099999997</v>
      </c>
      <c r="AN49" s="13"/>
      <c r="AO49" s="13">
        <f t="shared" si="17"/>
        <v>416438.42099999997</v>
      </c>
      <c r="AP49" s="13"/>
      <c r="AQ49" s="13">
        <f t="shared" si="18"/>
        <v>416438.42099999997</v>
      </c>
      <c r="AR49" s="30"/>
      <c r="AS49" s="13">
        <f t="shared" si="19"/>
        <v>416438.42099999997</v>
      </c>
      <c r="AT49" s="31"/>
      <c r="AU49" s="29"/>
      <c r="AV49" s="13">
        <v>757100.7</v>
      </c>
      <c r="AW49" s="12">
        <v>-11041.07</v>
      </c>
      <c r="AX49" s="13">
        <f t="shared" si="21"/>
        <v>746059.63</v>
      </c>
      <c r="AY49" s="12"/>
      <c r="AZ49" s="13">
        <f t="shared" si="22"/>
        <v>746059.63</v>
      </c>
      <c r="BA49" s="12"/>
      <c r="BB49" s="13">
        <f t="shared" si="23"/>
        <v>746059.63</v>
      </c>
      <c r="BC49" s="12"/>
      <c r="BD49" s="14">
        <f t="shared" si="24"/>
        <v>746059.63</v>
      </c>
      <c r="BE49" s="13"/>
      <c r="BF49" s="13">
        <f t="shared" si="25"/>
        <v>746059.63</v>
      </c>
      <c r="BG49" s="30"/>
      <c r="BH49" s="13">
        <f t="shared" si="26"/>
        <v>746059.63</v>
      </c>
      <c r="BI49" s="3" t="s">
        <v>55</v>
      </c>
      <c r="BJ49" s="4" t="s">
        <v>29</v>
      </c>
      <c r="BK49" s="27"/>
    </row>
    <row r="50" spans="1:63" x14ac:dyDescent="0.35">
      <c r="A50" s="78"/>
      <c r="B50" s="74" t="s">
        <v>30</v>
      </c>
      <c r="C50" s="77" t="s">
        <v>26</v>
      </c>
      <c r="D50" s="12"/>
      <c r="E50" s="12"/>
      <c r="F50" s="13"/>
      <c r="G50" s="12"/>
      <c r="H50" s="13"/>
      <c r="I50" s="12"/>
      <c r="J50" s="13"/>
      <c r="K50" s="12"/>
      <c r="L50" s="13">
        <f t="shared" si="3"/>
        <v>0</v>
      </c>
      <c r="M50" s="12"/>
      <c r="N50" s="13">
        <f t="shared" si="4"/>
        <v>0</v>
      </c>
      <c r="O50" s="12"/>
      <c r="P50" s="13">
        <f t="shared" si="5"/>
        <v>0</v>
      </c>
      <c r="Q50" s="12"/>
      <c r="R50" s="13">
        <f t="shared" si="6"/>
        <v>0</v>
      </c>
      <c r="S50" s="13"/>
      <c r="T50" s="13">
        <f t="shared" si="7"/>
        <v>0</v>
      </c>
      <c r="U50" s="13"/>
      <c r="V50" s="13">
        <f t="shared" si="8"/>
        <v>0</v>
      </c>
      <c r="W50" s="13"/>
      <c r="X50" s="68">
        <f t="shared" si="9"/>
        <v>0</v>
      </c>
      <c r="Y50" s="13"/>
      <c r="Z50" s="12"/>
      <c r="AA50" s="13"/>
      <c r="AB50" s="12"/>
      <c r="AC50" s="13"/>
      <c r="AD50" s="12">
        <v>142000</v>
      </c>
      <c r="AE50" s="13">
        <f t="shared" si="12"/>
        <v>142000</v>
      </c>
      <c r="AF50" s="12"/>
      <c r="AG50" s="13">
        <f t="shared" si="13"/>
        <v>142000</v>
      </c>
      <c r="AH50" s="12"/>
      <c r="AI50" s="13">
        <f t="shared" si="14"/>
        <v>142000</v>
      </c>
      <c r="AJ50" s="12"/>
      <c r="AK50" s="13">
        <f t="shared" si="15"/>
        <v>142000</v>
      </c>
      <c r="AL50" s="12"/>
      <c r="AM50" s="13">
        <f t="shared" si="16"/>
        <v>142000</v>
      </c>
      <c r="AN50" s="13"/>
      <c r="AO50" s="13">
        <f t="shared" si="17"/>
        <v>142000</v>
      </c>
      <c r="AP50" s="13"/>
      <c r="AQ50" s="13">
        <f t="shared" si="18"/>
        <v>142000</v>
      </c>
      <c r="AR50" s="13"/>
      <c r="AS50" s="68">
        <f t="shared" si="19"/>
        <v>142000</v>
      </c>
      <c r="AT50" s="13"/>
      <c r="AU50" s="12"/>
      <c r="AV50" s="13"/>
      <c r="AW50" s="12"/>
      <c r="AX50" s="13"/>
      <c r="AY50" s="12"/>
      <c r="AZ50" s="13">
        <f t="shared" si="22"/>
        <v>0</v>
      </c>
      <c r="BA50" s="12"/>
      <c r="BB50" s="13">
        <f t="shared" si="23"/>
        <v>0</v>
      </c>
      <c r="BC50" s="12"/>
      <c r="BD50" s="14">
        <f t="shared" si="24"/>
        <v>0</v>
      </c>
      <c r="BE50" s="13"/>
      <c r="BF50" s="13">
        <f t="shared" si="25"/>
        <v>0</v>
      </c>
      <c r="BG50" s="13"/>
      <c r="BH50" s="68">
        <f t="shared" si="26"/>
        <v>0</v>
      </c>
      <c r="BI50" s="3" t="s">
        <v>46</v>
      </c>
      <c r="BK50" s="27"/>
    </row>
    <row r="51" spans="1:63" x14ac:dyDescent="0.35">
      <c r="A51" s="78"/>
      <c r="B51" s="72" t="s">
        <v>32</v>
      </c>
      <c r="C51" s="77" t="s">
        <v>26</v>
      </c>
      <c r="D51" s="12"/>
      <c r="E51" s="12"/>
      <c r="F51" s="13"/>
      <c r="G51" s="12">
        <v>211763.856</v>
      </c>
      <c r="H51" s="13">
        <f t="shared" si="28"/>
        <v>211763.856</v>
      </c>
      <c r="I51" s="12"/>
      <c r="J51" s="13">
        <f t="shared" si="29"/>
        <v>211763.856</v>
      </c>
      <c r="K51" s="12">
        <v>-48973.177000000003</v>
      </c>
      <c r="L51" s="13">
        <f t="shared" si="3"/>
        <v>162790.679</v>
      </c>
      <c r="M51" s="12"/>
      <c r="N51" s="13">
        <f t="shared" si="4"/>
        <v>162790.679</v>
      </c>
      <c r="O51" s="12"/>
      <c r="P51" s="13">
        <f t="shared" si="5"/>
        <v>162790.679</v>
      </c>
      <c r="Q51" s="12"/>
      <c r="R51" s="13">
        <f t="shared" si="6"/>
        <v>162790.679</v>
      </c>
      <c r="S51" s="13"/>
      <c r="T51" s="13">
        <f t="shared" si="7"/>
        <v>162790.679</v>
      </c>
      <c r="U51" s="13"/>
      <c r="V51" s="13">
        <f t="shared" si="8"/>
        <v>162790.679</v>
      </c>
      <c r="W51" s="13"/>
      <c r="X51" s="68">
        <f t="shared" si="9"/>
        <v>162790.679</v>
      </c>
      <c r="Y51" s="13"/>
      <c r="Z51" s="12"/>
      <c r="AA51" s="13"/>
      <c r="AB51" s="12"/>
      <c r="AC51" s="13">
        <f t="shared" si="11"/>
        <v>0</v>
      </c>
      <c r="AD51" s="12"/>
      <c r="AE51" s="13">
        <f t="shared" si="12"/>
        <v>0</v>
      </c>
      <c r="AF51" s="12"/>
      <c r="AG51" s="13">
        <f t="shared" si="13"/>
        <v>0</v>
      </c>
      <c r="AH51" s="12"/>
      <c r="AI51" s="13">
        <f t="shared" si="14"/>
        <v>0</v>
      </c>
      <c r="AJ51" s="12"/>
      <c r="AK51" s="13">
        <f t="shared" si="15"/>
        <v>0</v>
      </c>
      <c r="AL51" s="12"/>
      <c r="AM51" s="13">
        <f t="shared" si="16"/>
        <v>0</v>
      </c>
      <c r="AN51" s="13"/>
      <c r="AO51" s="13">
        <f t="shared" si="17"/>
        <v>0</v>
      </c>
      <c r="AP51" s="13"/>
      <c r="AQ51" s="13">
        <f t="shared" si="18"/>
        <v>0</v>
      </c>
      <c r="AR51" s="13"/>
      <c r="AS51" s="68">
        <f t="shared" si="19"/>
        <v>0</v>
      </c>
      <c r="AT51" s="13"/>
      <c r="AU51" s="12"/>
      <c r="AV51" s="13"/>
      <c r="AW51" s="12"/>
      <c r="AX51" s="13">
        <f t="shared" si="21"/>
        <v>0</v>
      </c>
      <c r="AY51" s="12"/>
      <c r="AZ51" s="13">
        <f t="shared" si="22"/>
        <v>0</v>
      </c>
      <c r="BA51" s="12"/>
      <c r="BB51" s="13">
        <f t="shared" si="23"/>
        <v>0</v>
      </c>
      <c r="BC51" s="12"/>
      <c r="BD51" s="14">
        <f t="shared" si="24"/>
        <v>0</v>
      </c>
      <c r="BE51" s="13"/>
      <c r="BF51" s="13">
        <f t="shared" si="25"/>
        <v>0</v>
      </c>
      <c r="BG51" s="13"/>
      <c r="BH51" s="68">
        <f t="shared" si="26"/>
        <v>0</v>
      </c>
      <c r="BI51" s="3" t="s">
        <v>55</v>
      </c>
      <c r="BK51" s="27"/>
    </row>
    <row r="52" spans="1:63" ht="51.75" customHeight="1" x14ac:dyDescent="0.35">
      <c r="A52" s="97" t="s">
        <v>56</v>
      </c>
      <c r="B52" s="88" t="s">
        <v>57</v>
      </c>
      <c r="C52" s="72" t="s">
        <v>35</v>
      </c>
      <c r="D52" s="12">
        <v>157309.6</v>
      </c>
      <c r="E52" s="12"/>
      <c r="F52" s="13">
        <f t="shared" si="27"/>
        <v>157309.6</v>
      </c>
      <c r="G52" s="12">
        <v>6917.74</v>
      </c>
      <c r="H52" s="13">
        <f t="shared" si="28"/>
        <v>164227.34</v>
      </c>
      <c r="I52" s="12"/>
      <c r="J52" s="13">
        <f t="shared" si="29"/>
        <v>164227.34</v>
      </c>
      <c r="K52" s="12"/>
      <c r="L52" s="13">
        <f t="shared" si="3"/>
        <v>164227.34</v>
      </c>
      <c r="M52" s="12"/>
      <c r="N52" s="13">
        <f t="shared" si="4"/>
        <v>164227.34</v>
      </c>
      <c r="O52" s="12"/>
      <c r="P52" s="13">
        <f t="shared" si="5"/>
        <v>164227.34</v>
      </c>
      <c r="Q52" s="12">
        <v>51763.614000000001</v>
      </c>
      <c r="R52" s="13">
        <f t="shared" si="6"/>
        <v>215990.954</v>
      </c>
      <c r="S52" s="13"/>
      <c r="T52" s="13">
        <f t="shared" si="7"/>
        <v>215990.954</v>
      </c>
      <c r="U52" s="13"/>
      <c r="V52" s="13">
        <f t="shared" si="8"/>
        <v>215990.954</v>
      </c>
      <c r="W52" s="13">
        <v>-101419.864</v>
      </c>
      <c r="X52" s="68">
        <f t="shared" si="9"/>
        <v>114571.09</v>
      </c>
      <c r="Y52" s="13">
        <v>0</v>
      </c>
      <c r="Z52" s="12"/>
      <c r="AA52" s="13">
        <f t="shared" si="10"/>
        <v>0</v>
      </c>
      <c r="AB52" s="12"/>
      <c r="AC52" s="13">
        <f t="shared" si="11"/>
        <v>0</v>
      </c>
      <c r="AD52" s="12"/>
      <c r="AE52" s="13">
        <f t="shared" si="12"/>
        <v>0</v>
      </c>
      <c r="AF52" s="12"/>
      <c r="AG52" s="13">
        <f t="shared" si="13"/>
        <v>0</v>
      </c>
      <c r="AH52" s="12"/>
      <c r="AI52" s="13">
        <f t="shared" si="14"/>
        <v>0</v>
      </c>
      <c r="AJ52" s="12"/>
      <c r="AK52" s="13">
        <f t="shared" si="15"/>
        <v>0</v>
      </c>
      <c r="AL52" s="12"/>
      <c r="AM52" s="13">
        <f t="shared" si="16"/>
        <v>0</v>
      </c>
      <c r="AN52" s="13"/>
      <c r="AO52" s="13">
        <f t="shared" si="17"/>
        <v>0</v>
      </c>
      <c r="AP52" s="13"/>
      <c r="AQ52" s="13">
        <f t="shared" si="18"/>
        <v>0</v>
      </c>
      <c r="AR52" s="13">
        <v>101419.864</v>
      </c>
      <c r="AS52" s="68">
        <f t="shared" si="19"/>
        <v>101419.864</v>
      </c>
      <c r="AT52" s="13">
        <v>0</v>
      </c>
      <c r="AU52" s="12"/>
      <c r="AV52" s="13">
        <f t="shared" si="20"/>
        <v>0</v>
      </c>
      <c r="AW52" s="12"/>
      <c r="AX52" s="13">
        <f t="shared" si="21"/>
        <v>0</v>
      </c>
      <c r="AY52" s="12"/>
      <c r="AZ52" s="13">
        <f t="shared" si="22"/>
        <v>0</v>
      </c>
      <c r="BA52" s="12"/>
      <c r="BB52" s="13">
        <f t="shared" si="23"/>
        <v>0</v>
      </c>
      <c r="BC52" s="12"/>
      <c r="BD52" s="14">
        <f t="shared" si="24"/>
        <v>0</v>
      </c>
      <c r="BE52" s="13"/>
      <c r="BF52" s="13">
        <f t="shared" si="25"/>
        <v>0</v>
      </c>
      <c r="BG52" s="13"/>
      <c r="BH52" s="68">
        <f t="shared" si="26"/>
        <v>0</v>
      </c>
      <c r="BI52" s="3" t="s">
        <v>58</v>
      </c>
      <c r="BK52" s="27"/>
    </row>
    <row r="53" spans="1:63" ht="36" x14ac:dyDescent="0.35">
      <c r="A53" s="97"/>
      <c r="B53" s="88"/>
      <c r="C53" s="72" t="s">
        <v>41</v>
      </c>
      <c r="D53" s="12">
        <v>1534.9</v>
      </c>
      <c r="E53" s="12"/>
      <c r="F53" s="13">
        <f t="shared" si="27"/>
        <v>1534.9</v>
      </c>
      <c r="G53" s="12"/>
      <c r="H53" s="13">
        <f t="shared" si="28"/>
        <v>1534.9</v>
      </c>
      <c r="I53" s="12"/>
      <c r="J53" s="13">
        <f t="shared" si="29"/>
        <v>1534.9</v>
      </c>
      <c r="K53" s="12"/>
      <c r="L53" s="13">
        <f t="shared" si="3"/>
        <v>1534.9</v>
      </c>
      <c r="M53" s="12"/>
      <c r="N53" s="13">
        <f t="shared" si="4"/>
        <v>1534.9</v>
      </c>
      <c r="O53" s="12"/>
      <c r="P53" s="13">
        <f t="shared" si="5"/>
        <v>1534.9</v>
      </c>
      <c r="Q53" s="12"/>
      <c r="R53" s="13">
        <f t="shared" si="6"/>
        <v>1534.9</v>
      </c>
      <c r="S53" s="13"/>
      <c r="T53" s="13">
        <f t="shared" si="7"/>
        <v>1534.9</v>
      </c>
      <c r="U53" s="13"/>
      <c r="V53" s="13">
        <f t="shared" si="8"/>
        <v>1534.9</v>
      </c>
      <c r="W53" s="13"/>
      <c r="X53" s="68">
        <f t="shared" si="9"/>
        <v>1534.9</v>
      </c>
      <c r="Y53" s="13">
        <v>0</v>
      </c>
      <c r="Z53" s="12"/>
      <c r="AA53" s="13">
        <f t="shared" si="10"/>
        <v>0</v>
      </c>
      <c r="AB53" s="12"/>
      <c r="AC53" s="13">
        <f t="shared" si="11"/>
        <v>0</v>
      </c>
      <c r="AD53" s="12"/>
      <c r="AE53" s="13">
        <f t="shared" si="12"/>
        <v>0</v>
      </c>
      <c r="AF53" s="12"/>
      <c r="AG53" s="13">
        <f t="shared" si="13"/>
        <v>0</v>
      </c>
      <c r="AH53" s="12"/>
      <c r="AI53" s="13">
        <f t="shared" si="14"/>
        <v>0</v>
      </c>
      <c r="AJ53" s="12"/>
      <c r="AK53" s="13">
        <f t="shared" si="15"/>
        <v>0</v>
      </c>
      <c r="AL53" s="12"/>
      <c r="AM53" s="13">
        <f t="shared" si="16"/>
        <v>0</v>
      </c>
      <c r="AN53" s="13"/>
      <c r="AO53" s="13">
        <f t="shared" si="17"/>
        <v>0</v>
      </c>
      <c r="AP53" s="13"/>
      <c r="AQ53" s="13">
        <f t="shared" si="18"/>
        <v>0</v>
      </c>
      <c r="AR53" s="13"/>
      <c r="AS53" s="68">
        <f t="shared" si="19"/>
        <v>0</v>
      </c>
      <c r="AT53" s="13">
        <v>0</v>
      </c>
      <c r="AU53" s="12"/>
      <c r="AV53" s="13">
        <f t="shared" si="20"/>
        <v>0</v>
      </c>
      <c r="AW53" s="12"/>
      <c r="AX53" s="13">
        <f t="shared" si="21"/>
        <v>0</v>
      </c>
      <c r="AY53" s="12"/>
      <c r="AZ53" s="13">
        <f t="shared" si="22"/>
        <v>0</v>
      </c>
      <c r="BA53" s="12"/>
      <c r="BB53" s="13">
        <f t="shared" si="23"/>
        <v>0</v>
      </c>
      <c r="BC53" s="12"/>
      <c r="BD53" s="14">
        <f t="shared" si="24"/>
        <v>0</v>
      </c>
      <c r="BE53" s="13"/>
      <c r="BF53" s="13">
        <f t="shared" si="25"/>
        <v>0</v>
      </c>
      <c r="BG53" s="13"/>
      <c r="BH53" s="68">
        <f t="shared" si="26"/>
        <v>0</v>
      </c>
      <c r="BI53" s="3" t="s">
        <v>58</v>
      </c>
      <c r="BK53" s="27"/>
    </row>
    <row r="54" spans="1:63" ht="51.75" customHeight="1" x14ac:dyDescent="0.35">
      <c r="A54" s="97" t="s">
        <v>59</v>
      </c>
      <c r="B54" s="88" t="s">
        <v>60</v>
      </c>
      <c r="C54" s="72" t="s">
        <v>35</v>
      </c>
      <c r="D54" s="12">
        <v>122109.1</v>
      </c>
      <c r="E54" s="12"/>
      <c r="F54" s="13">
        <f t="shared" si="27"/>
        <v>122109.1</v>
      </c>
      <c r="G54" s="12">
        <v>65.174000000000007</v>
      </c>
      <c r="H54" s="13">
        <f t="shared" si="28"/>
        <v>122174.274</v>
      </c>
      <c r="I54" s="12"/>
      <c r="J54" s="13">
        <f t="shared" si="29"/>
        <v>122174.274</v>
      </c>
      <c r="K54" s="12"/>
      <c r="L54" s="13">
        <f t="shared" si="3"/>
        <v>122174.274</v>
      </c>
      <c r="M54" s="12"/>
      <c r="N54" s="13">
        <f t="shared" si="4"/>
        <v>122174.274</v>
      </c>
      <c r="O54" s="12"/>
      <c r="P54" s="13">
        <f t="shared" si="5"/>
        <v>122174.274</v>
      </c>
      <c r="Q54" s="12">
        <v>29993.163</v>
      </c>
      <c r="R54" s="13">
        <f t="shared" si="6"/>
        <v>152167.43700000001</v>
      </c>
      <c r="S54" s="13"/>
      <c r="T54" s="13">
        <f t="shared" si="7"/>
        <v>152167.43700000001</v>
      </c>
      <c r="U54" s="13"/>
      <c r="V54" s="13">
        <f t="shared" si="8"/>
        <v>152167.43700000001</v>
      </c>
      <c r="W54" s="13"/>
      <c r="X54" s="68">
        <f t="shared" si="9"/>
        <v>152167.43700000001</v>
      </c>
      <c r="Y54" s="13">
        <v>0</v>
      </c>
      <c r="Z54" s="12"/>
      <c r="AA54" s="13">
        <f t="shared" si="10"/>
        <v>0</v>
      </c>
      <c r="AB54" s="12"/>
      <c r="AC54" s="13">
        <f t="shared" si="11"/>
        <v>0</v>
      </c>
      <c r="AD54" s="12"/>
      <c r="AE54" s="13">
        <f t="shared" si="12"/>
        <v>0</v>
      </c>
      <c r="AF54" s="12"/>
      <c r="AG54" s="13">
        <f t="shared" si="13"/>
        <v>0</v>
      </c>
      <c r="AH54" s="12"/>
      <c r="AI54" s="13">
        <f t="shared" si="14"/>
        <v>0</v>
      </c>
      <c r="AJ54" s="12"/>
      <c r="AK54" s="13">
        <f t="shared" si="15"/>
        <v>0</v>
      </c>
      <c r="AL54" s="12"/>
      <c r="AM54" s="13">
        <f t="shared" si="16"/>
        <v>0</v>
      </c>
      <c r="AN54" s="13"/>
      <c r="AO54" s="13">
        <f t="shared" si="17"/>
        <v>0</v>
      </c>
      <c r="AP54" s="13"/>
      <c r="AQ54" s="13">
        <f t="shared" si="18"/>
        <v>0</v>
      </c>
      <c r="AR54" s="13"/>
      <c r="AS54" s="68">
        <f t="shared" si="19"/>
        <v>0</v>
      </c>
      <c r="AT54" s="13">
        <v>0</v>
      </c>
      <c r="AU54" s="12"/>
      <c r="AV54" s="13">
        <f t="shared" si="20"/>
        <v>0</v>
      </c>
      <c r="AW54" s="12"/>
      <c r="AX54" s="13">
        <f t="shared" si="21"/>
        <v>0</v>
      </c>
      <c r="AY54" s="12"/>
      <c r="AZ54" s="13">
        <f t="shared" si="22"/>
        <v>0</v>
      </c>
      <c r="BA54" s="12"/>
      <c r="BB54" s="13">
        <f t="shared" si="23"/>
        <v>0</v>
      </c>
      <c r="BC54" s="12"/>
      <c r="BD54" s="14">
        <f t="shared" si="24"/>
        <v>0</v>
      </c>
      <c r="BE54" s="13"/>
      <c r="BF54" s="13">
        <f t="shared" si="25"/>
        <v>0</v>
      </c>
      <c r="BG54" s="13"/>
      <c r="BH54" s="68">
        <f t="shared" si="26"/>
        <v>0</v>
      </c>
      <c r="BI54" s="3" t="s">
        <v>61</v>
      </c>
      <c r="BK54" s="27"/>
    </row>
    <row r="55" spans="1:63" ht="36" x14ac:dyDescent="0.35">
      <c r="A55" s="97"/>
      <c r="B55" s="88"/>
      <c r="C55" s="72" t="s">
        <v>41</v>
      </c>
      <c r="D55" s="12">
        <v>377.3</v>
      </c>
      <c r="E55" s="12"/>
      <c r="F55" s="13">
        <f t="shared" si="27"/>
        <v>377.3</v>
      </c>
      <c r="G55" s="12"/>
      <c r="H55" s="13">
        <f t="shared" si="28"/>
        <v>377.3</v>
      </c>
      <c r="I55" s="12"/>
      <c r="J55" s="13">
        <f t="shared" si="29"/>
        <v>377.3</v>
      </c>
      <c r="K55" s="12"/>
      <c r="L55" s="13">
        <f t="shared" si="3"/>
        <v>377.3</v>
      </c>
      <c r="M55" s="12"/>
      <c r="N55" s="13">
        <f t="shared" si="4"/>
        <v>377.3</v>
      </c>
      <c r="O55" s="12"/>
      <c r="P55" s="13">
        <f t="shared" si="5"/>
        <v>377.3</v>
      </c>
      <c r="Q55" s="12"/>
      <c r="R55" s="13">
        <f t="shared" si="6"/>
        <v>377.3</v>
      </c>
      <c r="S55" s="13"/>
      <c r="T55" s="13">
        <f t="shared" si="7"/>
        <v>377.3</v>
      </c>
      <c r="U55" s="13"/>
      <c r="V55" s="13">
        <f t="shared" si="8"/>
        <v>377.3</v>
      </c>
      <c r="W55" s="13"/>
      <c r="X55" s="68">
        <f t="shared" si="9"/>
        <v>377.3</v>
      </c>
      <c r="Y55" s="13">
        <v>0</v>
      </c>
      <c r="Z55" s="12"/>
      <c r="AA55" s="13">
        <f t="shared" si="10"/>
        <v>0</v>
      </c>
      <c r="AB55" s="12"/>
      <c r="AC55" s="13">
        <f t="shared" si="11"/>
        <v>0</v>
      </c>
      <c r="AD55" s="12"/>
      <c r="AE55" s="13">
        <f t="shared" si="12"/>
        <v>0</v>
      </c>
      <c r="AF55" s="12"/>
      <c r="AG55" s="13">
        <f t="shared" si="13"/>
        <v>0</v>
      </c>
      <c r="AH55" s="12"/>
      <c r="AI55" s="13">
        <f t="shared" si="14"/>
        <v>0</v>
      </c>
      <c r="AJ55" s="12"/>
      <c r="AK55" s="13">
        <f t="shared" si="15"/>
        <v>0</v>
      </c>
      <c r="AL55" s="12"/>
      <c r="AM55" s="13">
        <f t="shared" si="16"/>
        <v>0</v>
      </c>
      <c r="AN55" s="13"/>
      <c r="AO55" s="13">
        <f t="shared" si="17"/>
        <v>0</v>
      </c>
      <c r="AP55" s="13"/>
      <c r="AQ55" s="13">
        <f t="shared" si="18"/>
        <v>0</v>
      </c>
      <c r="AR55" s="13"/>
      <c r="AS55" s="68">
        <f t="shared" si="19"/>
        <v>0</v>
      </c>
      <c r="AT55" s="13">
        <v>0</v>
      </c>
      <c r="AU55" s="12"/>
      <c r="AV55" s="13">
        <f t="shared" si="20"/>
        <v>0</v>
      </c>
      <c r="AW55" s="12"/>
      <c r="AX55" s="13">
        <f t="shared" si="21"/>
        <v>0</v>
      </c>
      <c r="AY55" s="12"/>
      <c r="AZ55" s="13">
        <f t="shared" si="22"/>
        <v>0</v>
      </c>
      <c r="BA55" s="12"/>
      <c r="BB55" s="13">
        <f t="shared" si="23"/>
        <v>0</v>
      </c>
      <c r="BC55" s="12"/>
      <c r="BD55" s="14">
        <f t="shared" si="24"/>
        <v>0</v>
      </c>
      <c r="BE55" s="13"/>
      <c r="BF55" s="13">
        <f t="shared" si="25"/>
        <v>0</v>
      </c>
      <c r="BG55" s="13"/>
      <c r="BH55" s="68">
        <f t="shared" si="26"/>
        <v>0</v>
      </c>
      <c r="BI55" s="3" t="s">
        <v>61</v>
      </c>
      <c r="BK55" s="27"/>
    </row>
    <row r="56" spans="1:63" ht="51.75" customHeight="1" x14ac:dyDescent="0.35">
      <c r="A56" s="97" t="s">
        <v>62</v>
      </c>
      <c r="B56" s="88" t="s">
        <v>63</v>
      </c>
      <c r="C56" s="72" t="s">
        <v>35</v>
      </c>
      <c r="D56" s="12">
        <v>53552.5</v>
      </c>
      <c r="E56" s="12"/>
      <c r="F56" s="13">
        <f t="shared" si="27"/>
        <v>53552.5</v>
      </c>
      <c r="G56" s="12"/>
      <c r="H56" s="13">
        <f t="shared" si="28"/>
        <v>53552.5</v>
      </c>
      <c r="I56" s="12"/>
      <c r="J56" s="13">
        <f t="shared" si="29"/>
        <v>53552.5</v>
      </c>
      <c r="K56" s="12"/>
      <c r="L56" s="13">
        <f t="shared" si="3"/>
        <v>53552.5</v>
      </c>
      <c r="M56" s="12">
        <v>-45000</v>
      </c>
      <c r="N56" s="13">
        <f t="shared" si="4"/>
        <v>8552.5</v>
      </c>
      <c r="O56" s="12"/>
      <c r="P56" s="13">
        <f t="shared" si="5"/>
        <v>8552.5</v>
      </c>
      <c r="Q56" s="12">
        <v>-5314.9709999999995</v>
      </c>
      <c r="R56" s="13">
        <f t="shared" si="6"/>
        <v>3237.5290000000005</v>
      </c>
      <c r="S56" s="13"/>
      <c r="T56" s="13">
        <f t="shared" si="7"/>
        <v>3237.5290000000005</v>
      </c>
      <c r="U56" s="13"/>
      <c r="V56" s="13">
        <f t="shared" si="8"/>
        <v>3237.5290000000005</v>
      </c>
      <c r="W56" s="13"/>
      <c r="X56" s="68">
        <f t="shared" si="9"/>
        <v>3237.5290000000005</v>
      </c>
      <c r="Y56" s="13">
        <v>51507.3</v>
      </c>
      <c r="Z56" s="12"/>
      <c r="AA56" s="13">
        <f t="shared" si="10"/>
        <v>51507.3</v>
      </c>
      <c r="AB56" s="12"/>
      <c r="AC56" s="13">
        <f t="shared" si="11"/>
        <v>51507.3</v>
      </c>
      <c r="AD56" s="12"/>
      <c r="AE56" s="13">
        <f t="shared" si="12"/>
        <v>51507.3</v>
      </c>
      <c r="AF56" s="12"/>
      <c r="AG56" s="13">
        <f t="shared" si="13"/>
        <v>51507.3</v>
      </c>
      <c r="AH56" s="12">
        <v>45000</v>
      </c>
      <c r="AI56" s="13">
        <f t="shared" si="14"/>
        <v>96507.3</v>
      </c>
      <c r="AJ56" s="12"/>
      <c r="AK56" s="13">
        <f t="shared" si="15"/>
        <v>96507.3</v>
      </c>
      <c r="AL56" s="12">
        <v>5314.9709999999995</v>
      </c>
      <c r="AM56" s="13">
        <f t="shared" si="16"/>
        <v>101822.27100000001</v>
      </c>
      <c r="AN56" s="13"/>
      <c r="AO56" s="13">
        <f t="shared" si="17"/>
        <v>101822.27100000001</v>
      </c>
      <c r="AP56" s="13"/>
      <c r="AQ56" s="13">
        <f t="shared" si="18"/>
        <v>101822.27100000001</v>
      </c>
      <c r="AR56" s="13"/>
      <c r="AS56" s="68">
        <f t="shared" si="19"/>
        <v>101822.27100000001</v>
      </c>
      <c r="AT56" s="13">
        <v>0</v>
      </c>
      <c r="AU56" s="12"/>
      <c r="AV56" s="13">
        <f t="shared" si="20"/>
        <v>0</v>
      </c>
      <c r="AW56" s="12"/>
      <c r="AX56" s="13">
        <f t="shared" si="21"/>
        <v>0</v>
      </c>
      <c r="AY56" s="12"/>
      <c r="AZ56" s="13">
        <f t="shared" si="22"/>
        <v>0</v>
      </c>
      <c r="BA56" s="12"/>
      <c r="BB56" s="13">
        <f t="shared" si="23"/>
        <v>0</v>
      </c>
      <c r="BC56" s="12"/>
      <c r="BD56" s="14">
        <f t="shared" si="24"/>
        <v>0</v>
      </c>
      <c r="BE56" s="13"/>
      <c r="BF56" s="13">
        <f t="shared" si="25"/>
        <v>0</v>
      </c>
      <c r="BG56" s="13"/>
      <c r="BH56" s="68">
        <f t="shared" si="26"/>
        <v>0</v>
      </c>
      <c r="BI56" s="3" t="s">
        <v>64</v>
      </c>
      <c r="BK56" s="27"/>
    </row>
    <row r="57" spans="1:63" ht="36" x14ac:dyDescent="0.35">
      <c r="A57" s="97"/>
      <c r="B57" s="88"/>
      <c r="C57" s="72" t="s">
        <v>41</v>
      </c>
      <c r="D57" s="12">
        <v>0</v>
      </c>
      <c r="E57" s="12"/>
      <c r="F57" s="13">
        <f t="shared" si="27"/>
        <v>0</v>
      </c>
      <c r="G57" s="12"/>
      <c r="H57" s="13">
        <f t="shared" si="28"/>
        <v>0</v>
      </c>
      <c r="I57" s="12"/>
      <c r="J57" s="13">
        <f t="shared" si="29"/>
        <v>0</v>
      </c>
      <c r="K57" s="12"/>
      <c r="L57" s="13">
        <f t="shared" si="3"/>
        <v>0</v>
      </c>
      <c r="M57" s="12"/>
      <c r="N57" s="13">
        <f t="shared" si="4"/>
        <v>0</v>
      </c>
      <c r="O57" s="12"/>
      <c r="P57" s="13">
        <f t="shared" si="5"/>
        <v>0</v>
      </c>
      <c r="Q57" s="12"/>
      <c r="R57" s="13">
        <f t="shared" si="6"/>
        <v>0</v>
      </c>
      <c r="S57" s="13"/>
      <c r="T57" s="13">
        <f t="shared" si="7"/>
        <v>0</v>
      </c>
      <c r="U57" s="13"/>
      <c r="V57" s="13">
        <f t="shared" si="8"/>
        <v>0</v>
      </c>
      <c r="W57" s="13"/>
      <c r="X57" s="68">
        <f t="shared" si="9"/>
        <v>0</v>
      </c>
      <c r="Y57" s="13">
        <v>1410.5</v>
      </c>
      <c r="Z57" s="12"/>
      <c r="AA57" s="13">
        <f t="shared" si="10"/>
        <v>1410.5</v>
      </c>
      <c r="AB57" s="12"/>
      <c r="AC57" s="13">
        <f t="shared" si="11"/>
        <v>1410.5</v>
      </c>
      <c r="AD57" s="12"/>
      <c r="AE57" s="13">
        <f t="shared" si="12"/>
        <v>1410.5</v>
      </c>
      <c r="AF57" s="12"/>
      <c r="AG57" s="13">
        <f t="shared" si="13"/>
        <v>1410.5</v>
      </c>
      <c r="AH57" s="12"/>
      <c r="AI57" s="13">
        <f t="shared" si="14"/>
        <v>1410.5</v>
      </c>
      <c r="AJ57" s="12"/>
      <c r="AK57" s="13">
        <f t="shared" si="15"/>
        <v>1410.5</v>
      </c>
      <c r="AL57" s="12"/>
      <c r="AM57" s="13">
        <f t="shared" si="16"/>
        <v>1410.5</v>
      </c>
      <c r="AN57" s="13"/>
      <c r="AO57" s="13">
        <f t="shared" si="17"/>
        <v>1410.5</v>
      </c>
      <c r="AP57" s="13"/>
      <c r="AQ57" s="13">
        <f t="shared" si="18"/>
        <v>1410.5</v>
      </c>
      <c r="AR57" s="13"/>
      <c r="AS57" s="68">
        <f t="shared" si="19"/>
        <v>1410.5</v>
      </c>
      <c r="AT57" s="13">
        <v>0</v>
      </c>
      <c r="AU57" s="12"/>
      <c r="AV57" s="13">
        <f t="shared" si="20"/>
        <v>0</v>
      </c>
      <c r="AW57" s="12"/>
      <c r="AX57" s="13">
        <f t="shared" si="21"/>
        <v>0</v>
      </c>
      <c r="AY57" s="12"/>
      <c r="AZ57" s="13">
        <f t="shared" si="22"/>
        <v>0</v>
      </c>
      <c r="BA57" s="12"/>
      <c r="BB57" s="13">
        <f t="shared" si="23"/>
        <v>0</v>
      </c>
      <c r="BC57" s="12"/>
      <c r="BD57" s="14">
        <f t="shared" si="24"/>
        <v>0</v>
      </c>
      <c r="BE57" s="13"/>
      <c r="BF57" s="13">
        <f t="shared" si="25"/>
        <v>0</v>
      </c>
      <c r="BG57" s="13"/>
      <c r="BH57" s="68">
        <f t="shared" si="26"/>
        <v>0</v>
      </c>
      <c r="BI57" s="3" t="s">
        <v>64</v>
      </c>
      <c r="BK57" s="27"/>
    </row>
    <row r="58" spans="1:63" ht="54" x14ac:dyDescent="0.35">
      <c r="A58" s="64" t="s">
        <v>65</v>
      </c>
      <c r="B58" s="74" t="s">
        <v>66</v>
      </c>
      <c r="C58" s="72" t="s">
        <v>35</v>
      </c>
      <c r="D58" s="12"/>
      <c r="E58" s="12"/>
      <c r="F58" s="13"/>
      <c r="G58" s="12">
        <f>G60+G61</f>
        <v>121768.00599999999</v>
      </c>
      <c r="H58" s="13">
        <f t="shared" si="28"/>
        <v>121768.00599999999</v>
      </c>
      <c r="I58" s="12">
        <f>I60+I61</f>
        <v>0</v>
      </c>
      <c r="J58" s="13">
        <f t="shared" si="29"/>
        <v>121768.00599999999</v>
      </c>
      <c r="K58" s="12">
        <f>K60+K61</f>
        <v>0</v>
      </c>
      <c r="L58" s="13">
        <f t="shared" si="3"/>
        <v>121768.00599999999</v>
      </c>
      <c r="M58" s="12">
        <f>M60+M61</f>
        <v>59529.878000000012</v>
      </c>
      <c r="N58" s="13">
        <f t="shared" si="4"/>
        <v>181297.88400000002</v>
      </c>
      <c r="O58" s="12">
        <f>O60+O61</f>
        <v>0</v>
      </c>
      <c r="P58" s="13">
        <f t="shared" si="5"/>
        <v>181297.88400000002</v>
      </c>
      <c r="Q58" s="12">
        <f>Q60+Q61</f>
        <v>0</v>
      </c>
      <c r="R58" s="13">
        <f t="shared" si="6"/>
        <v>181297.88400000002</v>
      </c>
      <c r="S58" s="13">
        <f>S60+S61</f>
        <v>0</v>
      </c>
      <c r="T58" s="13">
        <f t="shared" si="7"/>
        <v>181297.88400000002</v>
      </c>
      <c r="U58" s="13">
        <f>U60+U61</f>
        <v>0</v>
      </c>
      <c r="V58" s="13">
        <f t="shared" si="8"/>
        <v>181297.88400000002</v>
      </c>
      <c r="W58" s="13">
        <f>W60+W61</f>
        <v>0</v>
      </c>
      <c r="X58" s="68">
        <f t="shared" si="9"/>
        <v>181297.88400000002</v>
      </c>
      <c r="Y58" s="13"/>
      <c r="Z58" s="12"/>
      <c r="AA58" s="13"/>
      <c r="AB58" s="12"/>
      <c r="AC58" s="13">
        <f t="shared" si="11"/>
        <v>0</v>
      </c>
      <c r="AD58" s="12"/>
      <c r="AE58" s="13">
        <f t="shared" si="12"/>
        <v>0</v>
      </c>
      <c r="AF58" s="12"/>
      <c r="AG58" s="13">
        <f t="shared" si="13"/>
        <v>0</v>
      </c>
      <c r="AH58" s="12"/>
      <c r="AI58" s="13">
        <f t="shared" si="14"/>
        <v>0</v>
      </c>
      <c r="AJ58" s="12"/>
      <c r="AK58" s="13">
        <f t="shared" si="15"/>
        <v>0</v>
      </c>
      <c r="AL58" s="12"/>
      <c r="AM58" s="13">
        <f t="shared" si="16"/>
        <v>0</v>
      </c>
      <c r="AN58" s="13"/>
      <c r="AO58" s="13">
        <f t="shared" si="17"/>
        <v>0</v>
      </c>
      <c r="AP58" s="13"/>
      <c r="AQ58" s="13">
        <f t="shared" si="18"/>
        <v>0</v>
      </c>
      <c r="AR58" s="13"/>
      <c r="AS58" s="68">
        <f t="shared" si="19"/>
        <v>0</v>
      </c>
      <c r="AT58" s="13"/>
      <c r="AU58" s="12"/>
      <c r="AV58" s="13"/>
      <c r="AW58" s="12"/>
      <c r="AX58" s="13">
        <f t="shared" si="21"/>
        <v>0</v>
      </c>
      <c r="AY58" s="12"/>
      <c r="AZ58" s="13">
        <f t="shared" si="22"/>
        <v>0</v>
      </c>
      <c r="BA58" s="12"/>
      <c r="BB58" s="13">
        <f t="shared" si="23"/>
        <v>0</v>
      </c>
      <c r="BC58" s="12"/>
      <c r="BD58" s="14">
        <f t="shared" si="24"/>
        <v>0</v>
      </c>
      <c r="BE58" s="13"/>
      <c r="BF58" s="13">
        <f t="shared" si="25"/>
        <v>0</v>
      </c>
      <c r="BG58" s="13"/>
      <c r="BH58" s="68">
        <f t="shared" si="26"/>
        <v>0</v>
      </c>
      <c r="BK58" s="27"/>
    </row>
    <row r="59" spans="1:63" x14ac:dyDescent="0.35">
      <c r="A59" s="64"/>
      <c r="B59" s="74" t="s">
        <v>27</v>
      </c>
      <c r="C59" s="72"/>
      <c r="D59" s="12"/>
      <c r="E59" s="12"/>
      <c r="F59" s="13"/>
      <c r="G59" s="12"/>
      <c r="H59" s="13"/>
      <c r="I59" s="12"/>
      <c r="J59" s="13"/>
      <c r="K59" s="12"/>
      <c r="L59" s="13"/>
      <c r="M59" s="12"/>
      <c r="N59" s="13"/>
      <c r="O59" s="12"/>
      <c r="P59" s="13"/>
      <c r="Q59" s="12"/>
      <c r="R59" s="13"/>
      <c r="S59" s="13"/>
      <c r="T59" s="13"/>
      <c r="U59" s="13"/>
      <c r="V59" s="13"/>
      <c r="W59" s="13"/>
      <c r="X59" s="68"/>
      <c r="Y59" s="13"/>
      <c r="Z59" s="12"/>
      <c r="AA59" s="13"/>
      <c r="AB59" s="12"/>
      <c r="AC59" s="13"/>
      <c r="AD59" s="12"/>
      <c r="AE59" s="13"/>
      <c r="AF59" s="12"/>
      <c r="AG59" s="13"/>
      <c r="AH59" s="12"/>
      <c r="AI59" s="13"/>
      <c r="AJ59" s="12"/>
      <c r="AK59" s="13"/>
      <c r="AL59" s="12"/>
      <c r="AM59" s="13"/>
      <c r="AN59" s="13"/>
      <c r="AO59" s="13"/>
      <c r="AP59" s="13"/>
      <c r="AQ59" s="13"/>
      <c r="AR59" s="13"/>
      <c r="AS59" s="68"/>
      <c r="AT59" s="13"/>
      <c r="AU59" s="12"/>
      <c r="AV59" s="13"/>
      <c r="AW59" s="12"/>
      <c r="AX59" s="13"/>
      <c r="AY59" s="12"/>
      <c r="AZ59" s="13"/>
      <c r="BA59" s="12"/>
      <c r="BB59" s="13"/>
      <c r="BC59" s="12"/>
      <c r="BD59" s="14"/>
      <c r="BE59" s="13"/>
      <c r="BF59" s="13"/>
      <c r="BG59" s="13"/>
      <c r="BH59" s="68"/>
      <c r="BK59" s="27"/>
    </row>
    <row r="60" spans="1:63" s="1" customFormat="1" hidden="1" x14ac:dyDescent="0.35">
      <c r="A60" s="34"/>
      <c r="B60" s="28" t="s">
        <v>28</v>
      </c>
      <c r="C60" s="26"/>
      <c r="D60" s="29"/>
      <c r="E60" s="12"/>
      <c r="F60" s="13"/>
      <c r="G60" s="12">
        <v>95080.23</v>
      </c>
      <c r="H60" s="13">
        <f t="shared" si="28"/>
        <v>95080.23</v>
      </c>
      <c r="I60" s="12"/>
      <c r="J60" s="13">
        <f t="shared" si="29"/>
        <v>95080.23</v>
      </c>
      <c r="K60" s="12"/>
      <c r="L60" s="13">
        <f t="shared" si="3"/>
        <v>95080.23</v>
      </c>
      <c r="M60" s="12">
        <v>-95080.23</v>
      </c>
      <c r="N60" s="13">
        <f t="shared" si="4"/>
        <v>0</v>
      </c>
      <c r="O60" s="12"/>
      <c r="P60" s="13">
        <f t="shared" si="5"/>
        <v>0</v>
      </c>
      <c r="Q60" s="12"/>
      <c r="R60" s="13">
        <f t="shared" si="6"/>
        <v>0</v>
      </c>
      <c r="S60" s="13"/>
      <c r="T60" s="13">
        <f t="shared" si="7"/>
        <v>0</v>
      </c>
      <c r="U60" s="13"/>
      <c r="V60" s="13">
        <f t="shared" si="8"/>
        <v>0</v>
      </c>
      <c r="W60" s="30"/>
      <c r="X60" s="13">
        <f t="shared" si="9"/>
        <v>0</v>
      </c>
      <c r="Y60" s="31"/>
      <c r="Z60" s="12"/>
      <c r="AA60" s="13"/>
      <c r="AB60" s="12"/>
      <c r="AC60" s="13">
        <f t="shared" si="11"/>
        <v>0</v>
      </c>
      <c r="AD60" s="12"/>
      <c r="AE60" s="13">
        <f t="shared" si="12"/>
        <v>0</v>
      </c>
      <c r="AF60" s="12"/>
      <c r="AG60" s="13">
        <f t="shared" si="13"/>
        <v>0</v>
      </c>
      <c r="AH60" s="12"/>
      <c r="AI60" s="13">
        <f t="shared" si="14"/>
        <v>0</v>
      </c>
      <c r="AJ60" s="12"/>
      <c r="AK60" s="13">
        <f t="shared" si="15"/>
        <v>0</v>
      </c>
      <c r="AL60" s="12"/>
      <c r="AM60" s="13">
        <f t="shared" si="16"/>
        <v>0</v>
      </c>
      <c r="AN60" s="13"/>
      <c r="AO60" s="13">
        <f t="shared" si="17"/>
        <v>0</v>
      </c>
      <c r="AP60" s="13"/>
      <c r="AQ60" s="13">
        <f t="shared" si="18"/>
        <v>0</v>
      </c>
      <c r="AR60" s="30"/>
      <c r="AS60" s="13">
        <f t="shared" si="19"/>
        <v>0</v>
      </c>
      <c r="AT60" s="31"/>
      <c r="AU60" s="29"/>
      <c r="AV60" s="13"/>
      <c r="AW60" s="12"/>
      <c r="AX60" s="13">
        <f t="shared" si="21"/>
        <v>0</v>
      </c>
      <c r="AY60" s="12"/>
      <c r="AZ60" s="13">
        <f t="shared" si="22"/>
        <v>0</v>
      </c>
      <c r="BA60" s="12"/>
      <c r="BB60" s="13">
        <f t="shared" si="23"/>
        <v>0</v>
      </c>
      <c r="BC60" s="12"/>
      <c r="BD60" s="14">
        <f t="shared" si="24"/>
        <v>0</v>
      </c>
      <c r="BE60" s="13"/>
      <c r="BF60" s="13">
        <f t="shared" si="25"/>
        <v>0</v>
      </c>
      <c r="BG60" s="30"/>
      <c r="BH60" s="13">
        <f t="shared" si="26"/>
        <v>0</v>
      </c>
      <c r="BI60" s="3" t="s">
        <v>67</v>
      </c>
      <c r="BJ60" s="4" t="s">
        <v>29</v>
      </c>
      <c r="BK60" s="27"/>
    </row>
    <row r="61" spans="1:63" x14ac:dyDescent="0.35">
      <c r="A61" s="64"/>
      <c r="B61" s="74" t="s">
        <v>32</v>
      </c>
      <c r="C61" s="77" t="s">
        <v>26</v>
      </c>
      <c r="D61" s="12"/>
      <c r="E61" s="12"/>
      <c r="F61" s="13"/>
      <c r="G61" s="12">
        <v>26687.776000000002</v>
      </c>
      <c r="H61" s="13">
        <f t="shared" si="28"/>
        <v>26687.776000000002</v>
      </c>
      <c r="I61" s="12"/>
      <c r="J61" s="13">
        <f t="shared" si="29"/>
        <v>26687.776000000002</v>
      </c>
      <c r="K61" s="12"/>
      <c r="L61" s="13">
        <f t="shared" si="3"/>
        <v>26687.776000000002</v>
      </c>
      <c r="M61" s="12">
        <v>154610.10800000001</v>
      </c>
      <c r="N61" s="13">
        <f t="shared" si="4"/>
        <v>181297.88400000002</v>
      </c>
      <c r="O61" s="12"/>
      <c r="P61" s="13">
        <f t="shared" si="5"/>
        <v>181297.88400000002</v>
      </c>
      <c r="Q61" s="12"/>
      <c r="R61" s="13">
        <f t="shared" si="6"/>
        <v>181297.88400000002</v>
      </c>
      <c r="S61" s="13"/>
      <c r="T61" s="13">
        <f t="shared" si="7"/>
        <v>181297.88400000002</v>
      </c>
      <c r="U61" s="13"/>
      <c r="V61" s="13">
        <f t="shared" si="8"/>
        <v>181297.88400000002</v>
      </c>
      <c r="W61" s="13"/>
      <c r="X61" s="68">
        <f t="shared" si="9"/>
        <v>181297.88400000002</v>
      </c>
      <c r="Y61" s="13"/>
      <c r="Z61" s="12"/>
      <c r="AA61" s="13"/>
      <c r="AB61" s="12"/>
      <c r="AC61" s="13">
        <f t="shared" si="11"/>
        <v>0</v>
      </c>
      <c r="AD61" s="12"/>
      <c r="AE61" s="13">
        <f t="shared" si="12"/>
        <v>0</v>
      </c>
      <c r="AF61" s="12"/>
      <c r="AG61" s="13">
        <f t="shared" si="13"/>
        <v>0</v>
      </c>
      <c r="AH61" s="12"/>
      <c r="AI61" s="13">
        <f t="shared" si="14"/>
        <v>0</v>
      </c>
      <c r="AJ61" s="12"/>
      <c r="AK61" s="13">
        <f t="shared" si="15"/>
        <v>0</v>
      </c>
      <c r="AL61" s="12"/>
      <c r="AM61" s="13">
        <f t="shared" si="16"/>
        <v>0</v>
      </c>
      <c r="AN61" s="13"/>
      <c r="AO61" s="13">
        <f t="shared" si="17"/>
        <v>0</v>
      </c>
      <c r="AP61" s="13"/>
      <c r="AQ61" s="13">
        <f t="shared" si="18"/>
        <v>0</v>
      </c>
      <c r="AR61" s="13"/>
      <c r="AS61" s="68">
        <f t="shared" si="19"/>
        <v>0</v>
      </c>
      <c r="AT61" s="13"/>
      <c r="AU61" s="12"/>
      <c r="AV61" s="13"/>
      <c r="AW61" s="12"/>
      <c r="AX61" s="13">
        <f t="shared" si="21"/>
        <v>0</v>
      </c>
      <c r="AY61" s="12"/>
      <c r="AZ61" s="13">
        <f t="shared" si="22"/>
        <v>0</v>
      </c>
      <c r="BA61" s="12"/>
      <c r="BB61" s="13">
        <f t="shared" si="23"/>
        <v>0</v>
      </c>
      <c r="BC61" s="12"/>
      <c r="BD61" s="14">
        <f t="shared" si="24"/>
        <v>0</v>
      </c>
      <c r="BE61" s="13"/>
      <c r="BF61" s="13">
        <f t="shared" si="25"/>
        <v>0</v>
      </c>
      <c r="BG61" s="13"/>
      <c r="BH61" s="68">
        <f t="shared" si="26"/>
        <v>0</v>
      </c>
      <c r="BI61" s="3" t="s">
        <v>67</v>
      </c>
      <c r="BK61" s="27"/>
    </row>
    <row r="62" spans="1:63" ht="54" x14ac:dyDescent="0.35">
      <c r="A62" s="64" t="s">
        <v>68</v>
      </c>
      <c r="B62" s="74" t="s">
        <v>69</v>
      </c>
      <c r="C62" s="72" t="s">
        <v>35</v>
      </c>
      <c r="D62" s="12"/>
      <c r="E62" s="12"/>
      <c r="F62" s="13"/>
      <c r="G62" s="12">
        <f>G64+G65</f>
        <v>13869.562</v>
      </c>
      <c r="H62" s="13">
        <f t="shared" si="28"/>
        <v>13869.562</v>
      </c>
      <c r="I62" s="12">
        <f>I64+I65</f>
        <v>0</v>
      </c>
      <c r="J62" s="13">
        <f t="shared" si="29"/>
        <v>13869.562</v>
      </c>
      <c r="K62" s="12">
        <f>K64+K65</f>
        <v>0</v>
      </c>
      <c r="L62" s="13">
        <f t="shared" si="3"/>
        <v>13869.562</v>
      </c>
      <c r="M62" s="12">
        <f>M64+M65</f>
        <v>-10163.705</v>
      </c>
      <c r="N62" s="13">
        <f t="shared" si="4"/>
        <v>3705.857</v>
      </c>
      <c r="O62" s="12">
        <f>O64+O65</f>
        <v>0</v>
      </c>
      <c r="P62" s="13">
        <f t="shared" si="5"/>
        <v>3705.857</v>
      </c>
      <c r="Q62" s="12">
        <f>Q64+Q65</f>
        <v>0</v>
      </c>
      <c r="R62" s="13">
        <f t="shared" si="6"/>
        <v>3705.857</v>
      </c>
      <c r="S62" s="13">
        <f>S64+S65</f>
        <v>0</v>
      </c>
      <c r="T62" s="13">
        <f t="shared" si="7"/>
        <v>3705.857</v>
      </c>
      <c r="U62" s="13">
        <f>U64+U65</f>
        <v>0</v>
      </c>
      <c r="V62" s="13">
        <f t="shared" si="8"/>
        <v>3705.857</v>
      </c>
      <c r="W62" s="13">
        <f>W64+W65</f>
        <v>0</v>
      </c>
      <c r="X62" s="68">
        <f t="shared" si="9"/>
        <v>3705.857</v>
      </c>
      <c r="Y62" s="13"/>
      <c r="Z62" s="12"/>
      <c r="AA62" s="13"/>
      <c r="AB62" s="12"/>
      <c r="AC62" s="13">
        <f t="shared" si="11"/>
        <v>0</v>
      </c>
      <c r="AD62" s="12"/>
      <c r="AE62" s="13">
        <f t="shared" si="12"/>
        <v>0</v>
      </c>
      <c r="AF62" s="12"/>
      <c r="AG62" s="13">
        <f t="shared" si="13"/>
        <v>0</v>
      </c>
      <c r="AH62" s="12"/>
      <c r="AI62" s="13">
        <f t="shared" si="14"/>
        <v>0</v>
      </c>
      <c r="AJ62" s="12"/>
      <c r="AK62" s="13">
        <f t="shared" si="15"/>
        <v>0</v>
      </c>
      <c r="AL62" s="12"/>
      <c r="AM62" s="13">
        <f t="shared" si="16"/>
        <v>0</v>
      </c>
      <c r="AN62" s="13"/>
      <c r="AO62" s="13">
        <f t="shared" si="17"/>
        <v>0</v>
      </c>
      <c r="AP62" s="13"/>
      <c r="AQ62" s="13">
        <f t="shared" si="18"/>
        <v>0</v>
      </c>
      <c r="AR62" s="13"/>
      <c r="AS62" s="68">
        <f t="shared" si="19"/>
        <v>0</v>
      </c>
      <c r="AT62" s="13"/>
      <c r="AU62" s="12"/>
      <c r="AV62" s="13"/>
      <c r="AW62" s="12"/>
      <c r="AX62" s="13">
        <f t="shared" si="21"/>
        <v>0</v>
      </c>
      <c r="AY62" s="12"/>
      <c r="AZ62" s="13">
        <f t="shared" si="22"/>
        <v>0</v>
      </c>
      <c r="BA62" s="12"/>
      <c r="BB62" s="13">
        <f t="shared" si="23"/>
        <v>0</v>
      </c>
      <c r="BC62" s="12"/>
      <c r="BD62" s="14">
        <f t="shared" si="24"/>
        <v>0</v>
      </c>
      <c r="BE62" s="13"/>
      <c r="BF62" s="13">
        <f t="shared" si="25"/>
        <v>0</v>
      </c>
      <c r="BG62" s="13"/>
      <c r="BH62" s="68">
        <f t="shared" si="26"/>
        <v>0</v>
      </c>
      <c r="BK62" s="27"/>
    </row>
    <row r="63" spans="1:63" s="1" customFormat="1" hidden="1" x14ac:dyDescent="0.35">
      <c r="A63" s="10"/>
      <c r="B63" s="28" t="s">
        <v>27</v>
      </c>
      <c r="C63" s="26"/>
      <c r="D63" s="29"/>
      <c r="E63" s="12"/>
      <c r="F63" s="13"/>
      <c r="G63" s="12"/>
      <c r="H63" s="13"/>
      <c r="I63" s="12"/>
      <c r="J63" s="13"/>
      <c r="K63" s="12"/>
      <c r="L63" s="13"/>
      <c r="M63" s="12"/>
      <c r="N63" s="13"/>
      <c r="O63" s="12"/>
      <c r="P63" s="13"/>
      <c r="Q63" s="12"/>
      <c r="R63" s="13"/>
      <c r="S63" s="13"/>
      <c r="T63" s="13"/>
      <c r="U63" s="13"/>
      <c r="V63" s="13"/>
      <c r="W63" s="30"/>
      <c r="X63" s="13"/>
      <c r="Y63" s="31"/>
      <c r="Z63" s="12"/>
      <c r="AA63" s="13"/>
      <c r="AB63" s="12"/>
      <c r="AC63" s="13"/>
      <c r="AD63" s="12"/>
      <c r="AE63" s="13"/>
      <c r="AF63" s="12"/>
      <c r="AG63" s="13"/>
      <c r="AH63" s="12"/>
      <c r="AI63" s="13"/>
      <c r="AJ63" s="12"/>
      <c r="AK63" s="13"/>
      <c r="AL63" s="12"/>
      <c r="AM63" s="13"/>
      <c r="AN63" s="13"/>
      <c r="AO63" s="13"/>
      <c r="AP63" s="13"/>
      <c r="AQ63" s="13"/>
      <c r="AR63" s="30"/>
      <c r="AS63" s="13"/>
      <c r="AT63" s="31"/>
      <c r="AU63" s="29"/>
      <c r="AV63" s="13"/>
      <c r="AW63" s="12"/>
      <c r="AX63" s="13"/>
      <c r="AY63" s="12"/>
      <c r="AZ63" s="13"/>
      <c r="BA63" s="12"/>
      <c r="BB63" s="13"/>
      <c r="BC63" s="12"/>
      <c r="BD63" s="14"/>
      <c r="BE63" s="13"/>
      <c r="BF63" s="13"/>
      <c r="BG63" s="30"/>
      <c r="BH63" s="13"/>
      <c r="BI63" s="3"/>
      <c r="BJ63" s="4" t="s">
        <v>29</v>
      </c>
      <c r="BK63" s="27"/>
    </row>
    <row r="64" spans="1:63" s="1" customFormat="1" hidden="1" x14ac:dyDescent="0.35">
      <c r="A64" s="34"/>
      <c r="B64" s="28" t="s">
        <v>28</v>
      </c>
      <c r="C64" s="26"/>
      <c r="D64" s="29"/>
      <c r="E64" s="12"/>
      <c r="F64" s="13"/>
      <c r="G64" s="12">
        <v>3705.857</v>
      </c>
      <c r="H64" s="13">
        <f t="shared" si="28"/>
        <v>3705.857</v>
      </c>
      <c r="I64" s="12"/>
      <c r="J64" s="13">
        <f t="shared" si="29"/>
        <v>3705.857</v>
      </c>
      <c r="K64" s="12"/>
      <c r="L64" s="13">
        <f t="shared" si="3"/>
        <v>3705.857</v>
      </c>
      <c r="M64" s="12"/>
      <c r="N64" s="13">
        <f t="shared" si="4"/>
        <v>3705.857</v>
      </c>
      <c r="O64" s="12"/>
      <c r="P64" s="13">
        <f t="shared" si="5"/>
        <v>3705.857</v>
      </c>
      <c r="Q64" s="12"/>
      <c r="R64" s="13">
        <f t="shared" si="6"/>
        <v>3705.857</v>
      </c>
      <c r="S64" s="13"/>
      <c r="T64" s="13">
        <f t="shared" si="7"/>
        <v>3705.857</v>
      </c>
      <c r="U64" s="13"/>
      <c r="V64" s="13">
        <f t="shared" si="8"/>
        <v>3705.857</v>
      </c>
      <c r="W64" s="30"/>
      <c r="X64" s="13">
        <f t="shared" si="9"/>
        <v>3705.857</v>
      </c>
      <c r="Y64" s="31"/>
      <c r="Z64" s="12"/>
      <c r="AA64" s="13"/>
      <c r="AB64" s="12"/>
      <c r="AC64" s="13">
        <f t="shared" si="11"/>
        <v>0</v>
      </c>
      <c r="AD64" s="12"/>
      <c r="AE64" s="13">
        <f t="shared" si="12"/>
        <v>0</v>
      </c>
      <c r="AF64" s="12"/>
      <c r="AG64" s="13">
        <f t="shared" si="13"/>
        <v>0</v>
      </c>
      <c r="AH64" s="12"/>
      <c r="AI64" s="13">
        <f t="shared" si="14"/>
        <v>0</v>
      </c>
      <c r="AJ64" s="12"/>
      <c r="AK64" s="13">
        <f t="shared" si="15"/>
        <v>0</v>
      </c>
      <c r="AL64" s="12"/>
      <c r="AM64" s="13">
        <f t="shared" si="16"/>
        <v>0</v>
      </c>
      <c r="AN64" s="13"/>
      <c r="AO64" s="13">
        <f t="shared" si="17"/>
        <v>0</v>
      </c>
      <c r="AP64" s="13"/>
      <c r="AQ64" s="13">
        <f t="shared" si="18"/>
        <v>0</v>
      </c>
      <c r="AR64" s="30"/>
      <c r="AS64" s="13">
        <f t="shared" si="19"/>
        <v>0</v>
      </c>
      <c r="AT64" s="31"/>
      <c r="AU64" s="29"/>
      <c r="AV64" s="13"/>
      <c r="AW64" s="12"/>
      <c r="AX64" s="13">
        <f t="shared" si="21"/>
        <v>0</v>
      </c>
      <c r="AY64" s="12"/>
      <c r="AZ64" s="13">
        <f t="shared" si="22"/>
        <v>0</v>
      </c>
      <c r="BA64" s="12"/>
      <c r="BB64" s="13">
        <f t="shared" si="23"/>
        <v>0</v>
      </c>
      <c r="BC64" s="12"/>
      <c r="BD64" s="14">
        <f t="shared" si="24"/>
        <v>0</v>
      </c>
      <c r="BE64" s="13"/>
      <c r="BF64" s="13">
        <f t="shared" si="25"/>
        <v>0</v>
      </c>
      <c r="BG64" s="30"/>
      <c r="BH64" s="13">
        <f t="shared" si="26"/>
        <v>0</v>
      </c>
      <c r="BI64" s="3" t="s">
        <v>70</v>
      </c>
      <c r="BJ64" s="4" t="s">
        <v>29</v>
      </c>
      <c r="BK64" s="27"/>
    </row>
    <row r="65" spans="1:63" s="1" customFormat="1" hidden="1" x14ac:dyDescent="0.35">
      <c r="A65" s="10"/>
      <c r="B65" s="28" t="s">
        <v>32</v>
      </c>
      <c r="C65" s="26"/>
      <c r="D65" s="29"/>
      <c r="E65" s="12"/>
      <c r="F65" s="13"/>
      <c r="G65" s="12">
        <v>10163.705</v>
      </c>
      <c r="H65" s="13">
        <f t="shared" si="28"/>
        <v>10163.705</v>
      </c>
      <c r="I65" s="12"/>
      <c r="J65" s="13">
        <f t="shared" si="29"/>
        <v>10163.705</v>
      </c>
      <c r="K65" s="12"/>
      <c r="L65" s="13">
        <f t="shared" si="3"/>
        <v>10163.705</v>
      </c>
      <c r="M65" s="12">
        <v>-10163.705</v>
      </c>
      <c r="N65" s="13">
        <f t="shared" si="4"/>
        <v>0</v>
      </c>
      <c r="O65" s="12"/>
      <c r="P65" s="13">
        <f t="shared" si="5"/>
        <v>0</v>
      </c>
      <c r="Q65" s="12"/>
      <c r="R65" s="13">
        <f t="shared" si="6"/>
        <v>0</v>
      </c>
      <c r="S65" s="13"/>
      <c r="T65" s="13">
        <f t="shared" si="7"/>
        <v>0</v>
      </c>
      <c r="U65" s="13"/>
      <c r="V65" s="13">
        <f t="shared" si="8"/>
        <v>0</v>
      </c>
      <c r="W65" s="30"/>
      <c r="X65" s="13">
        <f t="shared" si="9"/>
        <v>0</v>
      </c>
      <c r="Y65" s="31"/>
      <c r="Z65" s="12"/>
      <c r="AA65" s="13"/>
      <c r="AB65" s="12"/>
      <c r="AC65" s="13">
        <f t="shared" si="11"/>
        <v>0</v>
      </c>
      <c r="AD65" s="12"/>
      <c r="AE65" s="13">
        <f t="shared" si="12"/>
        <v>0</v>
      </c>
      <c r="AF65" s="12"/>
      <c r="AG65" s="13">
        <f t="shared" si="13"/>
        <v>0</v>
      </c>
      <c r="AH65" s="12"/>
      <c r="AI65" s="13">
        <f t="shared" si="14"/>
        <v>0</v>
      </c>
      <c r="AJ65" s="12"/>
      <c r="AK65" s="13">
        <f t="shared" si="15"/>
        <v>0</v>
      </c>
      <c r="AL65" s="12"/>
      <c r="AM65" s="13">
        <f t="shared" si="16"/>
        <v>0</v>
      </c>
      <c r="AN65" s="13"/>
      <c r="AO65" s="13">
        <f t="shared" si="17"/>
        <v>0</v>
      </c>
      <c r="AP65" s="13"/>
      <c r="AQ65" s="13">
        <f t="shared" si="18"/>
        <v>0</v>
      </c>
      <c r="AR65" s="30"/>
      <c r="AS65" s="13">
        <f t="shared" si="19"/>
        <v>0</v>
      </c>
      <c r="AT65" s="31"/>
      <c r="AU65" s="29"/>
      <c r="AV65" s="13"/>
      <c r="AW65" s="12"/>
      <c r="AX65" s="13">
        <f t="shared" si="21"/>
        <v>0</v>
      </c>
      <c r="AY65" s="12"/>
      <c r="AZ65" s="13">
        <f t="shared" si="22"/>
        <v>0</v>
      </c>
      <c r="BA65" s="12"/>
      <c r="BB65" s="13">
        <f t="shared" si="23"/>
        <v>0</v>
      </c>
      <c r="BC65" s="12"/>
      <c r="BD65" s="14">
        <f t="shared" si="24"/>
        <v>0</v>
      </c>
      <c r="BE65" s="13"/>
      <c r="BF65" s="13">
        <f t="shared" si="25"/>
        <v>0</v>
      </c>
      <c r="BG65" s="30"/>
      <c r="BH65" s="13">
        <f t="shared" si="26"/>
        <v>0</v>
      </c>
      <c r="BI65" s="3" t="s">
        <v>70</v>
      </c>
      <c r="BJ65" s="4" t="s">
        <v>29</v>
      </c>
      <c r="BK65" s="27"/>
    </row>
    <row r="66" spans="1:63" s="1" customFormat="1" ht="54" hidden="1" x14ac:dyDescent="0.35">
      <c r="A66" s="10" t="s">
        <v>71</v>
      </c>
      <c r="B66" s="28" t="s">
        <v>72</v>
      </c>
      <c r="C66" s="26" t="s">
        <v>35</v>
      </c>
      <c r="D66" s="29"/>
      <c r="E66" s="12"/>
      <c r="F66" s="13"/>
      <c r="G66" s="12"/>
      <c r="H66" s="13">
        <f t="shared" si="28"/>
        <v>0</v>
      </c>
      <c r="I66" s="12"/>
      <c r="J66" s="13">
        <f t="shared" si="29"/>
        <v>0</v>
      </c>
      <c r="K66" s="12"/>
      <c r="L66" s="13">
        <f t="shared" si="3"/>
        <v>0</v>
      </c>
      <c r="M66" s="12"/>
      <c r="N66" s="13">
        <f t="shared" si="4"/>
        <v>0</v>
      </c>
      <c r="O66" s="12"/>
      <c r="P66" s="13">
        <f t="shared" si="5"/>
        <v>0</v>
      </c>
      <c r="Q66" s="12"/>
      <c r="R66" s="13">
        <f t="shared" si="6"/>
        <v>0</v>
      </c>
      <c r="S66" s="13"/>
      <c r="T66" s="13">
        <f t="shared" si="7"/>
        <v>0</v>
      </c>
      <c r="U66" s="13"/>
      <c r="V66" s="13">
        <f t="shared" si="8"/>
        <v>0</v>
      </c>
      <c r="W66" s="30"/>
      <c r="X66" s="13">
        <f t="shared" si="9"/>
        <v>0</v>
      </c>
      <c r="Y66" s="31"/>
      <c r="Z66" s="12"/>
      <c r="AA66" s="13"/>
      <c r="AB66" s="12">
        <v>123188.321</v>
      </c>
      <c r="AC66" s="13">
        <f t="shared" si="11"/>
        <v>123188.321</v>
      </c>
      <c r="AD66" s="12"/>
      <c r="AE66" s="13">
        <f t="shared" si="12"/>
        <v>123188.321</v>
      </c>
      <c r="AF66" s="12"/>
      <c r="AG66" s="13">
        <f t="shared" si="13"/>
        <v>123188.321</v>
      </c>
      <c r="AH66" s="12">
        <v>341796.54800000001</v>
      </c>
      <c r="AI66" s="13">
        <f t="shared" si="14"/>
        <v>464984.86900000001</v>
      </c>
      <c r="AJ66" s="12"/>
      <c r="AK66" s="13">
        <f t="shared" si="15"/>
        <v>464984.86900000001</v>
      </c>
      <c r="AL66" s="12"/>
      <c r="AM66" s="13">
        <f t="shared" si="16"/>
        <v>464984.86900000001</v>
      </c>
      <c r="AN66" s="13"/>
      <c r="AO66" s="13">
        <f t="shared" si="17"/>
        <v>464984.86900000001</v>
      </c>
      <c r="AP66" s="13">
        <v>-464984.86900000001</v>
      </c>
      <c r="AQ66" s="13">
        <f t="shared" si="18"/>
        <v>0</v>
      </c>
      <c r="AR66" s="30"/>
      <c r="AS66" s="13">
        <f t="shared" si="19"/>
        <v>0</v>
      </c>
      <c r="AT66" s="31"/>
      <c r="AU66" s="29"/>
      <c r="AV66" s="13"/>
      <c r="AW66" s="12">
        <v>391659.15399999998</v>
      </c>
      <c r="AX66" s="13">
        <f t="shared" si="21"/>
        <v>391659.15399999998</v>
      </c>
      <c r="AY66" s="12"/>
      <c r="AZ66" s="13">
        <f t="shared" si="22"/>
        <v>391659.15399999998</v>
      </c>
      <c r="BA66" s="12">
        <v>250797.6</v>
      </c>
      <c r="BB66" s="13">
        <f t="shared" si="23"/>
        <v>642456.75399999996</v>
      </c>
      <c r="BC66" s="12">
        <v>407119.46299999999</v>
      </c>
      <c r="BD66" s="14">
        <f t="shared" si="24"/>
        <v>1049576.2169999999</v>
      </c>
      <c r="BE66" s="13">
        <v>-1049576.2169999999</v>
      </c>
      <c r="BF66" s="13">
        <f t="shared" si="25"/>
        <v>0</v>
      </c>
      <c r="BG66" s="30"/>
      <c r="BH66" s="13">
        <f t="shared" si="26"/>
        <v>0</v>
      </c>
      <c r="BI66" s="3" t="s">
        <v>73</v>
      </c>
      <c r="BJ66" s="4" t="s">
        <v>29</v>
      </c>
      <c r="BK66" s="27"/>
    </row>
    <row r="67" spans="1:63" ht="36" x14ac:dyDescent="0.35">
      <c r="A67" s="64" t="s">
        <v>71</v>
      </c>
      <c r="B67" s="74" t="s">
        <v>74</v>
      </c>
      <c r="C67" s="72" t="s">
        <v>41</v>
      </c>
      <c r="D67" s="12"/>
      <c r="E67" s="12"/>
      <c r="F67" s="13"/>
      <c r="G67" s="12"/>
      <c r="H67" s="13"/>
      <c r="I67" s="12"/>
      <c r="J67" s="13"/>
      <c r="K67" s="12"/>
      <c r="L67" s="13"/>
      <c r="M67" s="12"/>
      <c r="N67" s="13"/>
      <c r="O67" s="12"/>
      <c r="P67" s="13"/>
      <c r="Q67" s="12">
        <f>Q69+Q70</f>
        <v>45918.050999999999</v>
      </c>
      <c r="R67" s="13">
        <f t="shared" si="6"/>
        <v>45918.050999999999</v>
      </c>
      <c r="S67" s="13">
        <f>S69+S70</f>
        <v>0</v>
      </c>
      <c r="T67" s="13">
        <f t="shared" si="7"/>
        <v>45918.050999999999</v>
      </c>
      <c r="U67" s="13">
        <f>U69+U70</f>
        <v>0</v>
      </c>
      <c r="V67" s="13">
        <f t="shared" si="8"/>
        <v>45918.050999999999</v>
      </c>
      <c r="W67" s="55">
        <f>W69+W70</f>
        <v>9611.5290000000005</v>
      </c>
      <c r="X67" s="68">
        <f t="shared" si="9"/>
        <v>55529.58</v>
      </c>
      <c r="Y67" s="13"/>
      <c r="Z67" s="12"/>
      <c r="AA67" s="13"/>
      <c r="AB67" s="12"/>
      <c r="AC67" s="13"/>
      <c r="AD67" s="12"/>
      <c r="AE67" s="13"/>
      <c r="AF67" s="12"/>
      <c r="AG67" s="13"/>
      <c r="AH67" s="12"/>
      <c r="AI67" s="13"/>
      <c r="AJ67" s="12"/>
      <c r="AK67" s="13"/>
      <c r="AL67" s="12"/>
      <c r="AM67" s="13">
        <f t="shared" si="16"/>
        <v>0</v>
      </c>
      <c r="AN67" s="13"/>
      <c r="AO67" s="13">
        <f t="shared" si="17"/>
        <v>0</v>
      </c>
      <c r="AP67" s="13"/>
      <c r="AQ67" s="13">
        <f t="shared" si="18"/>
        <v>0</v>
      </c>
      <c r="AR67" s="13"/>
      <c r="AS67" s="68">
        <f t="shared" si="19"/>
        <v>0</v>
      </c>
      <c r="AT67" s="13"/>
      <c r="AU67" s="12"/>
      <c r="AV67" s="13"/>
      <c r="AW67" s="12"/>
      <c r="AX67" s="13"/>
      <c r="AY67" s="12"/>
      <c r="AZ67" s="13"/>
      <c r="BA67" s="12"/>
      <c r="BB67" s="13"/>
      <c r="BC67" s="12"/>
      <c r="BD67" s="14">
        <f t="shared" si="24"/>
        <v>0</v>
      </c>
      <c r="BE67" s="13"/>
      <c r="BF67" s="13">
        <f t="shared" si="25"/>
        <v>0</v>
      </c>
      <c r="BG67" s="13"/>
      <c r="BH67" s="68">
        <f t="shared" si="26"/>
        <v>0</v>
      </c>
      <c r="BK67" s="27"/>
    </row>
    <row r="68" spans="1:63" x14ac:dyDescent="0.35">
      <c r="A68" s="64"/>
      <c r="B68" s="74" t="s">
        <v>27</v>
      </c>
      <c r="C68" s="72"/>
      <c r="D68" s="12"/>
      <c r="E68" s="12"/>
      <c r="F68" s="13"/>
      <c r="G68" s="12"/>
      <c r="H68" s="13"/>
      <c r="I68" s="12"/>
      <c r="J68" s="13"/>
      <c r="K68" s="12"/>
      <c r="L68" s="13"/>
      <c r="M68" s="12"/>
      <c r="N68" s="13"/>
      <c r="O68" s="12"/>
      <c r="P68" s="13"/>
      <c r="Q68" s="12"/>
      <c r="R68" s="13"/>
      <c r="S68" s="13"/>
      <c r="T68" s="13"/>
      <c r="U68" s="13"/>
      <c r="V68" s="13"/>
      <c r="W68" s="13"/>
      <c r="X68" s="68"/>
      <c r="Y68" s="13"/>
      <c r="Z68" s="12"/>
      <c r="AA68" s="13"/>
      <c r="AB68" s="12"/>
      <c r="AC68" s="13"/>
      <c r="AD68" s="12"/>
      <c r="AE68" s="13"/>
      <c r="AF68" s="12"/>
      <c r="AG68" s="13"/>
      <c r="AH68" s="12"/>
      <c r="AI68" s="13"/>
      <c r="AJ68" s="12"/>
      <c r="AK68" s="13"/>
      <c r="AL68" s="12"/>
      <c r="AM68" s="13"/>
      <c r="AN68" s="13"/>
      <c r="AO68" s="13"/>
      <c r="AP68" s="13"/>
      <c r="AQ68" s="13"/>
      <c r="AR68" s="13"/>
      <c r="AS68" s="68"/>
      <c r="AT68" s="13"/>
      <c r="AU68" s="12"/>
      <c r="AV68" s="13"/>
      <c r="AW68" s="12"/>
      <c r="AX68" s="13"/>
      <c r="AY68" s="12"/>
      <c r="AZ68" s="13"/>
      <c r="BA68" s="12"/>
      <c r="BB68" s="13"/>
      <c r="BC68" s="12"/>
      <c r="BD68" s="14"/>
      <c r="BE68" s="13"/>
      <c r="BF68" s="13"/>
      <c r="BG68" s="13"/>
      <c r="BH68" s="68"/>
      <c r="BK68" s="27"/>
    </row>
    <row r="69" spans="1:63" s="56" customFormat="1" hidden="1" x14ac:dyDescent="0.35">
      <c r="A69" s="52"/>
      <c r="B69" s="53" t="s">
        <v>28</v>
      </c>
      <c r="C69" s="54"/>
      <c r="D69" s="29"/>
      <c r="E69" s="12"/>
      <c r="F69" s="13"/>
      <c r="G69" s="12"/>
      <c r="H69" s="13"/>
      <c r="I69" s="12"/>
      <c r="J69" s="13"/>
      <c r="K69" s="12"/>
      <c r="L69" s="13"/>
      <c r="M69" s="12"/>
      <c r="N69" s="13"/>
      <c r="O69" s="12"/>
      <c r="P69" s="13"/>
      <c r="Q69" s="12">
        <v>22118.050999999999</v>
      </c>
      <c r="R69" s="13">
        <f t="shared" si="6"/>
        <v>22118.050999999999</v>
      </c>
      <c r="S69" s="13"/>
      <c r="T69" s="13">
        <f t="shared" si="7"/>
        <v>22118.050999999999</v>
      </c>
      <c r="U69" s="13"/>
      <c r="V69" s="13">
        <f t="shared" si="8"/>
        <v>22118.050999999999</v>
      </c>
      <c r="W69" s="30">
        <f>11703.94-2092.411</f>
        <v>9611.5290000000005</v>
      </c>
      <c r="X69" s="55">
        <f t="shared" si="9"/>
        <v>31729.58</v>
      </c>
      <c r="Y69" s="31"/>
      <c r="Z69" s="12"/>
      <c r="AA69" s="13"/>
      <c r="AB69" s="12"/>
      <c r="AC69" s="13"/>
      <c r="AD69" s="12"/>
      <c r="AE69" s="13"/>
      <c r="AF69" s="12"/>
      <c r="AG69" s="13"/>
      <c r="AH69" s="12"/>
      <c r="AI69" s="13"/>
      <c r="AJ69" s="12"/>
      <c r="AK69" s="13"/>
      <c r="AL69" s="12"/>
      <c r="AM69" s="13">
        <f t="shared" si="16"/>
        <v>0</v>
      </c>
      <c r="AN69" s="13"/>
      <c r="AO69" s="13">
        <f t="shared" si="17"/>
        <v>0</v>
      </c>
      <c r="AP69" s="13"/>
      <c r="AQ69" s="13">
        <f t="shared" si="18"/>
        <v>0</v>
      </c>
      <c r="AR69" s="30"/>
      <c r="AS69" s="55">
        <f t="shared" si="19"/>
        <v>0</v>
      </c>
      <c r="AT69" s="31"/>
      <c r="AU69" s="29"/>
      <c r="AV69" s="13"/>
      <c r="AW69" s="12"/>
      <c r="AX69" s="13"/>
      <c r="AY69" s="12"/>
      <c r="AZ69" s="13"/>
      <c r="BA69" s="12"/>
      <c r="BB69" s="13"/>
      <c r="BC69" s="12"/>
      <c r="BD69" s="14">
        <f t="shared" si="24"/>
        <v>0</v>
      </c>
      <c r="BE69" s="13"/>
      <c r="BF69" s="13">
        <f t="shared" si="25"/>
        <v>0</v>
      </c>
      <c r="BG69" s="30"/>
      <c r="BH69" s="55">
        <f t="shared" si="26"/>
        <v>0</v>
      </c>
      <c r="BI69" s="3" t="s">
        <v>75</v>
      </c>
      <c r="BJ69" s="4" t="s">
        <v>29</v>
      </c>
      <c r="BK69" s="27"/>
    </row>
    <row r="70" spans="1:63" x14ac:dyDescent="0.35">
      <c r="A70" s="64"/>
      <c r="B70" s="74" t="s">
        <v>30</v>
      </c>
      <c r="C70" s="77" t="s">
        <v>26</v>
      </c>
      <c r="D70" s="12"/>
      <c r="E70" s="12"/>
      <c r="F70" s="13"/>
      <c r="G70" s="12"/>
      <c r="H70" s="13"/>
      <c r="I70" s="12"/>
      <c r="J70" s="13"/>
      <c r="K70" s="12"/>
      <c r="L70" s="13"/>
      <c r="M70" s="12"/>
      <c r="N70" s="13"/>
      <c r="O70" s="12"/>
      <c r="P70" s="13"/>
      <c r="Q70" s="12">
        <v>23800</v>
      </c>
      <c r="R70" s="13">
        <f t="shared" si="6"/>
        <v>23800</v>
      </c>
      <c r="S70" s="13"/>
      <c r="T70" s="13">
        <f t="shared" si="7"/>
        <v>23800</v>
      </c>
      <c r="U70" s="13"/>
      <c r="V70" s="13">
        <f t="shared" si="8"/>
        <v>23800</v>
      </c>
      <c r="W70" s="13"/>
      <c r="X70" s="68">
        <f t="shared" si="9"/>
        <v>23800</v>
      </c>
      <c r="Y70" s="13"/>
      <c r="Z70" s="12"/>
      <c r="AA70" s="13"/>
      <c r="AB70" s="12"/>
      <c r="AC70" s="13"/>
      <c r="AD70" s="12"/>
      <c r="AE70" s="13"/>
      <c r="AF70" s="12"/>
      <c r="AG70" s="13"/>
      <c r="AH70" s="12"/>
      <c r="AI70" s="13"/>
      <c r="AJ70" s="12"/>
      <c r="AK70" s="13"/>
      <c r="AL70" s="12"/>
      <c r="AM70" s="13">
        <f t="shared" si="16"/>
        <v>0</v>
      </c>
      <c r="AN70" s="13"/>
      <c r="AO70" s="13">
        <f t="shared" si="17"/>
        <v>0</v>
      </c>
      <c r="AP70" s="13"/>
      <c r="AQ70" s="13">
        <f t="shared" si="18"/>
        <v>0</v>
      </c>
      <c r="AR70" s="13"/>
      <c r="AS70" s="68">
        <f t="shared" si="19"/>
        <v>0</v>
      </c>
      <c r="AT70" s="13"/>
      <c r="AU70" s="12"/>
      <c r="AV70" s="13"/>
      <c r="AW70" s="12"/>
      <c r="AX70" s="13"/>
      <c r="AY70" s="12"/>
      <c r="AZ70" s="13"/>
      <c r="BA70" s="12"/>
      <c r="BB70" s="13"/>
      <c r="BC70" s="12"/>
      <c r="BD70" s="14">
        <f t="shared" si="24"/>
        <v>0</v>
      </c>
      <c r="BE70" s="13"/>
      <c r="BF70" s="13">
        <f t="shared" si="25"/>
        <v>0</v>
      </c>
      <c r="BG70" s="13"/>
      <c r="BH70" s="68">
        <f t="shared" si="26"/>
        <v>0</v>
      </c>
      <c r="BI70" s="3" t="s">
        <v>76</v>
      </c>
      <c r="BK70" s="27"/>
    </row>
    <row r="71" spans="1:63" ht="54" x14ac:dyDescent="0.35">
      <c r="A71" s="64" t="s">
        <v>77</v>
      </c>
      <c r="B71" s="74" t="s">
        <v>78</v>
      </c>
      <c r="C71" s="72" t="s">
        <v>35</v>
      </c>
      <c r="D71" s="12"/>
      <c r="E71" s="12"/>
      <c r="F71" s="13"/>
      <c r="G71" s="12"/>
      <c r="H71" s="13"/>
      <c r="I71" s="12"/>
      <c r="J71" s="13"/>
      <c r="K71" s="12"/>
      <c r="L71" s="13"/>
      <c r="M71" s="12"/>
      <c r="N71" s="13"/>
      <c r="O71" s="12"/>
      <c r="P71" s="13"/>
      <c r="Q71" s="12"/>
      <c r="R71" s="13"/>
      <c r="S71" s="13"/>
      <c r="T71" s="13"/>
      <c r="U71" s="13"/>
      <c r="V71" s="13">
        <f t="shared" si="8"/>
        <v>0</v>
      </c>
      <c r="W71" s="13"/>
      <c r="X71" s="68">
        <f t="shared" si="9"/>
        <v>0</v>
      </c>
      <c r="Y71" s="13"/>
      <c r="Z71" s="12"/>
      <c r="AA71" s="13"/>
      <c r="AB71" s="12"/>
      <c r="AC71" s="13"/>
      <c r="AD71" s="12"/>
      <c r="AE71" s="13"/>
      <c r="AF71" s="12"/>
      <c r="AG71" s="13"/>
      <c r="AH71" s="12"/>
      <c r="AI71" s="13"/>
      <c r="AJ71" s="12"/>
      <c r="AK71" s="13"/>
      <c r="AL71" s="12"/>
      <c r="AM71" s="13"/>
      <c r="AN71" s="13"/>
      <c r="AO71" s="13"/>
      <c r="AP71" s="13">
        <v>464984.86900000001</v>
      </c>
      <c r="AQ71" s="13">
        <f t="shared" si="18"/>
        <v>464984.86900000001</v>
      </c>
      <c r="AR71" s="13"/>
      <c r="AS71" s="68">
        <f t="shared" si="19"/>
        <v>464984.86900000001</v>
      </c>
      <c r="AT71" s="13"/>
      <c r="AU71" s="12"/>
      <c r="AV71" s="13"/>
      <c r="AW71" s="12"/>
      <c r="AX71" s="13"/>
      <c r="AY71" s="12"/>
      <c r="AZ71" s="13"/>
      <c r="BA71" s="12"/>
      <c r="BB71" s="13"/>
      <c r="BC71" s="12"/>
      <c r="BD71" s="14"/>
      <c r="BE71" s="13">
        <v>1050536.409</v>
      </c>
      <c r="BF71" s="13">
        <f t="shared" si="25"/>
        <v>1050536.409</v>
      </c>
      <c r="BG71" s="13"/>
      <c r="BH71" s="68">
        <f t="shared" si="26"/>
        <v>1050536.409</v>
      </c>
      <c r="BI71" s="3" t="s">
        <v>79</v>
      </c>
      <c r="BK71" s="27"/>
    </row>
    <row r="72" spans="1:63" x14ac:dyDescent="0.35">
      <c r="A72" s="64"/>
      <c r="B72" s="74" t="s">
        <v>80</v>
      </c>
      <c r="C72" s="79" t="s">
        <v>26</v>
      </c>
      <c r="D72" s="12">
        <f>D77+D78+D79+D80+D85+D86+D87+D88+D89+D94+D97+D101+D104+D107</f>
        <v>1627824.9</v>
      </c>
      <c r="E72" s="12">
        <f>E77+E78+E79+E80+E85+E86+E87+E88+E89+E94+E97+E101+E104+E107</f>
        <v>0</v>
      </c>
      <c r="F72" s="13">
        <f t="shared" si="27"/>
        <v>1627824.9</v>
      </c>
      <c r="G72" s="12">
        <f>G77+G78+G79+G80+G85+G86+G87+G88+G89+G94+G97+G101+G104+G107</f>
        <v>-241182.39199999999</v>
      </c>
      <c r="H72" s="13">
        <f t="shared" si="28"/>
        <v>1386642.5079999999</v>
      </c>
      <c r="I72" s="12">
        <f>I77+I78+I79+I80+I85+I86+I87+I88+I89+I94+I97+I101+I104+I107</f>
        <v>29454.86</v>
      </c>
      <c r="J72" s="13">
        <f t="shared" si="29"/>
        <v>1416097.368</v>
      </c>
      <c r="K72" s="12">
        <f>K77+K78+K79+K80+K85+K86+K87+K88+K89+K94+K97+K101+K104+K107+K113+K114</f>
        <v>428575.603</v>
      </c>
      <c r="L72" s="13">
        <f t="shared" si="3"/>
        <v>1844672.9709999999</v>
      </c>
      <c r="M72" s="12">
        <f>M77+M78+M79+M80+M85+M86+M87+M88+M89+M94+M97+M101+M104+M107+M113+M114</f>
        <v>364694.75199999998</v>
      </c>
      <c r="N72" s="13">
        <f t="shared" si="4"/>
        <v>2209367.7229999998</v>
      </c>
      <c r="O72" s="12">
        <f>O77+O78+O79+O80+O85+O86+O87+O88+O89+O94+O97+O101+O104+O107+O113+O114</f>
        <v>23358.092000000001</v>
      </c>
      <c r="P72" s="13">
        <f t="shared" si="5"/>
        <v>2232725.8149999999</v>
      </c>
      <c r="Q72" s="12">
        <f>Q77+Q78+Q79+Q80+Q85+Q86+Q87+Q88+Q89+Q94+Q97+Q101+Q104+Q107+Q113+Q114+Q115</f>
        <v>212818.22500000001</v>
      </c>
      <c r="R72" s="13">
        <f t="shared" si="6"/>
        <v>2445544.04</v>
      </c>
      <c r="S72" s="13">
        <f>S77+S78+S79+S80+S85+S86+S87+S88+S89+S94+S97+S101+S104+S107+S113+S114+S115</f>
        <v>324.98099999999999</v>
      </c>
      <c r="T72" s="13">
        <f t="shared" si="7"/>
        <v>2445869.0210000002</v>
      </c>
      <c r="U72" s="13">
        <f>U77+U78+U79+U80+U85+U86+U87+U88+U89+U94+U97+U101+U104+U107+U113+U114+U115</f>
        <v>0</v>
      </c>
      <c r="V72" s="13">
        <f t="shared" si="8"/>
        <v>2445869.0210000002</v>
      </c>
      <c r="W72" s="13">
        <f>W77+W78+W79+W80+W85+W86+W87+W88+W89+W94+W97+W101+W104+W107+W113+W114+W115</f>
        <v>203477.36899999998</v>
      </c>
      <c r="X72" s="68">
        <f t="shared" si="9"/>
        <v>2649346.39</v>
      </c>
      <c r="Y72" s="13">
        <f>Y77+Y78+Y79+Y80+Y85+Y86+Y87+Y88+Y89+Y94+Y97+Y101+Y104+Y107</f>
        <v>1550429.5</v>
      </c>
      <c r="Z72" s="12">
        <f>Z77+Z78+Z79+Z80+Z85+Z86+Z87+Z88+Z89+Z94+Z97+Z101+Z104+Z107</f>
        <v>0</v>
      </c>
      <c r="AA72" s="13">
        <f t="shared" si="10"/>
        <v>1550429.5</v>
      </c>
      <c r="AB72" s="12">
        <f>AB77+AB78+AB79+AB80+AB85+AB86+AB87+AB88+AB89+AB94+AB97+AB101+AB104+AB107</f>
        <v>764563.52399999998</v>
      </c>
      <c r="AC72" s="13">
        <f t="shared" si="11"/>
        <v>2314993.0240000002</v>
      </c>
      <c r="AD72" s="12">
        <f>AD77+AD78+AD79+AD80+AD85+AD86+AD87+AD88+AD89+AD94+AD97+AD101+AD104+AD107+AD113+AD114</f>
        <v>-360678.72000000003</v>
      </c>
      <c r="AE72" s="13">
        <f t="shared" si="12"/>
        <v>1954314.3040000002</v>
      </c>
      <c r="AF72" s="12">
        <f>AF77+AF78+AF79+AF80+AF85+AF86+AF87+AF88+AF89+AF94+AF97+AF101+AF104+AF107+AF113+AF114</f>
        <v>-4998.4359999999997</v>
      </c>
      <c r="AG72" s="13">
        <f t="shared" si="13"/>
        <v>1949315.8680000002</v>
      </c>
      <c r="AH72" s="12">
        <f>AH77+AH78+AH79+AH80+AH85+AH86+AH87+AH88+AH89+AH94+AH97+AH101+AH104+AH107+AH113+AH114</f>
        <v>-137531.48800000001</v>
      </c>
      <c r="AI72" s="13">
        <f t="shared" si="14"/>
        <v>1811784.3800000004</v>
      </c>
      <c r="AJ72" s="12">
        <f>AJ77+AJ78+AJ79+AJ80+AJ85+AJ86+AJ87+AJ88+AJ89+AJ94+AJ97+AJ101+AJ104+AJ107+AJ113+AJ114</f>
        <v>0</v>
      </c>
      <c r="AK72" s="13">
        <f t="shared" si="15"/>
        <v>1811784.3800000004</v>
      </c>
      <c r="AL72" s="12">
        <f>AL77+AL78+AL79+AL80+AL85+AL86+AL87+AL88+AL89+AL94+AL97+AL101+AL104+AL107+AL113+AL114+AL115</f>
        <v>0</v>
      </c>
      <c r="AM72" s="13">
        <f t="shared" si="16"/>
        <v>1811784.3800000004</v>
      </c>
      <c r="AN72" s="13">
        <f>AN77+AN78+AN79+AN80+AN85+AN86+AN87+AN88+AN89+AN94+AN97+AN101+AN104+AN107+AN113+AN114+AN115</f>
        <v>0</v>
      </c>
      <c r="AO72" s="13">
        <f t="shared" si="17"/>
        <v>1811784.3800000004</v>
      </c>
      <c r="AP72" s="13">
        <f>AP77+AP78+AP79+AP80+AP85+AP86+AP87+AP88+AP89+AP94+AP97+AP101+AP104+AP107+AP113+AP114+AP115</f>
        <v>0</v>
      </c>
      <c r="AQ72" s="13">
        <f t="shared" si="18"/>
        <v>1811784.3800000004</v>
      </c>
      <c r="AR72" s="13">
        <f>AR77+AR78+AR79+AR80+AR85+AR86+AR87+AR88+AR89+AR94+AR97+AR101+AR104+AR107+AR113+AR114+AR115</f>
        <v>-56215.530000000006</v>
      </c>
      <c r="AS72" s="68">
        <f t="shared" si="19"/>
        <v>1755568.8500000003</v>
      </c>
      <c r="AT72" s="13">
        <f>AT77+AT78+AT79+AT80+AT85+AT86+AT87+AT88+AT89+AT94+AT97+AT101+AT104+AT107</f>
        <v>1694249.2000000002</v>
      </c>
      <c r="AU72" s="12">
        <f>AU77+AU78+AU79+AU80+AU85+AU86+AU87+AU88+AU89+AU94+AU97+AU101+AU104+AU107</f>
        <v>0</v>
      </c>
      <c r="AV72" s="13">
        <f t="shared" si="20"/>
        <v>1694249.2000000002</v>
      </c>
      <c r="AW72" s="12">
        <f>AW77+AW78+AW79+AW80+AW85+AW86+AW87+AW88+AW89+AW94+AW97+AW101+AW104+AW107</f>
        <v>0</v>
      </c>
      <c r="AX72" s="13">
        <f t="shared" si="21"/>
        <v>1694249.2000000002</v>
      </c>
      <c r="AY72" s="12">
        <f>AY77+AY78+AY79+AY80+AY85+AY86+AY87+AY88+AY89+AY94+AY97+AY101+AY104+AY107+AY113+AY114</f>
        <v>0</v>
      </c>
      <c r="AZ72" s="13">
        <f t="shared" si="22"/>
        <v>1694249.2000000002</v>
      </c>
      <c r="BA72" s="12">
        <f>BA77+BA78+BA79+BA80+BA85+BA86+BA87+BA88+BA89+BA94+BA97+BA101+BA104+BA107+BA113+BA114</f>
        <v>0</v>
      </c>
      <c r="BB72" s="13">
        <f t="shared" si="23"/>
        <v>1694249.2000000002</v>
      </c>
      <c r="BC72" s="12">
        <f>BC77+BC78+BC79+BC80+BC85+BC86+BC87+BC88+BC89+BC94+BC97+BC101+BC104+BC107+BC113+BC114+BC115</f>
        <v>0</v>
      </c>
      <c r="BD72" s="14">
        <f t="shared" si="24"/>
        <v>1694249.2000000002</v>
      </c>
      <c r="BE72" s="13">
        <f>BE77+BE78+BE79+BE80+BE85+BE86+BE87+BE88+BE89+BE94+BE97+BE101+BE104+BE107+BE113+BE114+BE115</f>
        <v>0</v>
      </c>
      <c r="BF72" s="13">
        <f t="shared" si="25"/>
        <v>1694249.2000000002</v>
      </c>
      <c r="BG72" s="13">
        <f>BG77+BG78+BG79+BG80+BG85+BG86+BG87+BG88+BG89+BG94+BG97+BG101+BG104+BG107+BG113+BG114+BG115</f>
        <v>0</v>
      </c>
      <c r="BH72" s="68">
        <f t="shared" si="26"/>
        <v>1694249.2000000002</v>
      </c>
      <c r="BK72" s="27"/>
    </row>
    <row r="73" spans="1:63" x14ac:dyDescent="0.35">
      <c r="A73" s="64"/>
      <c r="B73" s="65" t="s">
        <v>27</v>
      </c>
      <c r="C73" s="80"/>
      <c r="D73" s="12"/>
      <c r="E73" s="12"/>
      <c r="F73" s="13"/>
      <c r="G73" s="12"/>
      <c r="H73" s="13"/>
      <c r="I73" s="12"/>
      <c r="J73" s="13"/>
      <c r="K73" s="12"/>
      <c r="L73" s="13"/>
      <c r="M73" s="12"/>
      <c r="N73" s="13"/>
      <c r="O73" s="12"/>
      <c r="P73" s="13"/>
      <c r="Q73" s="12"/>
      <c r="R73" s="13"/>
      <c r="S73" s="13"/>
      <c r="T73" s="13"/>
      <c r="U73" s="13"/>
      <c r="V73" s="13"/>
      <c r="W73" s="13"/>
      <c r="X73" s="68"/>
      <c r="Y73" s="13"/>
      <c r="Z73" s="12"/>
      <c r="AA73" s="13"/>
      <c r="AB73" s="12"/>
      <c r="AC73" s="13"/>
      <c r="AD73" s="12"/>
      <c r="AE73" s="13"/>
      <c r="AF73" s="12"/>
      <c r="AG73" s="13"/>
      <c r="AH73" s="12"/>
      <c r="AI73" s="13"/>
      <c r="AJ73" s="12"/>
      <c r="AK73" s="13"/>
      <c r="AL73" s="12"/>
      <c r="AM73" s="13"/>
      <c r="AN73" s="13"/>
      <c r="AO73" s="13"/>
      <c r="AP73" s="13"/>
      <c r="AQ73" s="13"/>
      <c r="AR73" s="13"/>
      <c r="AS73" s="68"/>
      <c r="AT73" s="13"/>
      <c r="AU73" s="12"/>
      <c r="AV73" s="13"/>
      <c r="AW73" s="12"/>
      <c r="AX73" s="13"/>
      <c r="AY73" s="12"/>
      <c r="AZ73" s="13"/>
      <c r="BA73" s="12"/>
      <c r="BB73" s="13"/>
      <c r="BC73" s="12"/>
      <c r="BD73" s="14"/>
      <c r="BE73" s="13"/>
      <c r="BF73" s="13"/>
      <c r="BG73" s="13"/>
      <c r="BH73" s="68"/>
      <c r="BK73" s="27"/>
    </row>
    <row r="74" spans="1:63" s="16" customFormat="1" hidden="1" x14ac:dyDescent="0.35">
      <c r="A74" s="17"/>
      <c r="B74" s="18" t="s">
        <v>28</v>
      </c>
      <c r="C74" s="36"/>
      <c r="D74" s="37">
        <f>D77+D78+D79+D85+D86+D87+D88+D91+D82</f>
        <v>373167</v>
      </c>
      <c r="E74" s="37">
        <f>E77+E78+E79+E85+E86+E87+E88+E91+E82</f>
        <v>0</v>
      </c>
      <c r="F74" s="38">
        <f t="shared" si="27"/>
        <v>373167</v>
      </c>
      <c r="G74" s="37">
        <f>G77+G78+G79+G85+G86+G87+G88+G91+G82</f>
        <v>80004.202000000005</v>
      </c>
      <c r="H74" s="38">
        <f t="shared" si="28"/>
        <v>453171.20199999999</v>
      </c>
      <c r="I74" s="37">
        <f>I77+I78+I79+I85+I86+I87+I88+I91+I82</f>
        <v>29454.86</v>
      </c>
      <c r="J74" s="38">
        <f t="shared" si="29"/>
        <v>482626.06199999998</v>
      </c>
      <c r="K74" s="37">
        <f>K77+K78+K79+K85+K86+K87+K88+K91+K82+K113+K114</f>
        <v>261299.772</v>
      </c>
      <c r="L74" s="38">
        <f t="shared" si="3"/>
        <v>743925.83400000003</v>
      </c>
      <c r="M74" s="37">
        <f>M77+M78+M79+M85+M86+M87+M88+M91+M82+M113+M114+M109</f>
        <v>364694.75199999998</v>
      </c>
      <c r="N74" s="38">
        <f t="shared" si="4"/>
        <v>1108620.5860000001</v>
      </c>
      <c r="O74" s="37">
        <f>O77+O78+O79+O85+O86+O87+O88+O91+O82+O113+O114+O109</f>
        <v>23358.092000000001</v>
      </c>
      <c r="P74" s="38">
        <f t="shared" si="5"/>
        <v>1131978.6780000001</v>
      </c>
      <c r="Q74" s="37">
        <f>Q77+Q78+Q79+Q85+Q86+Q87+Q88+Q91+Q82+Q113+Q114+Q109+Q115</f>
        <v>212818.22500000001</v>
      </c>
      <c r="R74" s="38">
        <f t="shared" si="6"/>
        <v>1344796.9030000002</v>
      </c>
      <c r="S74" s="38">
        <f>S77+S78+S79+S85+S86+S87+S88+S91+S82+S113+S114+S109+S115</f>
        <v>324.98099999999999</v>
      </c>
      <c r="T74" s="38">
        <f t="shared" si="7"/>
        <v>1345121.8840000001</v>
      </c>
      <c r="U74" s="38">
        <f>U77+U78+U79+U85+U86+U87+U88+U91+U82+U113+U114+U109+U115</f>
        <v>0</v>
      </c>
      <c r="V74" s="38">
        <f t="shared" si="8"/>
        <v>1345121.8840000001</v>
      </c>
      <c r="W74" s="38">
        <f>W77+W78+W79+W85+W86+W87+W88+W91+W82+W113+W114+W109+W115</f>
        <v>94841.522999999986</v>
      </c>
      <c r="X74" s="38">
        <f t="shared" si="9"/>
        <v>1439963.4070000001</v>
      </c>
      <c r="Y74" s="38">
        <f>Y77+Y78+Y79+Y85+Y86+Y87+Y88+Y91+Y82</f>
        <v>1000406.5</v>
      </c>
      <c r="Z74" s="37">
        <f>Z77+Z78+Z79+Z80+Z85+Z86+Z87+Z88+Z91</f>
        <v>0</v>
      </c>
      <c r="AA74" s="38">
        <f t="shared" si="10"/>
        <v>1000406.5</v>
      </c>
      <c r="AB74" s="37">
        <f>AB77+AB78+AB79+AB85+AB86+AB87+AB88+AB91+AB82</f>
        <v>0</v>
      </c>
      <c r="AC74" s="38">
        <f t="shared" si="11"/>
        <v>1000406.5</v>
      </c>
      <c r="AD74" s="37">
        <f>AD77+AD78+AD79+AD85+AD86+AD87+AD88+AD91+AD82+AD113+AD114</f>
        <v>-253440.16499999998</v>
      </c>
      <c r="AE74" s="38">
        <f t="shared" si="12"/>
        <v>746966.33499999996</v>
      </c>
      <c r="AF74" s="37">
        <f>AF77+AF78+AF79+AF85+AF86+AF87+AF88+AF91+AF82+AF113+AF114</f>
        <v>-4998.4359999999997</v>
      </c>
      <c r="AG74" s="38">
        <f t="shared" si="13"/>
        <v>741967.89899999998</v>
      </c>
      <c r="AH74" s="37">
        <f>AH77+AH78+AH79+AH85+AH86+AH87+AH88+AH91+AH82+AH113+AH114</f>
        <v>-137531.48800000001</v>
      </c>
      <c r="AI74" s="38">
        <f t="shared" si="14"/>
        <v>604436.41099999996</v>
      </c>
      <c r="AJ74" s="37">
        <f>AJ77+AJ78+AJ79+AJ85+AJ86+AJ87+AJ88+AJ91+AJ82+AJ113+AJ114</f>
        <v>0</v>
      </c>
      <c r="AK74" s="38">
        <f t="shared" si="15"/>
        <v>604436.41099999996</v>
      </c>
      <c r="AL74" s="37">
        <f>AL77+AL78+AL79+AL85+AL86+AL87+AL88+AL91+AL82+AL113+AL114+AL115</f>
        <v>0</v>
      </c>
      <c r="AM74" s="38">
        <f t="shared" si="16"/>
        <v>604436.41099999996</v>
      </c>
      <c r="AN74" s="38">
        <f>AN77+AN78+AN79+AN85+AN86+AN87+AN88+AN91+AN82+AN113+AN114+AN115</f>
        <v>0</v>
      </c>
      <c r="AO74" s="38">
        <f t="shared" si="17"/>
        <v>604436.41099999996</v>
      </c>
      <c r="AP74" s="38">
        <f>AP77+AP78+AP79+AP85+AP86+AP87+AP88+AP91+AP82+AP113+AP114+AP115</f>
        <v>0</v>
      </c>
      <c r="AQ74" s="38">
        <f t="shared" si="18"/>
        <v>604436.41099999996</v>
      </c>
      <c r="AR74" s="38">
        <f>AR77+AR78+AR79+AR85+AR86+AR87+AR88+AR91+AR82+AR113+AR114+AR115</f>
        <v>-100000</v>
      </c>
      <c r="AS74" s="38">
        <f t="shared" si="19"/>
        <v>504436.41099999996</v>
      </c>
      <c r="AT74" s="38">
        <f>AT77+AT78+AT79+AT80+AT85+AT86+AT87+AT88+AT91</f>
        <v>1252145.6000000001</v>
      </c>
      <c r="AU74" s="37">
        <f>AU77+AU78+AU79+AU85+AU86+AU87+AU88+AU91+AU82</f>
        <v>0</v>
      </c>
      <c r="AV74" s="38">
        <f t="shared" si="20"/>
        <v>1252145.6000000001</v>
      </c>
      <c r="AW74" s="37">
        <f>AW77+AW78+AW79+AW85+AW86+AW87+AW88+AW91+AW82</f>
        <v>0</v>
      </c>
      <c r="AX74" s="38">
        <f t="shared" si="21"/>
        <v>1252145.6000000001</v>
      </c>
      <c r="AY74" s="37">
        <f>AY77+AY78+AY79+AY85+AY86+AY87+AY88+AY91+AY82+AY113+AY114</f>
        <v>0</v>
      </c>
      <c r="AZ74" s="38">
        <f t="shared" si="22"/>
        <v>1252145.6000000001</v>
      </c>
      <c r="BA74" s="37">
        <f>BA77+BA78+BA79+BA85+BA86+BA87+BA88+BA91+BA82+BA113+BA114</f>
        <v>0</v>
      </c>
      <c r="BB74" s="38">
        <f t="shared" si="23"/>
        <v>1252145.6000000001</v>
      </c>
      <c r="BC74" s="37">
        <f>BC77+BC78+BC79+BC85+BC86+BC87+BC88+BC91+BC82+BC113+BC114+BC115</f>
        <v>0</v>
      </c>
      <c r="BD74" s="39">
        <f t="shared" si="24"/>
        <v>1252145.6000000001</v>
      </c>
      <c r="BE74" s="38">
        <f>BE77+BE78+BE79+BE85+BE86+BE87+BE88+BE91+BE82+BE113+BE114+BE115</f>
        <v>0</v>
      </c>
      <c r="BF74" s="38">
        <f t="shared" si="25"/>
        <v>1252145.6000000001</v>
      </c>
      <c r="BG74" s="38">
        <f>BG77+BG78+BG79+BG85+BG86+BG87+BG88+BG91+BG82+BG113+BG114+BG115</f>
        <v>0</v>
      </c>
      <c r="BH74" s="38">
        <f t="shared" si="26"/>
        <v>1252145.6000000001</v>
      </c>
      <c r="BI74" s="40"/>
      <c r="BJ74" s="24" t="s">
        <v>29</v>
      </c>
      <c r="BK74" s="25"/>
    </row>
    <row r="75" spans="1:63" x14ac:dyDescent="0.35">
      <c r="A75" s="64"/>
      <c r="B75" s="72" t="s">
        <v>30</v>
      </c>
      <c r="C75" s="79" t="s">
        <v>26</v>
      </c>
      <c r="D75" s="12">
        <f>D92+D96+D99+D103+D106+D83+D110</f>
        <v>707035.1</v>
      </c>
      <c r="E75" s="12">
        <f>E92+E96+E99+E103+E106+E83+E110</f>
        <v>0</v>
      </c>
      <c r="F75" s="13">
        <f t="shared" si="27"/>
        <v>707035.1</v>
      </c>
      <c r="G75" s="12">
        <f>G92+G96+G99+G103+G106+G83+G110</f>
        <v>-42548.894</v>
      </c>
      <c r="H75" s="13">
        <f t="shared" si="28"/>
        <v>664486.20600000001</v>
      </c>
      <c r="I75" s="12">
        <f>I92+I96+I99+I103+I106+I83+I110</f>
        <v>0</v>
      </c>
      <c r="J75" s="13">
        <f t="shared" si="29"/>
        <v>664486.20600000001</v>
      </c>
      <c r="K75" s="12">
        <f>K92+K96+K99+K103+K106+K83+K110</f>
        <v>56103.125</v>
      </c>
      <c r="L75" s="13">
        <f t="shared" si="3"/>
        <v>720589.33100000001</v>
      </c>
      <c r="M75" s="12">
        <f>M92+M96+M99+M103+M106+M83+M110</f>
        <v>0</v>
      </c>
      <c r="N75" s="13">
        <f t="shared" si="4"/>
        <v>720589.33100000001</v>
      </c>
      <c r="O75" s="12">
        <f>O92+O96+O99+O103+O106+O83+O110</f>
        <v>0</v>
      </c>
      <c r="P75" s="13">
        <f t="shared" si="5"/>
        <v>720589.33100000001</v>
      </c>
      <c r="Q75" s="12">
        <f>Q92+Q96+Q99+Q103+Q106+Q83+Q110</f>
        <v>0</v>
      </c>
      <c r="R75" s="13">
        <f t="shared" si="6"/>
        <v>720589.33100000001</v>
      </c>
      <c r="S75" s="13">
        <f>S92+S96+S99+S103+S106+S83+S110</f>
        <v>0</v>
      </c>
      <c r="T75" s="13">
        <f t="shared" si="7"/>
        <v>720589.33100000001</v>
      </c>
      <c r="U75" s="13">
        <f>U92+U96+U99+U103+U106+U83+U110</f>
        <v>0</v>
      </c>
      <c r="V75" s="13">
        <f t="shared" si="8"/>
        <v>720589.33100000001</v>
      </c>
      <c r="W75" s="13">
        <f>W92+W96+W99+W103+W106+W83+W110</f>
        <v>9358.93</v>
      </c>
      <c r="X75" s="68">
        <f t="shared" si="9"/>
        <v>729948.26100000006</v>
      </c>
      <c r="Y75" s="13">
        <f>Y92+Y96+Y99+Y103+Y106+Y83+Y110</f>
        <v>351507.5</v>
      </c>
      <c r="Z75" s="12">
        <f>Z92+Z96+Z99+Z103+Z106+Z83+Z110</f>
        <v>0</v>
      </c>
      <c r="AA75" s="13">
        <f t="shared" si="10"/>
        <v>351507.5</v>
      </c>
      <c r="AB75" s="12">
        <f>AB92+AB96+AB99+AB103+AB106+AB83+AB110</f>
        <v>764563.52399999998</v>
      </c>
      <c r="AC75" s="13">
        <f t="shared" si="11"/>
        <v>1116071.024</v>
      </c>
      <c r="AD75" s="12">
        <f>AD92+AD96+AD99+AD103+AD106+AD83+AD112+AD110</f>
        <v>-107238.55499999999</v>
      </c>
      <c r="AE75" s="13">
        <f t="shared" si="12"/>
        <v>1008832.469</v>
      </c>
      <c r="AF75" s="12">
        <f>AF92+AF96+AF99+AF103+AF106+AF83+AF112+AF110</f>
        <v>0</v>
      </c>
      <c r="AG75" s="13">
        <f t="shared" si="13"/>
        <v>1008832.469</v>
      </c>
      <c r="AH75" s="12">
        <f>AH92+AH96+AH99+AH103+AH106+AH83+AH112+AH110</f>
        <v>0</v>
      </c>
      <c r="AI75" s="13">
        <f t="shared" si="14"/>
        <v>1008832.469</v>
      </c>
      <c r="AJ75" s="12">
        <f>AJ92+AJ96+AJ99+AJ103+AJ106+AJ83+AJ112+AJ110</f>
        <v>0</v>
      </c>
      <c r="AK75" s="13">
        <f t="shared" si="15"/>
        <v>1008832.469</v>
      </c>
      <c r="AL75" s="12">
        <f>AL92+AL96+AL99+AL103+AL106+AL83+AL112+AL110</f>
        <v>0</v>
      </c>
      <c r="AM75" s="13">
        <f t="shared" si="16"/>
        <v>1008832.469</v>
      </c>
      <c r="AN75" s="13">
        <f>AN92+AN96+AN99+AN103+AN106+AN83+AN112+AN110</f>
        <v>0</v>
      </c>
      <c r="AO75" s="13">
        <f t="shared" si="17"/>
        <v>1008832.469</v>
      </c>
      <c r="AP75" s="13">
        <f>AP92+AP96+AP99+AP103+AP106+AP83+AP112+AP110</f>
        <v>0</v>
      </c>
      <c r="AQ75" s="13">
        <f t="shared" si="18"/>
        <v>1008832.469</v>
      </c>
      <c r="AR75" s="13">
        <f>AR92+AR96+AR99+AR103+AR106+AR83+AR112+AR110</f>
        <v>43784.469999999994</v>
      </c>
      <c r="AS75" s="68">
        <f t="shared" si="19"/>
        <v>1052616.939</v>
      </c>
      <c r="AT75" s="13">
        <f>AT92+AT96+AT99+AT103+AT106</f>
        <v>241189.8</v>
      </c>
      <c r="AU75" s="12">
        <f>AU92+AU96+AU99+AU103+AU106+AU83</f>
        <v>0</v>
      </c>
      <c r="AV75" s="13">
        <f t="shared" si="20"/>
        <v>241189.8</v>
      </c>
      <c r="AW75" s="12">
        <f>AW92+AW96+AW99+AW103+AW106+AW83+AW112</f>
        <v>0</v>
      </c>
      <c r="AX75" s="13">
        <f t="shared" si="21"/>
        <v>241189.8</v>
      </c>
      <c r="AY75" s="12">
        <f>AY92+AY96+AY99+AY103+AY106+AY83+AY112</f>
        <v>0</v>
      </c>
      <c r="AZ75" s="13">
        <f t="shared" si="22"/>
        <v>241189.8</v>
      </c>
      <c r="BA75" s="12">
        <f>BA92+BA96+BA99+BA103+BA106+BA83+BA112</f>
        <v>0</v>
      </c>
      <c r="BB75" s="13">
        <f t="shared" si="23"/>
        <v>241189.8</v>
      </c>
      <c r="BC75" s="12">
        <f>BC92+BC96+BC99+BC103+BC106+BC83+BC112</f>
        <v>0</v>
      </c>
      <c r="BD75" s="14">
        <f t="shared" si="24"/>
        <v>241189.8</v>
      </c>
      <c r="BE75" s="13">
        <f>BE92+BE96+BE99+BE103+BE106+BE83+BE112</f>
        <v>0</v>
      </c>
      <c r="BF75" s="13">
        <f t="shared" si="25"/>
        <v>241189.8</v>
      </c>
      <c r="BG75" s="13">
        <f>BG92+BG96+BG99+BG103+BG106+BG83+BG112</f>
        <v>0</v>
      </c>
      <c r="BH75" s="68">
        <f t="shared" si="26"/>
        <v>241189.8</v>
      </c>
      <c r="BK75" s="27"/>
    </row>
    <row r="76" spans="1:63" x14ac:dyDescent="0.35">
      <c r="A76" s="64"/>
      <c r="B76" s="72" t="s">
        <v>51</v>
      </c>
      <c r="C76" s="79" t="s">
        <v>26</v>
      </c>
      <c r="D76" s="12">
        <f>D100+D111+D84</f>
        <v>547622.80000000005</v>
      </c>
      <c r="E76" s="12">
        <f>E100+E111+E84</f>
        <v>0</v>
      </c>
      <c r="F76" s="13">
        <f t="shared" si="27"/>
        <v>547622.80000000005</v>
      </c>
      <c r="G76" s="12">
        <f>G100+G111+G84</f>
        <v>-278637.69999999995</v>
      </c>
      <c r="H76" s="13">
        <f t="shared" si="28"/>
        <v>268985.10000000009</v>
      </c>
      <c r="I76" s="12">
        <f>I100+I111+I84</f>
        <v>0</v>
      </c>
      <c r="J76" s="13">
        <f t="shared" si="29"/>
        <v>268985.10000000009</v>
      </c>
      <c r="K76" s="12">
        <f>K100+K111+K84+K93</f>
        <v>111172.70600000001</v>
      </c>
      <c r="L76" s="13">
        <f t="shared" si="3"/>
        <v>380157.8060000001</v>
      </c>
      <c r="M76" s="12">
        <f>M100+M111+M84+M93</f>
        <v>0</v>
      </c>
      <c r="N76" s="13">
        <f t="shared" si="4"/>
        <v>380157.8060000001</v>
      </c>
      <c r="O76" s="12">
        <f>O100+O111+O84+O93</f>
        <v>0</v>
      </c>
      <c r="P76" s="13">
        <f t="shared" si="5"/>
        <v>380157.8060000001</v>
      </c>
      <c r="Q76" s="12">
        <f>Q100+Q111+Q84+Q93</f>
        <v>0</v>
      </c>
      <c r="R76" s="13">
        <f t="shared" si="6"/>
        <v>380157.8060000001</v>
      </c>
      <c r="S76" s="13">
        <f>S100+S111+S84+S93</f>
        <v>0</v>
      </c>
      <c r="T76" s="13">
        <f t="shared" si="7"/>
        <v>380157.8060000001</v>
      </c>
      <c r="U76" s="13">
        <f>U100+U111+U84+U93</f>
        <v>0</v>
      </c>
      <c r="V76" s="13">
        <f t="shared" si="8"/>
        <v>380157.8060000001</v>
      </c>
      <c r="W76" s="13">
        <f>W100+W111+W84+W93</f>
        <v>99276.915999999997</v>
      </c>
      <c r="X76" s="68">
        <f t="shared" si="9"/>
        <v>479434.72200000007</v>
      </c>
      <c r="Y76" s="13">
        <f>Y100+Y111+Y84</f>
        <v>198515.5</v>
      </c>
      <c r="Z76" s="12">
        <f>Z100+Z111</f>
        <v>0</v>
      </c>
      <c r="AA76" s="13">
        <f t="shared" si="10"/>
        <v>198515.5</v>
      </c>
      <c r="AB76" s="12">
        <f>AB100+AB111+AB84</f>
        <v>0</v>
      </c>
      <c r="AC76" s="13">
        <f t="shared" si="11"/>
        <v>198515.5</v>
      </c>
      <c r="AD76" s="12">
        <f>AD100+AD111+AD84+AD93</f>
        <v>0</v>
      </c>
      <c r="AE76" s="13">
        <f t="shared" si="12"/>
        <v>198515.5</v>
      </c>
      <c r="AF76" s="12">
        <f>AF100+AF111+AF84+AF93</f>
        <v>0</v>
      </c>
      <c r="AG76" s="13">
        <f t="shared" si="13"/>
        <v>198515.5</v>
      </c>
      <c r="AH76" s="12">
        <f>AH100+AH111+AH84+AH93</f>
        <v>0</v>
      </c>
      <c r="AI76" s="13">
        <f t="shared" si="14"/>
        <v>198515.5</v>
      </c>
      <c r="AJ76" s="12">
        <f>AJ100+AJ111+AJ84+AJ93</f>
        <v>0</v>
      </c>
      <c r="AK76" s="13">
        <f t="shared" si="15"/>
        <v>198515.5</v>
      </c>
      <c r="AL76" s="12">
        <f>AL100+AL111+AL84+AL93</f>
        <v>0</v>
      </c>
      <c r="AM76" s="13">
        <f t="shared" si="16"/>
        <v>198515.5</v>
      </c>
      <c r="AN76" s="13">
        <f>AN100+AN111+AN84+AN93</f>
        <v>0</v>
      </c>
      <c r="AO76" s="13">
        <f t="shared" si="17"/>
        <v>198515.5</v>
      </c>
      <c r="AP76" s="13">
        <f>AP100+AP111+AP84+AP93</f>
        <v>0</v>
      </c>
      <c r="AQ76" s="13">
        <f t="shared" si="18"/>
        <v>198515.5</v>
      </c>
      <c r="AR76" s="13">
        <f>AR100+AR111+AR84+AR93</f>
        <v>0</v>
      </c>
      <c r="AS76" s="68">
        <f t="shared" si="19"/>
        <v>198515.5</v>
      </c>
      <c r="AT76" s="13">
        <f>AT100+AT111</f>
        <v>200913.8</v>
      </c>
      <c r="AU76" s="12">
        <f>AU100+AU111+AU84</f>
        <v>0</v>
      </c>
      <c r="AV76" s="13">
        <f t="shared" si="20"/>
        <v>200913.8</v>
      </c>
      <c r="AW76" s="12">
        <f>AW100+AW111+AW84</f>
        <v>0</v>
      </c>
      <c r="AX76" s="13">
        <f t="shared" si="21"/>
        <v>200913.8</v>
      </c>
      <c r="AY76" s="12">
        <f>AY100+AY111+AY84+AY93</f>
        <v>0</v>
      </c>
      <c r="AZ76" s="13">
        <f t="shared" si="22"/>
        <v>200913.8</v>
      </c>
      <c r="BA76" s="12">
        <f>BA100+BA111+BA84+BA93</f>
        <v>0</v>
      </c>
      <c r="BB76" s="13">
        <f t="shared" si="23"/>
        <v>200913.8</v>
      </c>
      <c r="BC76" s="12">
        <f>BC100+BC111+BC84+BC93</f>
        <v>0</v>
      </c>
      <c r="BD76" s="14">
        <f t="shared" si="24"/>
        <v>200913.8</v>
      </c>
      <c r="BE76" s="13">
        <f>BE100+BE111+BE84+BE93</f>
        <v>0</v>
      </c>
      <c r="BF76" s="13">
        <f t="shared" si="25"/>
        <v>200913.8</v>
      </c>
      <c r="BG76" s="13">
        <f>BG100+BG111+BG84+BG93</f>
        <v>0</v>
      </c>
      <c r="BH76" s="68">
        <f t="shared" si="26"/>
        <v>200913.8</v>
      </c>
      <c r="BK76" s="27"/>
    </row>
    <row r="77" spans="1:63" ht="54" x14ac:dyDescent="0.35">
      <c r="A77" s="64" t="s">
        <v>81</v>
      </c>
      <c r="B77" s="72" t="s">
        <v>82</v>
      </c>
      <c r="C77" s="80" t="s">
        <v>35</v>
      </c>
      <c r="D77" s="13">
        <v>0</v>
      </c>
      <c r="E77" s="13"/>
      <c r="F77" s="13">
        <f t="shared" si="27"/>
        <v>0</v>
      </c>
      <c r="G77" s="13"/>
      <c r="H77" s="13">
        <f t="shared" si="28"/>
        <v>0</v>
      </c>
      <c r="I77" s="13"/>
      <c r="J77" s="13">
        <f t="shared" si="29"/>
        <v>0</v>
      </c>
      <c r="K77" s="13"/>
      <c r="L77" s="13">
        <f t="shared" si="3"/>
        <v>0</v>
      </c>
      <c r="M77" s="13"/>
      <c r="N77" s="13">
        <f t="shared" si="4"/>
        <v>0</v>
      </c>
      <c r="O77" s="13"/>
      <c r="P77" s="13">
        <f t="shared" si="5"/>
        <v>0</v>
      </c>
      <c r="Q77" s="13"/>
      <c r="R77" s="13">
        <f t="shared" si="6"/>
        <v>0</v>
      </c>
      <c r="S77" s="13"/>
      <c r="T77" s="13">
        <f t="shared" si="7"/>
        <v>0</v>
      </c>
      <c r="U77" s="13"/>
      <c r="V77" s="13">
        <f t="shared" si="8"/>
        <v>0</v>
      </c>
      <c r="W77" s="13"/>
      <c r="X77" s="68">
        <f t="shared" si="9"/>
        <v>0</v>
      </c>
      <c r="Y77" s="13">
        <v>96899.3</v>
      </c>
      <c r="Z77" s="13"/>
      <c r="AA77" s="13">
        <f t="shared" si="10"/>
        <v>96899.3</v>
      </c>
      <c r="AB77" s="13"/>
      <c r="AC77" s="13">
        <f t="shared" si="11"/>
        <v>96899.3</v>
      </c>
      <c r="AD77" s="13"/>
      <c r="AE77" s="13">
        <f t="shared" si="12"/>
        <v>96899.3</v>
      </c>
      <c r="AF77" s="13"/>
      <c r="AG77" s="13">
        <f t="shared" si="13"/>
        <v>96899.3</v>
      </c>
      <c r="AH77" s="13"/>
      <c r="AI77" s="13">
        <f t="shared" si="14"/>
        <v>96899.3</v>
      </c>
      <c r="AJ77" s="13"/>
      <c r="AK77" s="13">
        <f t="shared" si="15"/>
        <v>96899.3</v>
      </c>
      <c r="AL77" s="13"/>
      <c r="AM77" s="13">
        <f t="shared" si="16"/>
        <v>96899.3</v>
      </c>
      <c r="AN77" s="13"/>
      <c r="AO77" s="13">
        <f t="shared" si="17"/>
        <v>96899.3</v>
      </c>
      <c r="AP77" s="13"/>
      <c r="AQ77" s="13">
        <f t="shared" si="18"/>
        <v>96899.3</v>
      </c>
      <c r="AR77" s="13"/>
      <c r="AS77" s="68">
        <f t="shared" si="19"/>
        <v>96899.3</v>
      </c>
      <c r="AT77" s="13">
        <v>301615.5</v>
      </c>
      <c r="AU77" s="13"/>
      <c r="AV77" s="13">
        <f t="shared" si="20"/>
        <v>301615.5</v>
      </c>
      <c r="AW77" s="13"/>
      <c r="AX77" s="13">
        <f t="shared" si="21"/>
        <v>301615.5</v>
      </c>
      <c r="AY77" s="13"/>
      <c r="AZ77" s="13">
        <f t="shared" si="22"/>
        <v>301615.5</v>
      </c>
      <c r="BA77" s="13"/>
      <c r="BB77" s="13">
        <f t="shared" si="23"/>
        <v>301615.5</v>
      </c>
      <c r="BC77" s="13"/>
      <c r="BD77" s="14">
        <f t="shared" si="24"/>
        <v>301615.5</v>
      </c>
      <c r="BE77" s="13"/>
      <c r="BF77" s="13">
        <f t="shared" si="25"/>
        <v>301615.5</v>
      </c>
      <c r="BG77" s="13"/>
      <c r="BH77" s="68">
        <f t="shared" si="26"/>
        <v>301615.5</v>
      </c>
      <c r="BI77" s="3">
        <v>1710141090</v>
      </c>
      <c r="BK77" s="27"/>
    </row>
    <row r="78" spans="1:63" ht="54" x14ac:dyDescent="0.35">
      <c r="A78" s="64" t="s">
        <v>83</v>
      </c>
      <c r="B78" s="72" t="s">
        <v>84</v>
      </c>
      <c r="C78" s="80" t="s">
        <v>35</v>
      </c>
      <c r="D78" s="13">
        <v>0</v>
      </c>
      <c r="E78" s="13"/>
      <c r="F78" s="13">
        <f t="shared" si="27"/>
        <v>0</v>
      </c>
      <c r="G78" s="13"/>
      <c r="H78" s="13">
        <f t="shared" si="28"/>
        <v>0</v>
      </c>
      <c r="I78" s="13"/>
      <c r="J78" s="13">
        <f t="shared" si="29"/>
        <v>0</v>
      </c>
      <c r="K78" s="13"/>
      <c r="L78" s="13">
        <f t="shared" si="3"/>
        <v>0</v>
      </c>
      <c r="M78" s="13"/>
      <c r="N78" s="13">
        <f t="shared" si="4"/>
        <v>0</v>
      </c>
      <c r="O78" s="13"/>
      <c r="P78" s="13">
        <f t="shared" si="5"/>
        <v>0</v>
      </c>
      <c r="Q78" s="13"/>
      <c r="R78" s="13">
        <f t="shared" si="6"/>
        <v>0</v>
      </c>
      <c r="S78" s="13"/>
      <c r="T78" s="13">
        <f t="shared" si="7"/>
        <v>0</v>
      </c>
      <c r="U78" s="13"/>
      <c r="V78" s="13">
        <f t="shared" si="8"/>
        <v>0</v>
      </c>
      <c r="W78" s="13"/>
      <c r="X78" s="68">
        <f t="shared" si="9"/>
        <v>0</v>
      </c>
      <c r="Y78" s="13">
        <v>23507.200000000001</v>
      </c>
      <c r="Z78" s="13"/>
      <c r="AA78" s="13">
        <f t="shared" si="10"/>
        <v>23507.200000000001</v>
      </c>
      <c r="AB78" s="13"/>
      <c r="AC78" s="13">
        <f t="shared" si="11"/>
        <v>23507.200000000001</v>
      </c>
      <c r="AD78" s="13"/>
      <c r="AE78" s="13">
        <f t="shared" si="12"/>
        <v>23507.200000000001</v>
      </c>
      <c r="AF78" s="13"/>
      <c r="AG78" s="13">
        <f t="shared" si="13"/>
        <v>23507.200000000001</v>
      </c>
      <c r="AH78" s="13"/>
      <c r="AI78" s="13">
        <f t="shared" si="14"/>
        <v>23507.200000000001</v>
      </c>
      <c r="AJ78" s="13"/>
      <c r="AK78" s="13">
        <f t="shared" si="15"/>
        <v>23507.200000000001</v>
      </c>
      <c r="AL78" s="13"/>
      <c r="AM78" s="13">
        <f t="shared" si="16"/>
        <v>23507.200000000001</v>
      </c>
      <c r="AN78" s="13"/>
      <c r="AO78" s="13">
        <f t="shared" si="17"/>
        <v>23507.200000000001</v>
      </c>
      <c r="AP78" s="13"/>
      <c r="AQ78" s="13">
        <f t="shared" si="18"/>
        <v>23507.200000000001</v>
      </c>
      <c r="AR78" s="13"/>
      <c r="AS78" s="68">
        <f t="shared" si="19"/>
        <v>23507.200000000001</v>
      </c>
      <c r="AT78" s="13">
        <v>50000</v>
      </c>
      <c r="AU78" s="13"/>
      <c r="AV78" s="13">
        <f t="shared" si="20"/>
        <v>50000</v>
      </c>
      <c r="AW78" s="13"/>
      <c r="AX78" s="13">
        <f t="shared" si="21"/>
        <v>50000</v>
      </c>
      <c r="AY78" s="13"/>
      <c r="AZ78" s="13">
        <f t="shared" si="22"/>
        <v>50000</v>
      </c>
      <c r="BA78" s="13"/>
      <c r="BB78" s="13">
        <f t="shared" si="23"/>
        <v>50000</v>
      </c>
      <c r="BC78" s="13"/>
      <c r="BD78" s="14">
        <f t="shared" si="24"/>
        <v>50000</v>
      </c>
      <c r="BE78" s="13"/>
      <c r="BF78" s="13">
        <f t="shared" si="25"/>
        <v>50000</v>
      </c>
      <c r="BG78" s="13"/>
      <c r="BH78" s="68">
        <f t="shared" si="26"/>
        <v>50000</v>
      </c>
      <c r="BI78" s="3" t="s">
        <v>85</v>
      </c>
      <c r="BK78" s="27"/>
    </row>
    <row r="79" spans="1:63" ht="72" x14ac:dyDescent="0.35">
      <c r="A79" s="64" t="s">
        <v>86</v>
      </c>
      <c r="B79" s="72" t="s">
        <v>87</v>
      </c>
      <c r="C79" s="80" t="s">
        <v>88</v>
      </c>
      <c r="D79" s="13">
        <v>6293</v>
      </c>
      <c r="E79" s="13"/>
      <c r="F79" s="13">
        <f t="shared" si="27"/>
        <v>6293</v>
      </c>
      <c r="G79" s="13">
        <v>2697</v>
      </c>
      <c r="H79" s="13">
        <f t="shared" si="28"/>
        <v>8990</v>
      </c>
      <c r="I79" s="13"/>
      <c r="J79" s="13">
        <f t="shared" si="29"/>
        <v>8990</v>
      </c>
      <c r="K79" s="13">
        <v>-8990</v>
      </c>
      <c r="L79" s="13">
        <f t="shared" si="3"/>
        <v>0</v>
      </c>
      <c r="M79" s="13"/>
      <c r="N79" s="13">
        <f t="shared" si="4"/>
        <v>0</v>
      </c>
      <c r="O79" s="13"/>
      <c r="P79" s="13">
        <f t="shared" si="5"/>
        <v>0</v>
      </c>
      <c r="Q79" s="13"/>
      <c r="R79" s="13">
        <f t="shared" si="6"/>
        <v>0</v>
      </c>
      <c r="S79" s="13"/>
      <c r="T79" s="13">
        <f t="shared" si="7"/>
        <v>0</v>
      </c>
      <c r="U79" s="13"/>
      <c r="V79" s="13">
        <f t="shared" si="8"/>
        <v>0</v>
      </c>
      <c r="W79" s="13"/>
      <c r="X79" s="68">
        <f t="shared" si="9"/>
        <v>0</v>
      </c>
      <c r="Y79" s="13">
        <v>0</v>
      </c>
      <c r="Z79" s="13"/>
      <c r="AA79" s="13">
        <f t="shared" si="10"/>
        <v>0</v>
      </c>
      <c r="AB79" s="13"/>
      <c r="AC79" s="13">
        <f t="shared" si="11"/>
        <v>0</v>
      </c>
      <c r="AD79" s="13">
        <v>8990</v>
      </c>
      <c r="AE79" s="13">
        <f t="shared" si="12"/>
        <v>8990</v>
      </c>
      <c r="AF79" s="13"/>
      <c r="AG79" s="13">
        <f t="shared" si="13"/>
        <v>8990</v>
      </c>
      <c r="AH79" s="13"/>
      <c r="AI79" s="13">
        <f t="shared" si="14"/>
        <v>8990</v>
      </c>
      <c r="AJ79" s="13"/>
      <c r="AK79" s="13">
        <f t="shared" si="15"/>
        <v>8990</v>
      </c>
      <c r="AL79" s="13"/>
      <c r="AM79" s="13">
        <f t="shared" si="16"/>
        <v>8990</v>
      </c>
      <c r="AN79" s="13"/>
      <c r="AO79" s="13">
        <f t="shared" si="17"/>
        <v>8990</v>
      </c>
      <c r="AP79" s="13"/>
      <c r="AQ79" s="13">
        <f t="shared" si="18"/>
        <v>8990</v>
      </c>
      <c r="AR79" s="13"/>
      <c r="AS79" s="68">
        <f t="shared" si="19"/>
        <v>8990</v>
      </c>
      <c r="AT79" s="13">
        <v>0</v>
      </c>
      <c r="AU79" s="13"/>
      <c r="AV79" s="13">
        <f t="shared" si="20"/>
        <v>0</v>
      </c>
      <c r="AW79" s="13"/>
      <c r="AX79" s="13">
        <f t="shared" si="21"/>
        <v>0</v>
      </c>
      <c r="AY79" s="13"/>
      <c r="AZ79" s="13">
        <f t="shared" si="22"/>
        <v>0</v>
      </c>
      <c r="BA79" s="13"/>
      <c r="BB79" s="13">
        <f t="shared" si="23"/>
        <v>0</v>
      </c>
      <c r="BC79" s="13"/>
      <c r="BD79" s="14">
        <f t="shared" si="24"/>
        <v>0</v>
      </c>
      <c r="BE79" s="13"/>
      <c r="BF79" s="13">
        <f t="shared" si="25"/>
        <v>0</v>
      </c>
      <c r="BG79" s="13"/>
      <c r="BH79" s="68">
        <f t="shared" si="26"/>
        <v>0</v>
      </c>
      <c r="BI79" s="3" t="s">
        <v>89</v>
      </c>
      <c r="BK79" s="27"/>
    </row>
    <row r="80" spans="1:63" ht="54" x14ac:dyDescent="0.35">
      <c r="A80" s="64" t="s">
        <v>90</v>
      </c>
      <c r="B80" s="72" t="s">
        <v>91</v>
      </c>
      <c r="C80" s="80" t="s">
        <v>35</v>
      </c>
      <c r="D80" s="13">
        <f>D82</f>
        <v>3235.7</v>
      </c>
      <c r="E80" s="13"/>
      <c r="F80" s="13">
        <f t="shared" si="27"/>
        <v>3235.7</v>
      </c>
      <c r="G80" s="13">
        <f>G82+G84+G83</f>
        <v>71370.498999999996</v>
      </c>
      <c r="H80" s="13">
        <f t="shared" si="28"/>
        <v>74606.198999999993</v>
      </c>
      <c r="I80" s="13">
        <f>I82+I84+I83</f>
        <v>0</v>
      </c>
      <c r="J80" s="13">
        <f t="shared" si="29"/>
        <v>74606.198999999993</v>
      </c>
      <c r="K80" s="13">
        <f>K82+K84+K83</f>
        <v>0</v>
      </c>
      <c r="L80" s="13">
        <f t="shared" si="3"/>
        <v>74606.198999999993</v>
      </c>
      <c r="M80" s="13">
        <f>M82+M84+M83</f>
        <v>0</v>
      </c>
      <c r="N80" s="13">
        <f t="shared" si="4"/>
        <v>74606.198999999993</v>
      </c>
      <c r="O80" s="13">
        <f>O82+O84+O83</f>
        <v>0</v>
      </c>
      <c r="P80" s="13">
        <f t="shared" si="5"/>
        <v>74606.198999999993</v>
      </c>
      <c r="Q80" s="13">
        <f>Q82+Q84+Q83</f>
        <v>0</v>
      </c>
      <c r="R80" s="13">
        <f t="shared" si="6"/>
        <v>74606.198999999993</v>
      </c>
      <c r="S80" s="13">
        <f>S82+S84+S83</f>
        <v>0</v>
      </c>
      <c r="T80" s="13">
        <f t="shared" si="7"/>
        <v>74606.198999999993</v>
      </c>
      <c r="U80" s="13">
        <f>U82+U84+U83</f>
        <v>0</v>
      </c>
      <c r="V80" s="13">
        <f t="shared" si="8"/>
        <v>74606.198999999993</v>
      </c>
      <c r="W80" s="13">
        <f>W82+W84+W83</f>
        <v>21814.598000000002</v>
      </c>
      <c r="X80" s="68">
        <f t="shared" si="9"/>
        <v>96420.796999999991</v>
      </c>
      <c r="Y80" s="13">
        <v>0</v>
      </c>
      <c r="Z80" s="13"/>
      <c r="AA80" s="13">
        <f t="shared" si="10"/>
        <v>0</v>
      </c>
      <c r="AB80" s="13">
        <f>AB82+AB84+AB83</f>
        <v>0</v>
      </c>
      <c r="AC80" s="13">
        <f t="shared" si="11"/>
        <v>0</v>
      </c>
      <c r="AD80" s="13">
        <f>AD82+AD84+AD83</f>
        <v>0</v>
      </c>
      <c r="AE80" s="13">
        <f t="shared" si="12"/>
        <v>0</v>
      </c>
      <c r="AF80" s="13">
        <f>AF82+AF84+AF83</f>
        <v>0</v>
      </c>
      <c r="AG80" s="13">
        <f t="shared" si="13"/>
        <v>0</v>
      </c>
      <c r="AH80" s="13">
        <f>AH82+AH84+AH83</f>
        <v>0</v>
      </c>
      <c r="AI80" s="13">
        <f t="shared" si="14"/>
        <v>0</v>
      </c>
      <c r="AJ80" s="13">
        <f>AJ82+AJ84+AJ83</f>
        <v>0</v>
      </c>
      <c r="AK80" s="13">
        <f t="shared" si="15"/>
        <v>0</v>
      </c>
      <c r="AL80" s="13">
        <f>AL82+AL84+AL83</f>
        <v>0</v>
      </c>
      <c r="AM80" s="13">
        <f t="shared" si="16"/>
        <v>0</v>
      </c>
      <c r="AN80" s="13">
        <f>AN82+AN84+AN83</f>
        <v>0</v>
      </c>
      <c r="AO80" s="13">
        <f t="shared" si="17"/>
        <v>0</v>
      </c>
      <c r="AP80" s="13">
        <f>AP82+AP84+AP83</f>
        <v>0</v>
      </c>
      <c r="AQ80" s="13">
        <f t="shared" si="18"/>
        <v>0</v>
      </c>
      <c r="AR80" s="13">
        <f>AR82+AR84+AR83</f>
        <v>0</v>
      </c>
      <c r="AS80" s="68">
        <f t="shared" si="19"/>
        <v>0</v>
      </c>
      <c r="AT80" s="13">
        <v>0</v>
      </c>
      <c r="AU80" s="13"/>
      <c r="AV80" s="13">
        <f t="shared" si="20"/>
        <v>0</v>
      </c>
      <c r="AW80" s="13">
        <f>AW82+AW84+AW83</f>
        <v>0</v>
      </c>
      <c r="AX80" s="13">
        <f t="shared" si="21"/>
        <v>0</v>
      </c>
      <c r="AY80" s="13">
        <f>AY82+AY84+AY83</f>
        <v>0</v>
      </c>
      <c r="AZ80" s="13">
        <f t="shared" si="22"/>
        <v>0</v>
      </c>
      <c r="BA80" s="13">
        <f>BA82+BA84+BA83</f>
        <v>0</v>
      </c>
      <c r="BB80" s="13">
        <f t="shared" si="23"/>
        <v>0</v>
      </c>
      <c r="BC80" s="13">
        <f>BC82+BC84+BC83</f>
        <v>0</v>
      </c>
      <c r="BD80" s="14">
        <f t="shared" si="24"/>
        <v>0</v>
      </c>
      <c r="BE80" s="13">
        <f>BE82+BE84+BE83</f>
        <v>0</v>
      </c>
      <c r="BF80" s="13">
        <f t="shared" si="25"/>
        <v>0</v>
      </c>
      <c r="BG80" s="13">
        <f>BG82+BG84+BG83</f>
        <v>0</v>
      </c>
      <c r="BH80" s="68">
        <f t="shared" si="26"/>
        <v>0</v>
      </c>
      <c r="BK80" s="27"/>
    </row>
    <row r="81" spans="1:63" x14ac:dyDescent="0.35">
      <c r="A81" s="64"/>
      <c r="B81" s="72" t="s">
        <v>27</v>
      </c>
      <c r="C81" s="80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68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68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4"/>
      <c r="BE81" s="13"/>
      <c r="BF81" s="13"/>
      <c r="BG81" s="13"/>
      <c r="BH81" s="68"/>
      <c r="BK81" s="27"/>
    </row>
    <row r="82" spans="1:63" s="1" customFormat="1" hidden="1" x14ac:dyDescent="0.35">
      <c r="A82" s="10"/>
      <c r="B82" s="26" t="s">
        <v>28</v>
      </c>
      <c r="C82" s="35"/>
      <c r="D82" s="31">
        <v>3235.7</v>
      </c>
      <c r="E82" s="13"/>
      <c r="F82" s="13">
        <f t="shared" si="27"/>
        <v>3235.7</v>
      </c>
      <c r="G82" s="13">
        <v>101.657</v>
      </c>
      <c r="H82" s="13">
        <f t="shared" si="28"/>
        <v>3337.357</v>
      </c>
      <c r="I82" s="13"/>
      <c r="J82" s="13">
        <f t="shared" si="29"/>
        <v>3337.357</v>
      </c>
      <c r="K82" s="13"/>
      <c r="L82" s="13">
        <f t="shared" si="3"/>
        <v>3337.357</v>
      </c>
      <c r="M82" s="13"/>
      <c r="N82" s="13">
        <f t="shared" si="4"/>
        <v>3337.357</v>
      </c>
      <c r="O82" s="13"/>
      <c r="P82" s="13">
        <f t="shared" si="5"/>
        <v>3337.357</v>
      </c>
      <c r="Q82" s="13"/>
      <c r="R82" s="13">
        <f t="shared" si="6"/>
        <v>3337.357</v>
      </c>
      <c r="S82" s="13"/>
      <c r="T82" s="13">
        <f t="shared" si="7"/>
        <v>3337.357</v>
      </c>
      <c r="U82" s="13"/>
      <c r="V82" s="13">
        <f t="shared" si="8"/>
        <v>3337.357</v>
      </c>
      <c r="W82" s="30">
        <v>21814.598000000002</v>
      </c>
      <c r="X82" s="13">
        <f t="shared" si="9"/>
        <v>25151.955000000002</v>
      </c>
      <c r="Y82" s="31"/>
      <c r="Z82" s="13"/>
      <c r="AA82" s="13">
        <f t="shared" si="10"/>
        <v>0</v>
      </c>
      <c r="AB82" s="13"/>
      <c r="AC82" s="13">
        <f t="shared" si="11"/>
        <v>0</v>
      </c>
      <c r="AD82" s="13"/>
      <c r="AE82" s="13">
        <f t="shared" si="12"/>
        <v>0</v>
      </c>
      <c r="AF82" s="13"/>
      <c r="AG82" s="13">
        <f t="shared" si="13"/>
        <v>0</v>
      </c>
      <c r="AH82" s="13"/>
      <c r="AI82" s="13">
        <f t="shared" si="14"/>
        <v>0</v>
      </c>
      <c r="AJ82" s="13"/>
      <c r="AK82" s="13">
        <f t="shared" si="15"/>
        <v>0</v>
      </c>
      <c r="AL82" s="13"/>
      <c r="AM82" s="13">
        <f t="shared" si="16"/>
        <v>0</v>
      </c>
      <c r="AN82" s="13"/>
      <c r="AO82" s="13">
        <f t="shared" si="17"/>
        <v>0</v>
      </c>
      <c r="AP82" s="13"/>
      <c r="AQ82" s="13">
        <f t="shared" si="18"/>
        <v>0</v>
      </c>
      <c r="AR82" s="30"/>
      <c r="AS82" s="13">
        <f t="shared" si="19"/>
        <v>0</v>
      </c>
      <c r="AT82" s="31"/>
      <c r="AU82" s="31"/>
      <c r="AV82" s="13">
        <f t="shared" si="20"/>
        <v>0</v>
      </c>
      <c r="AW82" s="13"/>
      <c r="AX82" s="13">
        <f t="shared" si="21"/>
        <v>0</v>
      </c>
      <c r="AY82" s="13"/>
      <c r="AZ82" s="13">
        <f t="shared" si="22"/>
        <v>0</v>
      </c>
      <c r="BA82" s="13"/>
      <c r="BB82" s="13">
        <f t="shared" si="23"/>
        <v>0</v>
      </c>
      <c r="BC82" s="13"/>
      <c r="BD82" s="14">
        <f t="shared" si="24"/>
        <v>0</v>
      </c>
      <c r="BE82" s="13"/>
      <c r="BF82" s="13">
        <f t="shared" si="25"/>
        <v>0</v>
      </c>
      <c r="BG82" s="30"/>
      <c r="BH82" s="13">
        <f t="shared" si="26"/>
        <v>0</v>
      </c>
      <c r="BI82" s="3" t="s">
        <v>92</v>
      </c>
      <c r="BJ82" s="4" t="s">
        <v>29</v>
      </c>
      <c r="BK82" s="27"/>
    </row>
    <row r="83" spans="1:63" x14ac:dyDescent="0.35">
      <c r="A83" s="64"/>
      <c r="B83" s="72" t="s">
        <v>30</v>
      </c>
      <c r="C83" s="79" t="s">
        <v>26</v>
      </c>
      <c r="D83" s="13"/>
      <c r="E83" s="13"/>
      <c r="F83" s="13">
        <f t="shared" si="27"/>
        <v>0</v>
      </c>
      <c r="G83" s="13">
        <v>3563.442</v>
      </c>
      <c r="H83" s="13">
        <f t="shared" si="28"/>
        <v>3563.442</v>
      </c>
      <c r="I83" s="13"/>
      <c r="J83" s="13">
        <f t="shared" si="29"/>
        <v>3563.442</v>
      </c>
      <c r="K83" s="13"/>
      <c r="L83" s="13">
        <f t="shared" si="3"/>
        <v>3563.442</v>
      </c>
      <c r="M83" s="13"/>
      <c r="N83" s="13">
        <f t="shared" si="4"/>
        <v>3563.442</v>
      </c>
      <c r="O83" s="13"/>
      <c r="P83" s="13">
        <f t="shared" si="5"/>
        <v>3563.442</v>
      </c>
      <c r="Q83" s="13"/>
      <c r="R83" s="13">
        <f t="shared" si="6"/>
        <v>3563.442</v>
      </c>
      <c r="S83" s="13"/>
      <c r="T83" s="13">
        <f t="shared" si="7"/>
        <v>3563.442</v>
      </c>
      <c r="U83" s="13"/>
      <c r="V83" s="13">
        <f t="shared" si="8"/>
        <v>3563.442</v>
      </c>
      <c r="W83" s="13"/>
      <c r="X83" s="68">
        <f t="shared" si="9"/>
        <v>3563.442</v>
      </c>
      <c r="Y83" s="13"/>
      <c r="Z83" s="13"/>
      <c r="AA83" s="13"/>
      <c r="AB83" s="13"/>
      <c r="AC83" s="13">
        <f t="shared" si="11"/>
        <v>0</v>
      </c>
      <c r="AD83" s="13"/>
      <c r="AE83" s="13">
        <f t="shared" si="12"/>
        <v>0</v>
      </c>
      <c r="AF83" s="13"/>
      <c r="AG83" s="13">
        <f t="shared" si="13"/>
        <v>0</v>
      </c>
      <c r="AH83" s="13"/>
      <c r="AI83" s="13">
        <f t="shared" si="14"/>
        <v>0</v>
      </c>
      <c r="AJ83" s="13"/>
      <c r="AK83" s="13">
        <f t="shared" si="15"/>
        <v>0</v>
      </c>
      <c r="AL83" s="13"/>
      <c r="AM83" s="13">
        <f t="shared" si="16"/>
        <v>0</v>
      </c>
      <c r="AN83" s="13"/>
      <c r="AO83" s="13">
        <f t="shared" si="17"/>
        <v>0</v>
      </c>
      <c r="AP83" s="13"/>
      <c r="AQ83" s="13">
        <f t="shared" si="18"/>
        <v>0</v>
      </c>
      <c r="AR83" s="13"/>
      <c r="AS83" s="68">
        <f t="shared" si="19"/>
        <v>0</v>
      </c>
      <c r="AT83" s="13"/>
      <c r="AU83" s="13"/>
      <c r="AV83" s="13"/>
      <c r="AW83" s="13"/>
      <c r="AX83" s="13">
        <f t="shared" si="21"/>
        <v>0</v>
      </c>
      <c r="AY83" s="13"/>
      <c r="AZ83" s="13">
        <f t="shared" si="22"/>
        <v>0</v>
      </c>
      <c r="BA83" s="13"/>
      <c r="BB83" s="13">
        <f t="shared" si="23"/>
        <v>0</v>
      </c>
      <c r="BC83" s="13"/>
      <c r="BD83" s="14">
        <f t="shared" si="24"/>
        <v>0</v>
      </c>
      <c r="BE83" s="13"/>
      <c r="BF83" s="13">
        <f t="shared" si="25"/>
        <v>0</v>
      </c>
      <c r="BG83" s="13"/>
      <c r="BH83" s="68">
        <f t="shared" si="26"/>
        <v>0</v>
      </c>
      <c r="BI83" s="3" t="s">
        <v>93</v>
      </c>
      <c r="BK83" s="27"/>
    </row>
    <row r="84" spans="1:63" x14ac:dyDescent="0.35">
      <c r="A84" s="64"/>
      <c r="B84" s="72" t="s">
        <v>51</v>
      </c>
      <c r="C84" s="79" t="s">
        <v>26</v>
      </c>
      <c r="D84" s="13"/>
      <c r="E84" s="13"/>
      <c r="F84" s="13">
        <f t="shared" si="27"/>
        <v>0</v>
      </c>
      <c r="G84" s="13">
        <v>67705.399999999994</v>
      </c>
      <c r="H84" s="13">
        <f t="shared" si="28"/>
        <v>67705.399999999994</v>
      </c>
      <c r="I84" s="13"/>
      <c r="J84" s="13">
        <f t="shared" si="29"/>
        <v>67705.399999999994</v>
      </c>
      <c r="K84" s="13"/>
      <c r="L84" s="13">
        <f t="shared" ref="L84:L101" si="30">J84+K84</f>
        <v>67705.399999999994</v>
      </c>
      <c r="M84" s="13"/>
      <c r="N84" s="13">
        <f t="shared" ref="N84:N101" si="31">L84+M84</f>
        <v>67705.399999999994</v>
      </c>
      <c r="O84" s="13"/>
      <c r="P84" s="13">
        <f t="shared" ref="P84:P101" si="32">N84+O84</f>
        <v>67705.399999999994</v>
      </c>
      <c r="Q84" s="13"/>
      <c r="R84" s="13">
        <f t="shared" ref="R84:R101" si="33">P84+Q84</f>
        <v>67705.399999999994</v>
      </c>
      <c r="S84" s="13"/>
      <c r="T84" s="13">
        <f t="shared" ref="T84:T101" si="34">R84+S84</f>
        <v>67705.399999999994</v>
      </c>
      <c r="U84" s="13"/>
      <c r="V84" s="13">
        <f t="shared" ref="V84:V101" si="35">T84+U84</f>
        <v>67705.399999999994</v>
      </c>
      <c r="W84" s="13"/>
      <c r="X84" s="68">
        <f t="shared" ref="X84:X101" si="36">V84+W84</f>
        <v>67705.399999999994</v>
      </c>
      <c r="Y84" s="13"/>
      <c r="Z84" s="13"/>
      <c r="AA84" s="13">
        <f t="shared" ref="AA84:AA101" si="37">Y84+Z84</f>
        <v>0</v>
      </c>
      <c r="AB84" s="13"/>
      <c r="AC84" s="13">
        <f t="shared" ref="AC84:AC101" si="38">AA84+AB84</f>
        <v>0</v>
      </c>
      <c r="AD84" s="13"/>
      <c r="AE84" s="13">
        <f t="shared" ref="AE84:AE101" si="39">AC84+AD84</f>
        <v>0</v>
      </c>
      <c r="AF84" s="13"/>
      <c r="AG84" s="13">
        <f t="shared" ref="AG84:AG101" si="40">AE84+AF84</f>
        <v>0</v>
      </c>
      <c r="AH84" s="13"/>
      <c r="AI84" s="13">
        <f t="shared" ref="AI84:AI101" si="41">AG84+AH84</f>
        <v>0</v>
      </c>
      <c r="AJ84" s="13"/>
      <c r="AK84" s="13">
        <f t="shared" ref="AK84:AK101" si="42">AI84+AJ84</f>
        <v>0</v>
      </c>
      <c r="AL84" s="13"/>
      <c r="AM84" s="13">
        <f t="shared" ref="AM84:AM101" si="43">AK84+AL84</f>
        <v>0</v>
      </c>
      <c r="AN84" s="13"/>
      <c r="AO84" s="13">
        <f t="shared" ref="AO84:AO101" si="44">AM84+AN84</f>
        <v>0</v>
      </c>
      <c r="AP84" s="13"/>
      <c r="AQ84" s="13">
        <f t="shared" ref="AQ84:AQ101" si="45">AO84+AP84</f>
        <v>0</v>
      </c>
      <c r="AR84" s="13"/>
      <c r="AS84" s="68">
        <f t="shared" ref="AS84:AS101" si="46">AQ84+AR84</f>
        <v>0</v>
      </c>
      <c r="AT84" s="13"/>
      <c r="AU84" s="13"/>
      <c r="AV84" s="13">
        <f t="shared" ref="AV84:AV101" si="47">AT84+AU84</f>
        <v>0</v>
      </c>
      <c r="AW84" s="13"/>
      <c r="AX84" s="13">
        <f t="shared" ref="AX84:AX101" si="48">AV84+AW84</f>
        <v>0</v>
      </c>
      <c r="AY84" s="13"/>
      <c r="AZ84" s="13">
        <f t="shared" ref="AZ84:AZ101" si="49">AX84+AY84</f>
        <v>0</v>
      </c>
      <c r="BA84" s="13"/>
      <c r="BB84" s="13">
        <f t="shared" ref="BB84:BB101" si="50">AZ84+BA84</f>
        <v>0</v>
      </c>
      <c r="BC84" s="13"/>
      <c r="BD84" s="14">
        <f t="shared" ref="BD84:BD101" si="51">BB84+BC84</f>
        <v>0</v>
      </c>
      <c r="BE84" s="13"/>
      <c r="BF84" s="13">
        <f t="shared" ref="BF84:BF101" si="52">BD84+BE84</f>
        <v>0</v>
      </c>
      <c r="BG84" s="13"/>
      <c r="BH84" s="68">
        <f t="shared" ref="BH84:BH101" si="53">BF84+BG84</f>
        <v>0</v>
      </c>
      <c r="BI84" s="3" t="s">
        <v>93</v>
      </c>
      <c r="BK84" s="27"/>
    </row>
    <row r="85" spans="1:63" ht="54" x14ac:dyDescent="0.35">
      <c r="A85" s="64" t="s">
        <v>94</v>
      </c>
      <c r="B85" s="72" t="s">
        <v>95</v>
      </c>
      <c r="C85" s="80" t="s">
        <v>35</v>
      </c>
      <c r="D85" s="13">
        <v>0</v>
      </c>
      <c r="E85" s="13"/>
      <c r="F85" s="13">
        <f t="shared" si="27"/>
        <v>0</v>
      </c>
      <c r="G85" s="13"/>
      <c r="H85" s="13">
        <f t="shared" si="28"/>
        <v>0</v>
      </c>
      <c r="I85" s="13"/>
      <c r="J85" s="13">
        <f t="shared" si="29"/>
        <v>0</v>
      </c>
      <c r="K85" s="13"/>
      <c r="L85" s="13">
        <f t="shared" si="30"/>
        <v>0</v>
      </c>
      <c r="M85" s="13"/>
      <c r="N85" s="13">
        <f t="shared" si="31"/>
        <v>0</v>
      </c>
      <c r="O85" s="13"/>
      <c r="P85" s="13">
        <f t="shared" si="32"/>
        <v>0</v>
      </c>
      <c r="Q85" s="13"/>
      <c r="R85" s="13">
        <f t="shared" si="33"/>
        <v>0</v>
      </c>
      <c r="S85" s="13"/>
      <c r="T85" s="13">
        <f t="shared" si="34"/>
        <v>0</v>
      </c>
      <c r="U85" s="13"/>
      <c r="V85" s="13">
        <f t="shared" si="35"/>
        <v>0</v>
      </c>
      <c r="W85" s="13"/>
      <c r="X85" s="68">
        <f t="shared" si="36"/>
        <v>0</v>
      </c>
      <c r="Y85" s="13">
        <v>80000</v>
      </c>
      <c r="Z85" s="13"/>
      <c r="AA85" s="13">
        <f t="shared" si="37"/>
        <v>80000</v>
      </c>
      <c r="AB85" s="13"/>
      <c r="AC85" s="13">
        <f t="shared" si="38"/>
        <v>80000</v>
      </c>
      <c r="AD85" s="13"/>
      <c r="AE85" s="13">
        <f t="shared" si="39"/>
        <v>80000</v>
      </c>
      <c r="AF85" s="13"/>
      <c r="AG85" s="13">
        <f t="shared" si="40"/>
        <v>80000</v>
      </c>
      <c r="AH85" s="13"/>
      <c r="AI85" s="13">
        <f t="shared" si="41"/>
        <v>80000</v>
      </c>
      <c r="AJ85" s="13"/>
      <c r="AK85" s="13">
        <f t="shared" si="42"/>
        <v>80000</v>
      </c>
      <c r="AL85" s="13"/>
      <c r="AM85" s="13">
        <f t="shared" si="43"/>
        <v>80000</v>
      </c>
      <c r="AN85" s="13"/>
      <c r="AO85" s="13">
        <f t="shared" si="44"/>
        <v>80000</v>
      </c>
      <c r="AP85" s="13"/>
      <c r="AQ85" s="13">
        <f t="shared" si="45"/>
        <v>80000</v>
      </c>
      <c r="AR85" s="13"/>
      <c r="AS85" s="68">
        <f t="shared" si="46"/>
        <v>80000</v>
      </c>
      <c r="AT85" s="13">
        <v>100530.1</v>
      </c>
      <c r="AU85" s="13"/>
      <c r="AV85" s="13">
        <f t="shared" si="47"/>
        <v>100530.1</v>
      </c>
      <c r="AW85" s="13"/>
      <c r="AX85" s="13">
        <f t="shared" si="48"/>
        <v>100530.1</v>
      </c>
      <c r="AY85" s="13"/>
      <c r="AZ85" s="13">
        <f t="shared" si="49"/>
        <v>100530.1</v>
      </c>
      <c r="BA85" s="13"/>
      <c r="BB85" s="13">
        <f t="shared" si="50"/>
        <v>100530.1</v>
      </c>
      <c r="BC85" s="13"/>
      <c r="BD85" s="14">
        <f t="shared" si="51"/>
        <v>100530.1</v>
      </c>
      <c r="BE85" s="13"/>
      <c r="BF85" s="13">
        <f t="shared" si="52"/>
        <v>100530.1</v>
      </c>
      <c r="BG85" s="13"/>
      <c r="BH85" s="68">
        <f t="shared" si="53"/>
        <v>100530.1</v>
      </c>
      <c r="BI85" s="3" t="s">
        <v>96</v>
      </c>
      <c r="BK85" s="27"/>
    </row>
    <row r="86" spans="1:63" ht="72" x14ac:dyDescent="0.35">
      <c r="A86" s="64" t="s">
        <v>97</v>
      </c>
      <c r="B86" s="72" t="s">
        <v>98</v>
      </c>
      <c r="C86" s="80" t="s">
        <v>88</v>
      </c>
      <c r="D86" s="13">
        <v>3696</v>
      </c>
      <c r="E86" s="13"/>
      <c r="F86" s="13">
        <f t="shared" si="27"/>
        <v>3696</v>
      </c>
      <c r="G86" s="13"/>
      <c r="H86" s="13">
        <f t="shared" si="28"/>
        <v>3696</v>
      </c>
      <c r="I86" s="13"/>
      <c r="J86" s="13">
        <f t="shared" si="29"/>
        <v>3696</v>
      </c>
      <c r="K86" s="13"/>
      <c r="L86" s="13">
        <f t="shared" si="30"/>
        <v>3696</v>
      </c>
      <c r="M86" s="13"/>
      <c r="N86" s="13">
        <f t="shared" si="31"/>
        <v>3696</v>
      </c>
      <c r="O86" s="13"/>
      <c r="P86" s="13">
        <f t="shared" si="32"/>
        <v>3696</v>
      </c>
      <c r="Q86" s="13"/>
      <c r="R86" s="13">
        <f t="shared" si="33"/>
        <v>3696</v>
      </c>
      <c r="S86" s="13"/>
      <c r="T86" s="13">
        <f t="shared" si="34"/>
        <v>3696</v>
      </c>
      <c r="U86" s="13"/>
      <c r="V86" s="13">
        <f t="shared" si="35"/>
        <v>3696</v>
      </c>
      <c r="W86" s="13"/>
      <c r="X86" s="68">
        <f t="shared" si="36"/>
        <v>3696</v>
      </c>
      <c r="Y86" s="13">
        <v>0</v>
      </c>
      <c r="Z86" s="13"/>
      <c r="AA86" s="13">
        <f t="shared" si="37"/>
        <v>0</v>
      </c>
      <c r="AB86" s="13"/>
      <c r="AC86" s="13">
        <f t="shared" si="38"/>
        <v>0</v>
      </c>
      <c r="AD86" s="13"/>
      <c r="AE86" s="13">
        <f t="shared" si="39"/>
        <v>0</v>
      </c>
      <c r="AF86" s="13"/>
      <c r="AG86" s="13">
        <f t="shared" si="40"/>
        <v>0</v>
      </c>
      <c r="AH86" s="13"/>
      <c r="AI86" s="13">
        <f t="shared" si="41"/>
        <v>0</v>
      </c>
      <c r="AJ86" s="13"/>
      <c r="AK86" s="13">
        <f t="shared" si="42"/>
        <v>0</v>
      </c>
      <c r="AL86" s="13"/>
      <c r="AM86" s="13">
        <f t="shared" si="43"/>
        <v>0</v>
      </c>
      <c r="AN86" s="13"/>
      <c r="AO86" s="13">
        <f t="shared" si="44"/>
        <v>0</v>
      </c>
      <c r="AP86" s="13"/>
      <c r="AQ86" s="13">
        <f t="shared" si="45"/>
        <v>0</v>
      </c>
      <c r="AR86" s="13"/>
      <c r="AS86" s="68">
        <f t="shared" si="46"/>
        <v>0</v>
      </c>
      <c r="AT86" s="13">
        <v>0</v>
      </c>
      <c r="AU86" s="13"/>
      <c r="AV86" s="13">
        <f t="shared" si="47"/>
        <v>0</v>
      </c>
      <c r="AW86" s="13"/>
      <c r="AX86" s="13">
        <f t="shared" si="48"/>
        <v>0</v>
      </c>
      <c r="AY86" s="13"/>
      <c r="AZ86" s="13">
        <f t="shared" si="49"/>
        <v>0</v>
      </c>
      <c r="BA86" s="13"/>
      <c r="BB86" s="13">
        <f t="shared" si="50"/>
        <v>0</v>
      </c>
      <c r="BC86" s="13"/>
      <c r="BD86" s="14">
        <f t="shared" si="51"/>
        <v>0</v>
      </c>
      <c r="BE86" s="13"/>
      <c r="BF86" s="13">
        <f t="shared" si="52"/>
        <v>0</v>
      </c>
      <c r="BG86" s="13"/>
      <c r="BH86" s="68">
        <f t="shared" si="53"/>
        <v>0</v>
      </c>
      <c r="BI86" s="3" t="s">
        <v>99</v>
      </c>
      <c r="BK86" s="27"/>
    </row>
    <row r="87" spans="1:63" ht="72" x14ac:dyDescent="0.35">
      <c r="A87" s="64" t="s">
        <v>100</v>
      </c>
      <c r="B87" s="72" t="s">
        <v>101</v>
      </c>
      <c r="C87" s="80" t="s">
        <v>88</v>
      </c>
      <c r="D87" s="13">
        <v>279</v>
      </c>
      <c r="E87" s="13"/>
      <c r="F87" s="13">
        <f t="shared" si="27"/>
        <v>279</v>
      </c>
      <c r="G87" s="13"/>
      <c r="H87" s="13">
        <f t="shared" si="28"/>
        <v>279</v>
      </c>
      <c r="I87" s="13"/>
      <c r="J87" s="13">
        <f t="shared" si="29"/>
        <v>279</v>
      </c>
      <c r="K87" s="13"/>
      <c r="L87" s="13">
        <f t="shared" si="30"/>
        <v>279</v>
      </c>
      <c r="M87" s="13"/>
      <c r="N87" s="13">
        <f t="shared" si="31"/>
        <v>279</v>
      </c>
      <c r="O87" s="13"/>
      <c r="P87" s="13">
        <f t="shared" si="32"/>
        <v>279</v>
      </c>
      <c r="Q87" s="13"/>
      <c r="R87" s="13">
        <f t="shared" si="33"/>
        <v>279</v>
      </c>
      <c r="S87" s="13"/>
      <c r="T87" s="13">
        <f t="shared" si="34"/>
        <v>279</v>
      </c>
      <c r="U87" s="13"/>
      <c r="V87" s="13">
        <f t="shared" si="35"/>
        <v>279</v>
      </c>
      <c r="W87" s="13"/>
      <c r="X87" s="68">
        <f t="shared" si="36"/>
        <v>279</v>
      </c>
      <c r="Y87" s="13">
        <v>0</v>
      </c>
      <c r="Z87" s="13"/>
      <c r="AA87" s="13">
        <f t="shared" si="37"/>
        <v>0</v>
      </c>
      <c r="AB87" s="13"/>
      <c r="AC87" s="13">
        <f t="shared" si="38"/>
        <v>0</v>
      </c>
      <c r="AD87" s="13"/>
      <c r="AE87" s="13">
        <f t="shared" si="39"/>
        <v>0</v>
      </c>
      <c r="AF87" s="13"/>
      <c r="AG87" s="13">
        <f t="shared" si="40"/>
        <v>0</v>
      </c>
      <c r="AH87" s="13"/>
      <c r="AI87" s="13">
        <f t="shared" si="41"/>
        <v>0</v>
      </c>
      <c r="AJ87" s="13"/>
      <c r="AK87" s="13">
        <f t="shared" si="42"/>
        <v>0</v>
      </c>
      <c r="AL87" s="13"/>
      <c r="AM87" s="13">
        <f t="shared" si="43"/>
        <v>0</v>
      </c>
      <c r="AN87" s="13"/>
      <c r="AO87" s="13">
        <f t="shared" si="44"/>
        <v>0</v>
      </c>
      <c r="AP87" s="13"/>
      <c r="AQ87" s="13">
        <f t="shared" si="45"/>
        <v>0</v>
      </c>
      <c r="AR87" s="13"/>
      <c r="AS87" s="68">
        <f t="shared" si="46"/>
        <v>0</v>
      </c>
      <c r="AT87" s="13">
        <v>0</v>
      </c>
      <c r="AU87" s="13"/>
      <c r="AV87" s="13">
        <f t="shared" si="47"/>
        <v>0</v>
      </c>
      <c r="AW87" s="13"/>
      <c r="AX87" s="13">
        <f t="shared" si="48"/>
        <v>0</v>
      </c>
      <c r="AY87" s="13"/>
      <c r="AZ87" s="13">
        <f t="shared" si="49"/>
        <v>0</v>
      </c>
      <c r="BA87" s="13"/>
      <c r="BB87" s="13">
        <f t="shared" si="50"/>
        <v>0</v>
      </c>
      <c r="BC87" s="13"/>
      <c r="BD87" s="14">
        <f t="shared" si="51"/>
        <v>0</v>
      </c>
      <c r="BE87" s="13"/>
      <c r="BF87" s="13">
        <f t="shared" si="52"/>
        <v>0</v>
      </c>
      <c r="BG87" s="13"/>
      <c r="BH87" s="68">
        <f t="shared" si="53"/>
        <v>0</v>
      </c>
      <c r="BI87" s="3" t="s">
        <v>102</v>
      </c>
      <c r="BK87" s="27"/>
    </row>
    <row r="88" spans="1:63" ht="54" x14ac:dyDescent="0.35">
      <c r="A88" s="64" t="s">
        <v>103</v>
      </c>
      <c r="B88" s="72" t="s">
        <v>104</v>
      </c>
      <c r="C88" s="80" t="s">
        <v>35</v>
      </c>
      <c r="D88" s="13">
        <v>43764.3</v>
      </c>
      <c r="E88" s="13"/>
      <c r="F88" s="13">
        <f t="shared" si="27"/>
        <v>43764.3</v>
      </c>
      <c r="G88" s="13"/>
      <c r="H88" s="13">
        <f t="shared" si="28"/>
        <v>43764.3</v>
      </c>
      <c r="I88" s="13"/>
      <c r="J88" s="13">
        <f t="shared" si="29"/>
        <v>43764.3</v>
      </c>
      <c r="K88" s="13">
        <v>-43764.3</v>
      </c>
      <c r="L88" s="13">
        <f t="shared" si="30"/>
        <v>0</v>
      </c>
      <c r="M88" s="13"/>
      <c r="N88" s="13">
        <f t="shared" si="31"/>
        <v>0</v>
      </c>
      <c r="O88" s="13"/>
      <c r="P88" s="13">
        <f t="shared" si="32"/>
        <v>0</v>
      </c>
      <c r="Q88" s="13"/>
      <c r="R88" s="13">
        <f t="shared" si="33"/>
        <v>0</v>
      </c>
      <c r="S88" s="13"/>
      <c r="T88" s="13">
        <f t="shared" si="34"/>
        <v>0</v>
      </c>
      <c r="U88" s="13"/>
      <c r="V88" s="13">
        <f t="shared" si="35"/>
        <v>0</v>
      </c>
      <c r="W88" s="13"/>
      <c r="X88" s="68">
        <f t="shared" si="36"/>
        <v>0</v>
      </c>
      <c r="Y88" s="13">
        <v>0</v>
      </c>
      <c r="Z88" s="13"/>
      <c r="AA88" s="13">
        <f t="shared" si="37"/>
        <v>0</v>
      </c>
      <c r="AB88" s="13"/>
      <c r="AC88" s="13">
        <f t="shared" si="38"/>
        <v>0</v>
      </c>
      <c r="AD88" s="13">
        <v>43764.3</v>
      </c>
      <c r="AE88" s="13">
        <f t="shared" si="39"/>
        <v>43764.3</v>
      </c>
      <c r="AF88" s="13"/>
      <c r="AG88" s="13">
        <f t="shared" si="40"/>
        <v>43764.3</v>
      </c>
      <c r="AH88" s="13"/>
      <c r="AI88" s="13">
        <f t="shared" si="41"/>
        <v>43764.3</v>
      </c>
      <c r="AJ88" s="13"/>
      <c r="AK88" s="13">
        <f t="shared" si="42"/>
        <v>43764.3</v>
      </c>
      <c r="AL88" s="13"/>
      <c r="AM88" s="13">
        <f t="shared" si="43"/>
        <v>43764.3</v>
      </c>
      <c r="AN88" s="13"/>
      <c r="AO88" s="13">
        <f t="shared" si="44"/>
        <v>43764.3</v>
      </c>
      <c r="AP88" s="13"/>
      <c r="AQ88" s="13">
        <f t="shared" si="45"/>
        <v>43764.3</v>
      </c>
      <c r="AR88" s="13"/>
      <c r="AS88" s="68">
        <f t="shared" si="46"/>
        <v>43764.3</v>
      </c>
      <c r="AT88" s="13">
        <v>0</v>
      </c>
      <c r="AU88" s="13"/>
      <c r="AV88" s="13">
        <f t="shared" si="47"/>
        <v>0</v>
      </c>
      <c r="AW88" s="13"/>
      <c r="AX88" s="13">
        <f t="shared" si="48"/>
        <v>0</v>
      </c>
      <c r="AY88" s="13"/>
      <c r="AZ88" s="13">
        <f t="shared" si="49"/>
        <v>0</v>
      </c>
      <c r="BA88" s="13"/>
      <c r="BB88" s="13">
        <f t="shared" si="50"/>
        <v>0</v>
      </c>
      <c r="BC88" s="13"/>
      <c r="BD88" s="14">
        <f t="shared" si="51"/>
        <v>0</v>
      </c>
      <c r="BE88" s="13"/>
      <c r="BF88" s="13">
        <f t="shared" si="52"/>
        <v>0</v>
      </c>
      <c r="BG88" s="13"/>
      <c r="BH88" s="68">
        <f t="shared" si="53"/>
        <v>0</v>
      </c>
      <c r="BI88" s="3" t="s">
        <v>105</v>
      </c>
      <c r="BK88" s="27"/>
    </row>
    <row r="89" spans="1:63" ht="54" x14ac:dyDescent="0.35">
      <c r="A89" s="64" t="s">
        <v>106</v>
      </c>
      <c r="B89" s="72" t="s">
        <v>107</v>
      </c>
      <c r="C89" s="80" t="s">
        <v>108</v>
      </c>
      <c r="D89" s="13">
        <f>D91+D92</f>
        <v>315899</v>
      </c>
      <c r="E89" s="13">
        <f>E91+E92</f>
        <v>0</v>
      </c>
      <c r="F89" s="13">
        <f t="shared" si="27"/>
        <v>315899</v>
      </c>
      <c r="G89" s="13">
        <f>G91+G92</f>
        <v>77205.544999999998</v>
      </c>
      <c r="H89" s="13">
        <f t="shared" si="28"/>
        <v>393104.54499999998</v>
      </c>
      <c r="I89" s="13">
        <f>I91+I92</f>
        <v>29454.86</v>
      </c>
      <c r="J89" s="13">
        <f t="shared" si="29"/>
        <v>422559.40499999997</v>
      </c>
      <c r="K89" s="13">
        <f>K91+K92+K93</f>
        <v>411929.23599999998</v>
      </c>
      <c r="L89" s="13">
        <f t="shared" si="30"/>
        <v>834488.64099999995</v>
      </c>
      <c r="M89" s="13">
        <f>M91+M92+M93</f>
        <v>259694.75199999998</v>
      </c>
      <c r="N89" s="13">
        <f t="shared" si="31"/>
        <v>1094183.3929999999</v>
      </c>
      <c r="O89" s="13">
        <f>O91+O92+O93</f>
        <v>23358.092000000001</v>
      </c>
      <c r="P89" s="13">
        <f t="shared" si="32"/>
        <v>1117541.4849999999</v>
      </c>
      <c r="Q89" s="13">
        <f>Q91+Q92+Q93</f>
        <v>189218.22500000001</v>
      </c>
      <c r="R89" s="13">
        <f t="shared" si="33"/>
        <v>1306759.71</v>
      </c>
      <c r="S89" s="13">
        <f>S91+S92+S93</f>
        <v>324.98099999999999</v>
      </c>
      <c r="T89" s="13">
        <f t="shared" si="34"/>
        <v>1307084.6909999999</v>
      </c>
      <c r="U89" s="13">
        <f>U91+U92+U93</f>
        <v>0</v>
      </c>
      <c r="V89" s="13">
        <f t="shared" si="35"/>
        <v>1307084.6909999999</v>
      </c>
      <c r="W89" s="55">
        <f>W91+W92+W93</f>
        <v>134719.21599999999</v>
      </c>
      <c r="X89" s="68">
        <f t="shared" si="36"/>
        <v>1441803.9069999999</v>
      </c>
      <c r="Y89" s="13">
        <f>Y91+Y92</f>
        <v>825025</v>
      </c>
      <c r="Z89" s="13">
        <f>Z91+Z92</f>
        <v>0</v>
      </c>
      <c r="AA89" s="13">
        <f t="shared" si="37"/>
        <v>825025</v>
      </c>
      <c r="AB89" s="13">
        <f>AB91+AB92</f>
        <v>122845.276</v>
      </c>
      <c r="AC89" s="13">
        <f t="shared" si="38"/>
        <v>947870.27599999995</v>
      </c>
      <c r="AD89" s="13">
        <f>AD91+AD92+AD93</f>
        <v>-351891.95999999996</v>
      </c>
      <c r="AE89" s="13">
        <f t="shared" si="39"/>
        <v>595978.31599999999</v>
      </c>
      <c r="AF89" s="13">
        <f>AF91+AF92+AF93</f>
        <v>0</v>
      </c>
      <c r="AG89" s="13">
        <f t="shared" si="40"/>
        <v>595978.31599999999</v>
      </c>
      <c r="AH89" s="13">
        <f>AH91+AH92+AH93</f>
        <v>-32531.488000000012</v>
      </c>
      <c r="AI89" s="13">
        <f t="shared" si="41"/>
        <v>563446.82799999998</v>
      </c>
      <c r="AJ89" s="13">
        <f>AJ91+AJ92+AJ93</f>
        <v>0</v>
      </c>
      <c r="AK89" s="13">
        <f t="shared" si="42"/>
        <v>563446.82799999998</v>
      </c>
      <c r="AL89" s="13">
        <f>AL91+AL92+AL93</f>
        <v>0</v>
      </c>
      <c r="AM89" s="13">
        <f t="shared" si="43"/>
        <v>563446.82799999998</v>
      </c>
      <c r="AN89" s="13">
        <f>AN91+AN92+AN93</f>
        <v>0</v>
      </c>
      <c r="AO89" s="13">
        <f t="shared" si="44"/>
        <v>563446.82799999998</v>
      </c>
      <c r="AP89" s="13">
        <f>AP91+AP92+AP93</f>
        <v>0</v>
      </c>
      <c r="AQ89" s="13">
        <f t="shared" si="45"/>
        <v>563446.82799999998</v>
      </c>
      <c r="AR89" s="13">
        <f>AR91+AR92+AR93</f>
        <v>-9271.9750000000058</v>
      </c>
      <c r="AS89" s="68">
        <f t="shared" si="46"/>
        <v>554174.853</v>
      </c>
      <c r="AT89" s="13">
        <f>AT91+AT92</f>
        <v>800000</v>
      </c>
      <c r="AU89" s="13">
        <f>AU91+AU92</f>
        <v>0</v>
      </c>
      <c r="AV89" s="13">
        <f t="shared" si="47"/>
        <v>800000</v>
      </c>
      <c r="AW89" s="13">
        <f>AW91+AW92</f>
        <v>0</v>
      </c>
      <c r="AX89" s="13">
        <f t="shared" si="48"/>
        <v>800000</v>
      </c>
      <c r="AY89" s="13">
        <f>AY91+AY92+AY93</f>
        <v>0</v>
      </c>
      <c r="AZ89" s="13">
        <f t="shared" si="49"/>
        <v>800000</v>
      </c>
      <c r="BA89" s="13">
        <f>BA91+BA92+BA93</f>
        <v>0</v>
      </c>
      <c r="BB89" s="13">
        <f t="shared" si="50"/>
        <v>800000</v>
      </c>
      <c r="BC89" s="13">
        <f>BC91+BC92+BC93</f>
        <v>0</v>
      </c>
      <c r="BD89" s="14">
        <f t="shared" si="51"/>
        <v>800000</v>
      </c>
      <c r="BE89" s="13">
        <f>BE91+BE92+BE93</f>
        <v>0</v>
      </c>
      <c r="BF89" s="13">
        <f t="shared" si="52"/>
        <v>800000</v>
      </c>
      <c r="BG89" s="13">
        <f>BG91+BG92+BG93</f>
        <v>0</v>
      </c>
      <c r="BH89" s="68">
        <f t="shared" si="53"/>
        <v>800000</v>
      </c>
      <c r="BK89" s="27"/>
    </row>
    <row r="90" spans="1:63" x14ac:dyDescent="0.35">
      <c r="A90" s="64"/>
      <c r="B90" s="72" t="s">
        <v>27</v>
      </c>
      <c r="C90" s="80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68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68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4"/>
      <c r="BE90" s="13"/>
      <c r="BF90" s="13"/>
      <c r="BG90" s="13"/>
      <c r="BH90" s="68"/>
      <c r="BK90" s="27"/>
    </row>
    <row r="91" spans="1:63" s="56" customFormat="1" ht="18" hidden="1" customHeight="1" x14ac:dyDescent="0.35">
      <c r="A91" s="52"/>
      <c r="B91" s="54" t="s">
        <v>28</v>
      </c>
      <c r="C91" s="57"/>
      <c r="D91" s="13">
        <v>315899</v>
      </c>
      <c r="E91" s="13"/>
      <c r="F91" s="13">
        <f t="shared" si="27"/>
        <v>315899</v>
      </c>
      <c r="G91" s="13">
        <v>77205.544999999998</v>
      </c>
      <c r="H91" s="13">
        <f t="shared" si="28"/>
        <v>393104.54499999998</v>
      </c>
      <c r="I91" s="13">
        <v>29454.86</v>
      </c>
      <c r="J91" s="13">
        <f t="shared" si="29"/>
        <v>422559.40499999997</v>
      </c>
      <c r="K91" s="13">
        <v>314054.07199999999</v>
      </c>
      <c r="L91" s="13">
        <f t="shared" si="30"/>
        <v>736613.47699999996</v>
      </c>
      <c r="M91" s="13">
        <f>104961.808+164732.944</f>
        <v>269694.75199999998</v>
      </c>
      <c r="N91" s="13">
        <f t="shared" si="31"/>
        <v>1006308.2289999999</v>
      </c>
      <c r="O91" s="13">
        <v>23358.092000000001</v>
      </c>
      <c r="P91" s="13">
        <f t="shared" si="32"/>
        <v>1029666.3209999999</v>
      </c>
      <c r="Q91" s="13">
        <v>189218.22500000001</v>
      </c>
      <c r="R91" s="13">
        <f t="shared" si="33"/>
        <v>1218884.5459999999</v>
      </c>
      <c r="S91" s="13">
        <v>324.98099999999999</v>
      </c>
      <c r="T91" s="13">
        <f t="shared" si="34"/>
        <v>1219209.5269999998</v>
      </c>
      <c r="U91" s="13"/>
      <c r="V91" s="13">
        <f t="shared" si="35"/>
        <v>1219209.5269999998</v>
      </c>
      <c r="W91" s="58">
        <f>66004.317+93910.979+8111.629</f>
        <v>168026.92499999999</v>
      </c>
      <c r="X91" s="55">
        <f t="shared" si="36"/>
        <v>1387236.4519999998</v>
      </c>
      <c r="Y91" s="13">
        <v>800000</v>
      </c>
      <c r="Z91" s="13"/>
      <c r="AA91" s="13">
        <f t="shared" si="37"/>
        <v>800000</v>
      </c>
      <c r="AB91" s="13"/>
      <c r="AC91" s="13">
        <f t="shared" si="38"/>
        <v>800000</v>
      </c>
      <c r="AD91" s="13">
        <v>-314054.07199999999</v>
      </c>
      <c r="AE91" s="13">
        <f t="shared" si="39"/>
        <v>485945.92800000001</v>
      </c>
      <c r="AF91" s="13"/>
      <c r="AG91" s="13">
        <f t="shared" si="40"/>
        <v>485945.92800000001</v>
      </c>
      <c r="AH91" s="13">
        <v>-137531.48800000001</v>
      </c>
      <c r="AI91" s="13">
        <f t="shared" si="41"/>
        <v>348414.44</v>
      </c>
      <c r="AJ91" s="13"/>
      <c r="AK91" s="13">
        <f t="shared" si="42"/>
        <v>348414.44</v>
      </c>
      <c r="AL91" s="13"/>
      <c r="AM91" s="13">
        <f t="shared" si="43"/>
        <v>348414.44</v>
      </c>
      <c r="AN91" s="13"/>
      <c r="AO91" s="13">
        <f t="shared" si="44"/>
        <v>348414.44</v>
      </c>
      <c r="AP91" s="13"/>
      <c r="AQ91" s="13">
        <f t="shared" si="45"/>
        <v>348414.44</v>
      </c>
      <c r="AR91" s="30">
        <v>-100000</v>
      </c>
      <c r="AS91" s="55">
        <f t="shared" si="46"/>
        <v>248414.44</v>
      </c>
      <c r="AT91" s="13">
        <v>800000</v>
      </c>
      <c r="AU91" s="31"/>
      <c r="AV91" s="13">
        <f t="shared" si="47"/>
        <v>800000</v>
      </c>
      <c r="AW91" s="13"/>
      <c r="AX91" s="13">
        <f t="shared" si="48"/>
        <v>800000</v>
      </c>
      <c r="AY91" s="13"/>
      <c r="AZ91" s="13">
        <f t="shared" si="49"/>
        <v>800000</v>
      </c>
      <c r="BA91" s="13"/>
      <c r="BB91" s="13">
        <f t="shared" si="50"/>
        <v>800000</v>
      </c>
      <c r="BC91" s="13"/>
      <c r="BD91" s="14">
        <f t="shared" si="51"/>
        <v>800000</v>
      </c>
      <c r="BE91" s="13"/>
      <c r="BF91" s="13">
        <f t="shared" si="52"/>
        <v>800000</v>
      </c>
      <c r="BG91" s="30"/>
      <c r="BH91" s="55">
        <f t="shared" si="53"/>
        <v>800000</v>
      </c>
      <c r="BI91" s="3" t="s">
        <v>109</v>
      </c>
      <c r="BJ91" s="4" t="s">
        <v>29</v>
      </c>
      <c r="BK91" s="27"/>
    </row>
    <row r="92" spans="1:63" x14ac:dyDescent="0.35">
      <c r="A92" s="64"/>
      <c r="B92" s="72" t="s">
        <v>30</v>
      </c>
      <c r="C92" s="79" t="s">
        <v>26</v>
      </c>
      <c r="D92" s="13">
        <v>0</v>
      </c>
      <c r="E92" s="13"/>
      <c r="F92" s="13">
        <f t="shared" si="27"/>
        <v>0</v>
      </c>
      <c r="G92" s="13"/>
      <c r="H92" s="13">
        <f t="shared" si="28"/>
        <v>0</v>
      </c>
      <c r="I92" s="13"/>
      <c r="J92" s="13">
        <f t="shared" si="29"/>
        <v>0</v>
      </c>
      <c r="K92" s="13">
        <v>36103.125</v>
      </c>
      <c r="L92" s="13">
        <f t="shared" si="30"/>
        <v>36103.125</v>
      </c>
      <c r="M92" s="13">
        <f>-10000</f>
        <v>-10000</v>
      </c>
      <c r="N92" s="13">
        <f t="shared" si="31"/>
        <v>26103.125</v>
      </c>
      <c r="O92" s="13"/>
      <c r="P92" s="13">
        <f t="shared" si="32"/>
        <v>26103.125</v>
      </c>
      <c r="Q92" s="13"/>
      <c r="R92" s="13">
        <f t="shared" si="33"/>
        <v>26103.125</v>
      </c>
      <c r="S92" s="13"/>
      <c r="T92" s="13">
        <f t="shared" si="34"/>
        <v>26103.125</v>
      </c>
      <c r="U92" s="13"/>
      <c r="V92" s="13">
        <f t="shared" si="35"/>
        <v>26103.125</v>
      </c>
      <c r="W92" s="13">
        <v>-3556.3809999999999</v>
      </c>
      <c r="X92" s="68">
        <f t="shared" si="36"/>
        <v>22546.743999999999</v>
      </c>
      <c r="Y92" s="13">
        <v>25025</v>
      </c>
      <c r="Z92" s="13"/>
      <c r="AA92" s="13">
        <f t="shared" si="37"/>
        <v>25025</v>
      </c>
      <c r="AB92" s="13">
        <v>122845.276</v>
      </c>
      <c r="AC92" s="13">
        <f t="shared" si="38"/>
        <v>147870.27600000001</v>
      </c>
      <c r="AD92" s="13">
        <v>-37837.887999999999</v>
      </c>
      <c r="AE92" s="13">
        <f t="shared" si="39"/>
        <v>110032.38800000001</v>
      </c>
      <c r="AF92" s="13"/>
      <c r="AG92" s="13">
        <f t="shared" si="40"/>
        <v>110032.38800000001</v>
      </c>
      <c r="AH92" s="13">
        <f>10000+95000</f>
        <v>105000</v>
      </c>
      <c r="AI92" s="13">
        <f t="shared" si="41"/>
        <v>215032.38800000001</v>
      </c>
      <c r="AJ92" s="13"/>
      <c r="AK92" s="13">
        <f t="shared" si="42"/>
        <v>215032.38800000001</v>
      </c>
      <c r="AL92" s="13"/>
      <c r="AM92" s="13">
        <f t="shared" si="43"/>
        <v>215032.38800000001</v>
      </c>
      <c r="AN92" s="13"/>
      <c r="AO92" s="13">
        <f t="shared" si="44"/>
        <v>215032.38800000001</v>
      </c>
      <c r="AP92" s="13"/>
      <c r="AQ92" s="13">
        <f t="shared" si="45"/>
        <v>215032.38800000001</v>
      </c>
      <c r="AR92" s="13">
        <v>90728.024999999994</v>
      </c>
      <c r="AS92" s="68">
        <f t="shared" si="46"/>
        <v>305760.413</v>
      </c>
      <c r="AT92" s="13">
        <v>0</v>
      </c>
      <c r="AU92" s="13"/>
      <c r="AV92" s="13">
        <f t="shared" si="47"/>
        <v>0</v>
      </c>
      <c r="AW92" s="13"/>
      <c r="AX92" s="13">
        <f t="shared" si="48"/>
        <v>0</v>
      </c>
      <c r="AY92" s="13"/>
      <c r="AZ92" s="13">
        <f t="shared" si="49"/>
        <v>0</v>
      </c>
      <c r="BA92" s="13"/>
      <c r="BB92" s="13">
        <f t="shared" si="50"/>
        <v>0</v>
      </c>
      <c r="BC92" s="13"/>
      <c r="BD92" s="14">
        <f t="shared" si="51"/>
        <v>0</v>
      </c>
      <c r="BE92" s="13"/>
      <c r="BF92" s="13">
        <f t="shared" si="52"/>
        <v>0</v>
      </c>
      <c r="BG92" s="13"/>
      <c r="BH92" s="68">
        <f t="shared" si="53"/>
        <v>0</v>
      </c>
      <c r="BI92" s="3" t="s">
        <v>110</v>
      </c>
      <c r="BK92" s="27"/>
    </row>
    <row r="93" spans="1:63" x14ac:dyDescent="0.35">
      <c r="A93" s="64"/>
      <c r="B93" s="72" t="s">
        <v>51</v>
      </c>
      <c r="C93" s="79" t="s">
        <v>26</v>
      </c>
      <c r="D93" s="13"/>
      <c r="E93" s="13"/>
      <c r="F93" s="13"/>
      <c r="G93" s="13"/>
      <c r="H93" s="13"/>
      <c r="I93" s="13"/>
      <c r="J93" s="13"/>
      <c r="K93" s="13">
        <v>61772.038999999997</v>
      </c>
      <c r="L93" s="13">
        <f t="shared" si="30"/>
        <v>61772.038999999997</v>
      </c>
      <c r="M93" s="13"/>
      <c r="N93" s="13">
        <f t="shared" si="31"/>
        <v>61772.038999999997</v>
      </c>
      <c r="O93" s="13"/>
      <c r="P93" s="13">
        <f t="shared" si="32"/>
        <v>61772.038999999997</v>
      </c>
      <c r="Q93" s="13"/>
      <c r="R93" s="13">
        <f t="shared" si="33"/>
        <v>61772.038999999997</v>
      </c>
      <c r="S93" s="13"/>
      <c r="T93" s="13">
        <f t="shared" si="34"/>
        <v>61772.038999999997</v>
      </c>
      <c r="U93" s="13"/>
      <c r="V93" s="13">
        <f t="shared" si="35"/>
        <v>61772.038999999997</v>
      </c>
      <c r="W93" s="13">
        <v>-29751.328000000001</v>
      </c>
      <c r="X93" s="68">
        <f t="shared" si="36"/>
        <v>32020.710999999996</v>
      </c>
      <c r="Y93" s="13"/>
      <c r="Z93" s="13"/>
      <c r="AA93" s="13"/>
      <c r="AB93" s="13"/>
      <c r="AC93" s="13"/>
      <c r="AD93" s="13"/>
      <c r="AE93" s="13">
        <f t="shared" si="39"/>
        <v>0</v>
      </c>
      <c r="AF93" s="13"/>
      <c r="AG93" s="13">
        <f t="shared" si="40"/>
        <v>0</v>
      </c>
      <c r="AH93" s="13"/>
      <c r="AI93" s="13">
        <f t="shared" si="41"/>
        <v>0</v>
      </c>
      <c r="AJ93" s="13"/>
      <c r="AK93" s="13">
        <f t="shared" si="42"/>
        <v>0</v>
      </c>
      <c r="AL93" s="13"/>
      <c r="AM93" s="13">
        <f t="shared" si="43"/>
        <v>0</v>
      </c>
      <c r="AN93" s="13"/>
      <c r="AO93" s="13">
        <f t="shared" si="44"/>
        <v>0</v>
      </c>
      <c r="AP93" s="13"/>
      <c r="AQ93" s="13">
        <f t="shared" si="45"/>
        <v>0</v>
      </c>
      <c r="AR93" s="13"/>
      <c r="AS93" s="68">
        <f t="shared" si="46"/>
        <v>0</v>
      </c>
      <c r="AT93" s="13"/>
      <c r="AU93" s="13"/>
      <c r="AV93" s="13"/>
      <c r="AW93" s="13"/>
      <c r="AX93" s="13"/>
      <c r="AY93" s="13"/>
      <c r="AZ93" s="13">
        <f t="shared" si="49"/>
        <v>0</v>
      </c>
      <c r="BA93" s="13"/>
      <c r="BB93" s="13">
        <f t="shared" si="50"/>
        <v>0</v>
      </c>
      <c r="BC93" s="13"/>
      <c r="BD93" s="14">
        <f t="shared" si="51"/>
        <v>0</v>
      </c>
      <c r="BE93" s="13"/>
      <c r="BF93" s="13">
        <f t="shared" si="52"/>
        <v>0</v>
      </c>
      <c r="BG93" s="13"/>
      <c r="BH93" s="68">
        <f t="shared" si="53"/>
        <v>0</v>
      </c>
      <c r="BI93" s="3" t="s">
        <v>111</v>
      </c>
      <c r="BK93" s="27"/>
    </row>
    <row r="94" spans="1:63" ht="90" x14ac:dyDescent="0.35">
      <c r="A94" s="64" t="s">
        <v>112</v>
      </c>
      <c r="B94" s="72" t="s">
        <v>113</v>
      </c>
      <c r="C94" s="80" t="s">
        <v>108</v>
      </c>
      <c r="D94" s="13">
        <f>D96</f>
        <v>215177.9</v>
      </c>
      <c r="E94" s="13">
        <f>E96</f>
        <v>0</v>
      </c>
      <c r="F94" s="13">
        <f t="shared" ref="F94:F101" si="54">D94+E94</f>
        <v>215177.9</v>
      </c>
      <c r="G94" s="13">
        <f>G96</f>
        <v>0</v>
      </c>
      <c r="H94" s="13">
        <f t="shared" ref="H94:H101" si="55">F94+G94</f>
        <v>215177.9</v>
      </c>
      <c r="I94" s="13">
        <f>I96</f>
        <v>0</v>
      </c>
      <c r="J94" s="13">
        <f t="shared" ref="J94:J101" si="56">H94+I94</f>
        <v>215177.9</v>
      </c>
      <c r="K94" s="13">
        <f>K96</f>
        <v>0</v>
      </c>
      <c r="L94" s="13">
        <f t="shared" si="30"/>
        <v>215177.9</v>
      </c>
      <c r="M94" s="13">
        <f>M96</f>
        <v>0</v>
      </c>
      <c r="N94" s="13">
        <f t="shared" si="31"/>
        <v>215177.9</v>
      </c>
      <c r="O94" s="13">
        <f>O96</f>
        <v>0</v>
      </c>
      <c r="P94" s="13">
        <f t="shared" si="32"/>
        <v>215177.9</v>
      </c>
      <c r="Q94" s="13">
        <f>Q96</f>
        <v>0</v>
      </c>
      <c r="R94" s="13">
        <f t="shared" si="33"/>
        <v>215177.9</v>
      </c>
      <c r="S94" s="13">
        <f>S96</f>
        <v>0</v>
      </c>
      <c r="T94" s="13">
        <f t="shared" si="34"/>
        <v>215177.9</v>
      </c>
      <c r="U94" s="13">
        <f>U96</f>
        <v>0</v>
      </c>
      <c r="V94" s="13">
        <f t="shared" si="35"/>
        <v>215177.9</v>
      </c>
      <c r="W94" s="13">
        <f>W96</f>
        <v>0</v>
      </c>
      <c r="X94" s="68">
        <f t="shared" si="36"/>
        <v>215177.9</v>
      </c>
      <c r="Y94" s="13">
        <f>Y96</f>
        <v>267185.59999999998</v>
      </c>
      <c r="Z94" s="13">
        <f>Z96</f>
        <v>0</v>
      </c>
      <c r="AA94" s="13">
        <f t="shared" si="37"/>
        <v>267185.59999999998</v>
      </c>
      <c r="AB94" s="13">
        <f>AB96</f>
        <v>0</v>
      </c>
      <c r="AC94" s="13">
        <f t="shared" si="38"/>
        <v>267185.59999999998</v>
      </c>
      <c r="AD94" s="13">
        <f>AD96</f>
        <v>0</v>
      </c>
      <c r="AE94" s="13">
        <f t="shared" si="39"/>
        <v>267185.59999999998</v>
      </c>
      <c r="AF94" s="13">
        <f>AF96</f>
        <v>0</v>
      </c>
      <c r="AG94" s="13">
        <f t="shared" si="40"/>
        <v>267185.59999999998</v>
      </c>
      <c r="AH94" s="13">
        <f>AH96</f>
        <v>0</v>
      </c>
      <c r="AI94" s="13">
        <f t="shared" si="41"/>
        <v>267185.59999999998</v>
      </c>
      <c r="AJ94" s="13">
        <f>AJ96</f>
        <v>0</v>
      </c>
      <c r="AK94" s="13">
        <f t="shared" si="42"/>
        <v>267185.59999999998</v>
      </c>
      <c r="AL94" s="13">
        <f>AL96</f>
        <v>0</v>
      </c>
      <c r="AM94" s="13">
        <f t="shared" si="43"/>
        <v>267185.59999999998</v>
      </c>
      <c r="AN94" s="13">
        <f>AN96</f>
        <v>0</v>
      </c>
      <c r="AO94" s="13">
        <f t="shared" si="44"/>
        <v>267185.59999999998</v>
      </c>
      <c r="AP94" s="13">
        <f>AP96</f>
        <v>0</v>
      </c>
      <c r="AQ94" s="13">
        <f t="shared" si="45"/>
        <v>267185.59999999998</v>
      </c>
      <c r="AR94" s="13">
        <f>AR96</f>
        <v>0</v>
      </c>
      <c r="AS94" s="68">
        <f t="shared" si="46"/>
        <v>267185.59999999998</v>
      </c>
      <c r="AT94" s="13">
        <f>AT96</f>
        <v>181176.5</v>
      </c>
      <c r="AU94" s="13">
        <f>AU96</f>
        <v>0</v>
      </c>
      <c r="AV94" s="13">
        <f t="shared" si="47"/>
        <v>181176.5</v>
      </c>
      <c r="AW94" s="13">
        <f>AW96</f>
        <v>0</v>
      </c>
      <c r="AX94" s="13">
        <f t="shared" si="48"/>
        <v>181176.5</v>
      </c>
      <c r="AY94" s="13">
        <f>AY96</f>
        <v>0</v>
      </c>
      <c r="AZ94" s="13">
        <f t="shared" si="49"/>
        <v>181176.5</v>
      </c>
      <c r="BA94" s="13">
        <f>BA96</f>
        <v>0</v>
      </c>
      <c r="BB94" s="13">
        <f t="shared" si="50"/>
        <v>181176.5</v>
      </c>
      <c r="BC94" s="13">
        <f>BC96</f>
        <v>0</v>
      </c>
      <c r="BD94" s="14">
        <f t="shared" si="51"/>
        <v>181176.5</v>
      </c>
      <c r="BE94" s="13">
        <f>BE96</f>
        <v>0</v>
      </c>
      <c r="BF94" s="13">
        <f t="shared" si="52"/>
        <v>181176.5</v>
      </c>
      <c r="BG94" s="13">
        <f>BG96</f>
        <v>0</v>
      </c>
      <c r="BH94" s="68">
        <f t="shared" si="53"/>
        <v>181176.5</v>
      </c>
      <c r="BK94" s="27"/>
    </row>
    <row r="95" spans="1:63" x14ac:dyDescent="0.35">
      <c r="A95" s="64"/>
      <c r="B95" s="72" t="s">
        <v>27</v>
      </c>
      <c r="C95" s="80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68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68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4"/>
      <c r="BE95" s="13"/>
      <c r="BF95" s="13"/>
      <c r="BG95" s="13"/>
      <c r="BH95" s="68"/>
      <c r="BK95" s="27"/>
    </row>
    <row r="96" spans="1:63" x14ac:dyDescent="0.35">
      <c r="A96" s="64"/>
      <c r="B96" s="72" t="s">
        <v>30</v>
      </c>
      <c r="C96" s="79" t="s">
        <v>26</v>
      </c>
      <c r="D96" s="13">
        <v>215177.9</v>
      </c>
      <c r="E96" s="13"/>
      <c r="F96" s="13">
        <f t="shared" si="54"/>
        <v>215177.9</v>
      </c>
      <c r="G96" s="13"/>
      <c r="H96" s="13">
        <f t="shared" si="55"/>
        <v>215177.9</v>
      </c>
      <c r="I96" s="13"/>
      <c r="J96" s="13">
        <f t="shared" si="56"/>
        <v>215177.9</v>
      </c>
      <c r="K96" s="13"/>
      <c r="L96" s="13">
        <f t="shared" si="30"/>
        <v>215177.9</v>
      </c>
      <c r="M96" s="13"/>
      <c r="N96" s="13">
        <f t="shared" si="31"/>
        <v>215177.9</v>
      </c>
      <c r="O96" s="13"/>
      <c r="P96" s="13">
        <f t="shared" si="32"/>
        <v>215177.9</v>
      </c>
      <c r="Q96" s="13"/>
      <c r="R96" s="13">
        <f t="shared" si="33"/>
        <v>215177.9</v>
      </c>
      <c r="S96" s="13"/>
      <c r="T96" s="13">
        <f t="shared" si="34"/>
        <v>215177.9</v>
      </c>
      <c r="U96" s="13"/>
      <c r="V96" s="13">
        <f t="shared" si="35"/>
        <v>215177.9</v>
      </c>
      <c r="W96" s="13"/>
      <c r="X96" s="68">
        <f t="shared" si="36"/>
        <v>215177.9</v>
      </c>
      <c r="Y96" s="13">
        <v>267185.59999999998</v>
      </c>
      <c r="Z96" s="13"/>
      <c r="AA96" s="13">
        <f t="shared" si="37"/>
        <v>267185.59999999998</v>
      </c>
      <c r="AB96" s="13"/>
      <c r="AC96" s="13">
        <f t="shared" si="38"/>
        <v>267185.59999999998</v>
      </c>
      <c r="AD96" s="13"/>
      <c r="AE96" s="13">
        <f t="shared" si="39"/>
        <v>267185.59999999998</v>
      </c>
      <c r="AF96" s="13"/>
      <c r="AG96" s="13">
        <f t="shared" si="40"/>
        <v>267185.59999999998</v>
      </c>
      <c r="AH96" s="13"/>
      <c r="AI96" s="13">
        <f t="shared" si="41"/>
        <v>267185.59999999998</v>
      </c>
      <c r="AJ96" s="13"/>
      <c r="AK96" s="13">
        <f t="shared" si="42"/>
        <v>267185.59999999998</v>
      </c>
      <c r="AL96" s="13"/>
      <c r="AM96" s="13">
        <f t="shared" si="43"/>
        <v>267185.59999999998</v>
      </c>
      <c r="AN96" s="13"/>
      <c r="AO96" s="13">
        <f t="shared" si="44"/>
        <v>267185.59999999998</v>
      </c>
      <c r="AP96" s="13"/>
      <c r="AQ96" s="13">
        <f t="shared" si="45"/>
        <v>267185.59999999998</v>
      </c>
      <c r="AR96" s="13"/>
      <c r="AS96" s="68">
        <f t="shared" si="46"/>
        <v>267185.59999999998</v>
      </c>
      <c r="AT96" s="13">
        <v>181176.5</v>
      </c>
      <c r="AU96" s="13"/>
      <c r="AV96" s="13">
        <f t="shared" si="47"/>
        <v>181176.5</v>
      </c>
      <c r="AW96" s="13"/>
      <c r="AX96" s="13">
        <f t="shared" si="48"/>
        <v>181176.5</v>
      </c>
      <c r="AY96" s="13"/>
      <c r="AZ96" s="13">
        <f t="shared" si="49"/>
        <v>181176.5</v>
      </c>
      <c r="BA96" s="13"/>
      <c r="BB96" s="13">
        <f t="shared" si="50"/>
        <v>181176.5</v>
      </c>
      <c r="BC96" s="13"/>
      <c r="BD96" s="14">
        <f t="shared" si="51"/>
        <v>181176.5</v>
      </c>
      <c r="BE96" s="13"/>
      <c r="BF96" s="13">
        <f t="shared" si="52"/>
        <v>181176.5</v>
      </c>
      <c r="BG96" s="13"/>
      <c r="BH96" s="68">
        <f t="shared" si="53"/>
        <v>181176.5</v>
      </c>
      <c r="BI96" s="3" t="s">
        <v>114</v>
      </c>
      <c r="BK96" s="27"/>
    </row>
    <row r="97" spans="1:63" ht="54" x14ac:dyDescent="0.35">
      <c r="A97" s="64" t="s">
        <v>115</v>
      </c>
      <c r="B97" s="81" t="s">
        <v>116</v>
      </c>
      <c r="C97" s="80" t="s">
        <v>108</v>
      </c>
      <c r="D97" s="13">
        <f>D99+D100</f>
        <v>268372.90000000002</v>
      </c>
      <c r="E97" s="13">
        <f>E99+E100</f>
        <v>0</v>
      </c>
      <c r="F97" s="13">
        <f t="shared" si="54"/>
        <v>268372.90000000002</v>
      </c>
      <c r="G97" s="13">
        <f>G99+G100</f>
        <v>0</v>
      </c>
      <c r="H97" s="13">
        <f t="shared" si="55"/>
        <v>268372.90000000002</v>
      </c>
      <c r="I97" s="13">
        <f>I99+I100</f>
        <v>0</v>
      </c>
      <c r="J97" s="13">
        <f t="shared" si="56"/>
        <v>268372.90000000002</v>
      </c>
      <c r="K97" s="13">
        <f>K99+K100</f>
        <v>0</v>
      </c>
      <c r="L97" s="13">
        <f t="shared" si="30"/>
        <v>268372.90000000002</v>
      </c>
      <c r="M97" s="13">
        <f>M99+M100</f>
        <v>0</v>
      </c>
      <c r="N97" s="13">
        <f t="shared" si="31"/>
        <v>268372.90000000002</v>
      </c>
      <c r="O97" s="13">
        <f>O99+O100</f>
        <v>0</v>
      </c>
      <c r="P97" s="13">
        <f t="shared" si="32"/>
        <v>268372.90000000002</v>
      </c>
      <c r="Q97" s="13">
        <f>Q99+Q100</f>
        <v>0</v>
      </c>
      <c r="R97" s="13">
        <f t="shared" si="33"/>
        <v>268372.90000000002</v>
      </c>
      <c r="S97" s="13">
        <f>S99+S100</f>
        <v>0</v>
      </c>
      <c r="T97" s="13">
        <f t="shared" si="34"/>
        <v>268372.90000000002</v>
      </c>
      <c r="U97" s="13">
        <f>U99+U100</f>
        <v>0</v>
      </c>
      <c r="V97" s="13">
        <f t="shared" si="35"/>
        <v>268372.90000000002</v>
      </c>
      <c r="W97" s="13">
        <f>W99+W100</f>
        <v>0</v>
      </c>
      <c r="X97" s="68">
        <f t="shared" si="36"/>
        <v>268372.90000000002</v>
      </c>
      <c r="Y97" s="13">
        <f>Y99+Y100</f>
        <v>257812.4</v>
      </c>
      <c r="Z97" s="13">
        <f>Z99+Z100</f>
        <v>0</v>
      </c>
      <c r="AA97" s="13">
        <f t="shared" si="37"/>
        <v>257812.4</v>
      </c>
      <c r="AB97" s="13">
        <f>AB99+AB100</f>
        <v>0</v>
      </c>
      <c r="AC97" s="13">
        <f t="shared" si="38"/>
        <v>257812.4</v>
      </c>
      <c r="AD97" s="13">
        <f>AD99+AD100</f>
        <v>0</v>
      </c>
      <c r="AE97" s="13">
        <f t="shared" si="39"/>
        <v>257812.4</v>
      </c>
      <c r="AF97" s="13">
        <f>AF99+AF100</f>
        <v>0</v>
      </c>
      <c r="AG97" s="13">
        <f t="shared" si="40"/>
        <v>257812.4</v>
      </c>
      <c r="AH97" s="13">
        <f>AH99+AH100</f>
        <v>0</v>
      </c>
      <c r="AI97" s="13">
        <f t="shared" si="41"/>
        <v>257812.4</v>
      </c>
      <c r="AJ97" s="13">
        <f>AJ99+AJ100</f>
        <v>0</v>
      </c>
      <c r="AK97" s="13">
        <f t="shared" si="42"/>
        <v>257812.4</v>
      </c>
      <c r="AL97" s="13">
        <f>AL99+AL100</f>
        <v>0</v>
      </c>
      <c r="AM97" s="13">
        <f t="shared" si="43"/>
        <v>257812.4</v>
      </c>
      <c r="AN97" s="13">
        <f>AN99+AN100</f>
        <v>0</v>
      </c>
      <c r="AO97" s="13">
        <f t="shared" si="44"/>
        <v>257812.4</v>
      </c>
      <c r="AP97" s="13">
        <f>AP99+AP100</f>
        <v>0</v>
      </c>
      <c r="AQ97" s="13">
        <f t="shared" si="45"/>
        <v>257812.4</v>
      </c>
      <c r="AR97" s="13">
        <f>AR99+AR100</f>
        <v>0</v>
      </c>
      <c r="AS97" s="68">
        <f t="shared" si="46"/>
        <v>257812.4</v>
      </c>
      <c r="AT97" s="13">
        <f>AT99+AT100</f>
        <v>260927.09999999998</v>
      </c>
      <c r="AU97" s="13">
        <f>AU99+AU100</f>
        <v>0</v>
      </c>
      <c r="AV97" s="13">
        <f t="shared" si="47"/>
        <v>260927.09999999998</v>
      </c>
      <c r="AW97" s="13">
        <f>AW99+AW100</f>
        <v>0</v>
      </c>
      <c r="AX97" s="13">
        <f t="shared" si="48"/>
        <v>260927.09999999998</v>
      </c>
      <c r="AY97" s="13">
        <f>AY99+AY100</f>
        <v>0</v>
      </c>
      <c r="AZ97" s="13">
        <f t="shared" si="49"/>
        <v>260927.09999999998</v>
      </c>
      <c r="BA97" s="13">
        <f>BA99+BA100</f>
        <v>0</v>
      </c>
      <c r="BB97" s="13">
        <f t="shared" si="50"/>
        <v>260927.09999999998</v>
      </c>
      <c r="BC97" s="13">
        <f>BC99+BC100</f>
        <v>0</v>
      </c>
      <c r="BD97" s="14">
        <f t="shared" si="51"/>
        <v>260927.09999999998</v>
      </c>
      <c r="BE97" s="13">
        <f>BE99+BE100</f>
        <v>0</v>
      </c>
      <c r="BF97" s="13">
        <f t="shared" si="52"/>
        <v>260927.09999999998</v>
      </c>
      <c r="BG97" s="13">
        <f>BG99+BG100</f>
        <v>0</v>
      </c>
      <c r="BH97" s="68">
        <f t="shared" si="53"/>
        <v>260927.09999999998</v>
      </c>
      <c r="BK97" s="27"/>
    </row>
    <row r="98" spans="1:63" x14ac:dyDescent="0.35">
      <c r="A98" s="64"/>
      <c r="B98" s="72" t="s">
        <v>27</v>
      </c>
      <c r="C98" s="80"/>
      <c r="D98" s="12"/>
      <c r="E98" s="12"/>
      <c r="F98" s="13"/>
      <c r="G98" s="12"/>
      <c r="H98" s="13"/>
      <c r="I98" s="12"/>
      <c r="J98" s="13"/>
      <c r="K98" s="12"/>
      <c r="L98" s="13"/>
      <c r="M98" s="12"/>
      <c r="N98" s="13"/>
      <c r="O98" s="12"/>
      <c r="P98" s="13"/>
      <c r="Q98" s="12"/>
      <c r="R98" s="13"/>
      <c r="S98" s="13"/>
      <c r="T98" s="13"/>
      <c r="U98" s="13"/>
      <c r="V98" s="13"/>
      <c r="W98" s="13"/>
      <c r="X98" s="68"/>
      <c r="Y98" s="13"/>
      <c r="Z98" s="12"/>
      <c r="AA98" s="13"/>
      <c r="AB98" s="12"/>
      <c r="AC98" s="13"/>
      <c r="AD98" s="12"/>
      <c r="AE98" s="13"/>
      <c r="AF98" s="12"/>
      <c r="AG98" s="13"/>
      <c r="AH98" s="12"/>
      <c r="AI98" s="13"/>
      <c r="AJ98" s="12"/>
      <c r="AK98" s="13"/>
      <c r="AL98" s="12"/>
      <c r="AM98" s="13"/>
      <c r="AN98" s="13"/>
      <c r="AO98" s="13"/>
      <c r="AP98" s="13"/>
      <c r="AQ98" s="13"/>
      <c r="AR98" s="13"/>
      <c r="AS98" s="68"/>
      <c r="AT98" s="13"/>
      <c r="AU98" s="12"/>
      <c r="AV98" s="13"/>
      <c r="AW98" s="12"/>
      <c r="AX98" s="13"/>
      <c r="AY98" s="12"/>
      <c r="AZ98" s="13"/>
      <c r="BA98" s="12"/>
      <c r="BB98" s="13"/>
      <c r="BC98" s="12"/>
      <c r="BD98" s="14"/>
      <c r="BE98" s="13"/>
      <c r="BF98" s="13"/>
      <c r="BG98" s="13"/>
      <c r="BH98" s="68"/>
      <c r="BK98" s="27"/>
    </row>
    <row r="99" spans="1:63" x14ac:dyDescent="0.35">
      <c r="A99" s="64"/>
      <c r="B99" s="72" t="s">
        <v>30</v>
      </c>
      <c r="C99" s="79" t="s">
        <v>26</v>
      </c>
      <c r="D99" s="13">
        <v>67093.2</v>
      </c>
      <c r="E99" s="13"/>
      <c r="F99" s="13">
        <f t="shared" si="54"/>
        <v>67093.2</v>
      </c>
      <c r="G99" s="13"/>
      <c r="H99" s="13">
        <f t="shared" si="55"/>
        <v>67093.2</v>
      </c>
      <c r="I99" s="13"/>
      <c r="J99" s="13">
        <f t="shared" si="56"/>
        <v>67093.2</v>
      </c>
      <c r="K99" s="13"/>
      <c r="L99" s="13">
        <f t="shared" si="30"/>
        <v>67093.2</v>
      </c>
      <c r="M99" s="13"/>
      <c r="N99" s="13">
        <f t="shared" si="31"/>
        <v>67093.2</v>
      </c>
      <c r="O99" s="13"/>
      <c r="P99" s="13">
        <f t="shared" si="32"/>
        <v>67093.2</v>
      </c>
      <c r="Q99" s="13"/>
      <c r="R99" s="13">
        <f t="shared" si="33"/>
        <v>67093.2</v>
      </c>
      <c r="S99" s="13"/>
      <c r="T99" s="13">
        <f t="shared" si="34"/>
        <v>67093.2</v>
      </c>
      <c r="U99" s="13"/>
      <c r="V99" s="13">
        <f t="shared" si="35"/>
        <v>67093.2</v>
      </c>
      <c r="W99" s="13"/>
      <c r="X99" s="68">
        <f t="shared" si="36"/>
        <v>67093.2</v>
      </c>
      <c r="Y99" s="13">
        <v>59296.9</v>
      </c>
      <c r="Z99" s="13"/>
      <c r="AA99" s="13">
        <f t="shared" si="37"/>
        <v>59296.9</v>
      </c>
      <c r="AB99" s="13"/>
      <c r="AC99" s="13">
        <f t="shared" si="38"/>
        <v>59296.9</v>
      </c>
      <c r="AD99" s="13"/>
      <c r="AE99" s="13">
        <f t="shared" si="39"/>
        <v>59296.9</v>
      </c>
      <c r="AF99" s="13"/>
      <c r="AG99" s="13">
        <f t="shared" si="40"/>
        <v>59296.9</v>
      </c>
      <c r="AH99" s="13"/>
      <c r="AI99" s="13">
        <f t="shared" si="41"/>
        <v>59296.9</v>
      </c>
      <c r="AJ99" s="13"/>
      <c r="AK99" s="13">
        <f t="shared" si="42"/>
        <v>59296.9</v>
      </c>
      <c r="AL99" s="13"/>
      <c r="AM99" s="13">
        <f t="shared" si="43"/>
        <v>59296.9</v>
      </c>
      <c r="AN99" s="13"/>
      <c r="AO99" s="13">
        <f t="shared" si="44"/>
        <v>59296.9</v>
      </c>
      <c r="AP99" s="13"/>
      <c r="AQ99" s="13">
        <f t="shared" si="45"/>
        <v>59296.9</v>
      </c>
      <c r="AR99" s="13"/>
      <c r="AS99" s="68">
        <f t="shared" si="46"/>
        <v>59296.9</v>
      </c>
      <c r="AT99" s="13">
        <v>60013.3</v>
      </c>
      <c r="AU99" s="13"/>
      <c r="AV99" s="13">
        <f t="shared" si="47"/>
        <v>60013.3</v>
      </c>
      <c r="AW99" s="13"/>
      <c r="AX99" s="13">
        <f t="shared" si="48"/>
        <v>60013.3</v>
      </c>
      <c r="AY99" s="13"/>
      <c r="AZ99" s="13">
        <f t="shared" si="49"/>
        <v>60013.3</v>
      </c>
      <c r="BA99" s="13"/>
      <c r="BB99" s="13">
        <f t="shared" si="50"/>
        <v>60013.3</v>
      </c>
      <c r="BC99" s="13"/>
      <c r="BD99" s="14">
        <f t="shared" si="51"/>
        <v>60013.3</v>
      </c>
      <c r="BE99" s="13"/>
      <c r="BF99" s="13">
        <f t="shared" si="52"/>
        <v>60013.3</v>
      </c>
      <c r="BG99" s="13"/>
      <c r="BH99" s="68">
        <f t="shared" si="53"/>
        <v>60013.3</v>
      </c>
      <c r="BI99" s="3" t="s">
        <v>117</v>
      </c>
      <c r="BK99" s="27"/>
    </row>
    <row r="100" spans="1:63" x14ac:dyDescent="0.35">
      <c r="A100" s="64"/>
      <c r="B100" s="65" t="s">
        <v>51</v>
      </c>
      <c r="C100" s="79" t="s">
        <v>26</v>
      </c>
      <c r="D100" s="12">
        <v>201279.7</v>
      </c>
      <c r="E100" s="12"/>
      <c r="F100" s="13">
        <f t="shared" si="54"/>
        <v>201279.7</v>
      </c>
      <c r="G100" s="12"/>
      <c r="H100" s="13">
        <f t="shared" si="55"/>
        <v>201279.7</v>
      </c>
      <c r="I100" s="12"/>
      <c r="J100" s="13">
        <f t="shared" si="56"/>
        <v>201279.7</v>
      </c>
      <c r="K100" s="12"/>
      <c r="L100" s="13">
        <f t="shared" si="30"/>
        <v>201279.7</v>
      </c>
      <c r="M100" s="12"/>
      <c r="N100" s="13">
        <f t="shared" si="31"/>
        <v>201279.7</v>
      </c>
      <c r="O100" s="12"/>
      <c r="P100" s="13">
        <f t="shared" si="32"/>
        <v>201279.7</v>
      </c>
      <c r="Q100" s="12"/>
      <c r="R100" s="13">
        <f t="shared" si="33"/>
        <v>201279.7</v>
      </c>
      <c r="S100" s="13"/>
      <c r="T100" s="13">
        <f t="shared" si="34"/>
        <v>201279.7</v>
      </c>
      <c r="U100" s="13"/>
      <c r="V100" s="13">
        <f t="shared" si="35"/>
        <v>201279.7</v>
      </c>
      <c r="W100" s="13"/>
      <c r="X100" s="68">
        <f t="shared" si="36"/>
        <v>201279.7</v>
      </c>
      <c r="Y100" s="13">
        <v>198515.5</v>
      </c>
      <c r="Z100" s="12"/>
      <c r="AA100" s="13">
        <f t="shared" si="37"/>
        <v>198515.5</v>
      </c>
      <c r="AB100" s="12"/>
      <c r="AC100" s="13">
        <f t="shared" si="38"/>
        <v>198515.5</v>
      </c>
      <c r="AD100" s="12"/>
      <c r="AE100" s="13">
        <f t="shared" si="39"/>
        <v>198515.5</v>
      </c>
      <c r="AF100" s="12"/>
      <c r="AG100" s="13">
        <f t="shared" si="40"/>
        <v>198515.5</v>
      </c>
      <c r="AH100" s="12"/>
      <c r="AI100" s="13">
        <f t="shared" si="41"/>
        <v>198515.5</v>
      </c>
      <c r="AJ100" s="12"/>
      <c r="AK100" s="13">
        <f t="shared" si="42"/>
        <v>198515.5</v>
      </c>
      <c r="AL100" s="12"/>
      <c r="AM100" s="13">
        <f t="shared" si="43"/>
        <v>198515.5</v>
      </c>
      <c r="AN100" s="13"/>
      <c r="AO100" s="13">
        <f t="shared" si="44"/>
        <v>198515.5</v>
      </c>
      <c r="AP100" s="13"/>
      <c r="AQ100" s="13">
        <f t="shared" si="45"/>
        <v>198515.5</v>
      </c>
      <c r="AR100" s="13"/>
      <c r="AS100" s="68">
        <f t="shared" si="46"/>
        <v>198515.5</v>
      </c>
      <c r="AT100" s="13">
        <v>200913.8</v>
      </c>
      <c r="AU100" s="12"/>
      <c r="AV100" s="13">
        <f t="shared" si="47"/>
        <v>200913.8</v>
      </c>
      <c r="AW100" s="12"/>
      <c r="AX100" s="13">
        <f t="shared" si="48"/>
        <v>200913.8</v>
      </c>
      <c r="AY100" s="12"/>
      <c r="AZ100" s="13">
        <f t="shared" si="49"/>
        <v>200913.8</v>
      </c>
      <c r="BA100" s="12"/>
      <c r="BB100" s="13">
        <f t="shared" si="50"/>
        <v>200913.8</v>
      </c>
      <c r="BC100" s="12"/>
      <c r="BD100" s="14">
        <f t="shared" si="51"/>
        <v>200913.8</v>
      </c>
      <c r="BE100" s="13"/>
      <c r="BF100" s="13">
        <f t="shared" si="52"/>
        <v>200913.8</v>
      </c>
      <c r="BG100" s="13"/>
      <c r="BH100" s="68">
        <f t="shared" si="53"/>
        <v>200913.8</v>
      </c>
      <c r="BI100" s="3" t="s">
        <v>117</v>
      </c>
      <c r="BK100" s="27"/>
    </row>
    <row r="101" spans="1:63" ht="54" x14ac:dyDescent="0.35">
      <c r="A101" s="64" t="s">
        <v>118</v>
      </c>
      <c r="B101" s="81" t="s">
        <v>119</v>
      </c>
      <c r="C101" s="80" t="s">
        <v>35</v>
      </c>
      <c r="D101" s="13">
        <f>D103</f>
        <v>199499.7</v>
      </c>
      <c r="E101" s="13">
        <f>E103</f>
        <v>0</v>
      </c>
      <c r="F101" s="13">
        <f t="shared" si="54"/>
        <v>199499.7</v>
      </c>
      <c r="G101" s="13">
        <f>G103</f>
        <v>-8499.9320000000007</v>
      </c>
      <c r="H101" s="13">
        <f t="shared" si="55"/>
        <v>190999.76800000001</v>
      </c>
      <c r="I101" s="13">
        <f>I103</f>
        <v>0</v>
      </c>
      <c r="J101" s="13">
        <f t="shared" si="56"/>
        <v>190999.76800000001</v>
      </c>
      <c r="K101" s="13">
        <f>K103</f>
        <v>0</v>
      </c>
      <c r="L101" s="13">
        <f t="shared" si="30"/>
        <v>190999.76800000001</v>
      </c>
      <c r="M101" s="13">
        <f>M103</f>
        <v>0</v>
      </c>
      <c r="N101" s="13">
        <f t="shared" si="31"/>
        <v>190999.76800000001</v>
      </c>
      <c r="O101" s="13">
        <f>O103</f>
        <v>0</v>
      </c>
      <c r="P101" s="13">
        <f t="shared" si="32"/>
        <v>190999.76800000001</v>
      </c>
      <c r="Q101" s="13">
        <f>Q103</f>
        <v>0</v>
      </c>
      <c r="R101" s="13">
        <f t="shared" si="33"/>
        <v>190999.76800000001</v>
      </c>
      <c r="S101" s="13">
        <f>S103</f>
        <v>0</v>
      </c>
      <c r="T101" s="13">
        <f t="shared" si="34"/>
        <v>190999.76800000001</v>
      </c>
      <c r="U101" s="13">
        <f>U103</f>
        <v>0</v>
      </c>
      <c r="V101" s="13">
        <f t="shared" si="35"/>
        <v>190999.76800000001</v>
      </c>
      <c r="W101" s="13">
        <f>W103</f>
        <v>0</v>
      </c>
      <c r="X101" s="68">
        <f t="shared" si="36"/>
        <v>190999.76800000001</v>
      </c>
      <c r="Y101" s="13">
        <f>Y103</f>
        <v>0</v>
      </c>
      <c r="Z101" s="13">
        <f>Z103</f>
        <v>0</v>
      </c>
      <c r="AA101" s="13">
        <f t="shared" si="37"/>
        <v>0</v>
      </c>
      <c r="AB101" s="13">
        <f>AB103</f>
        <v>0</v>
      </c>
      <c r="AC101" s="13">
        <f t="shared" si="38"/>
        <v>0</v>
      </c>
      <c r="AD101" s="13">
        <f>AD103</f>
        <v>0</v>
      </c>
      <c r="AE101" s="13">
        <f t="shared" si="39"/>
        <v>0</v>
      </c>
      <c r="AF101" s="13">
        <f>AF103</f>
        <v>0</v>
      </c>
      <c r="AG101" s="13">
        <f t="shared" si="40"/>
        <v>0</v>
      </c>
      <c r="AH101" s="13">
        <f>AH103</f>
        <v>0</v>
      </c>
      <c r="AI101" s="13">
        <f t="shared" si="41"/>
        <v>0</v>
      </c>
      <c r="AJ101" s="13">
        <f>AJ103</f>
        <v>0</v>
      </c>
      <c r="AK101" s="13">
        <f t="shared" si="42"/>
        <v>0</v>
      </c>
      <c r="AL101" s="13">
        <f>AL103</f>
        <v>0</v>
      </c>
      <c r="AM101" s="13">
        <f t="shared" si="43"/>
        <v>0</v>
      </c>
      <c r="AN101" s="13">
        <f>AN103</f>
        <v>0</v>
      </c>
      <c r="AO101" s="13">
        <f t="shared" si="44"/>
        <v>0</v>
      </c>
      <c r="AP101" s="13">
        <f>AP103</f>
        <v>0</v>
      </c>
      <c r="AQ101" s="13">
        <f t="shared" si="45"/>
        <v>0</v>
      </c>
      <c r="AR101" s="13">
        <f>AR103</f>
        <v>0</v>
      </c>
      <c r="AS101" s="68">
        <f t="shared" si="46"/>
        <v>0</v>
      </c>
      <c r="AT101" s="13">
        <f>AT103</f>
        <v>0</v>
      </c>
      <c r="AU101" s="13">
        <f>AU103</f>
        <v>0</v>
      </c>
      <c r="AV101" s="13">
        <f t="shared" si="47"/>
        <v>0</v>
      </c>
      <c r="AW101" s="13">
        <f>AW103</f>
        <v>0</v>
      </c>
      <c r="AX101" s="13">
        <f t="shared" si="48"/>
        <v>0</v>
      </c>
      <c r="AY101" s="13">
        <f>AY103</f>
        <v>0</v>
      </c>
      <c r="AZ101" s="13">
        <f t="shared" si="49"/>
        <v>0</v>
      </c>
      <c r="BA101" s="13">
        <f>BA103</f>
        <v>0</v>
      </c>
      <c r="BB101" s="13">
        <f t="shared" si="50"/>
        <v>0</v>
      </c>
      <c r="BC101" s="13">
        <f>BC103</f>
        <v>0</v>
      </c>
      <c r="BD101" s="14">
        <f t="shared" si="51"/>
        <v>0</v>
      </c>
      <c r="BE101" s="13">
        <f>BE103</f>
        <v>0</v>
      </c>
      <c r="BF101" s="13">
        <f t="shared" si="52"/>
        <v>0</v>
      </c>
      <c r="BG101" s="13">
        <f>BG103</f>
        <v>0</v>
      </c>
      <c r="BH101" s="68">
        <f t="shared" si="53"/>
        <v>0</v>
      </c>
      <c r="BK101" s="27"/>
    </row>
    <row r="102" spans="1:63" x14ac:dyDescent="0.35">
      <c r="A102" s="64"/>
      <c r="B102" s="72" t="s">
        <v>27</v>
      </c>
      <c r="C102" s="80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68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68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4"/>
      <c r="BE102" s="13"/>
      <c r="BF102" s="13"/>
      <c r="BG102" s="13"/>
      <c r="BH102" s="68"/>
      <c r="BK102" s="27"/>
    </row>
    <row r="103" spans="1:63" x14ac:dyDescent="0.35">
      <c r="A103" s="64"/>
      <c r="B103" s="72" t="s">
        <v>30</v>
      </c>
      <c r="C103" s="77" t="s">
        <v>26</v>
      </c>
      <c r="D103" s="13">
        <v>199499.7</v>
      </c>
      <c r="E103" s="13"/>
      <c r="F103" s="13">
        <f t="shared" ref="F103:F164" si="57">D103+E103</f>
        <v>199499.7</v>
      </c>
      <c r="G103" s="13">
        <v>-8499.9320000000007</v>
      </c>
      <c r="H103" s="13">
        <f t="shared" ref="H103:H166" si="58">F103+G103</f>
        <v>190999.76800000001</v>
      </c>
      <c r="I103" s="13"/>
      <c r="J103" s="13">
        <f t="shared" ref="J103:J166" si="59">H103+I103</f>
        <v>190999.76800000001</v>
      </c>
      <c r="K103" s="13"/>
      <c r="L103" s="13">
        <f t="shared" ref="L103:L166" si="60">J103+K103</f>
        <v>190999.76800000001</v>
      </c>
      <c r="M103" s="13"/>
      <c r="N103" s="13">
        <f t="shared" ref="N103:N166" si="61">L103+M103</f>
        <v>190999.76800000001</v>
      </c>
      <c r="O103" s="13"/>
      <c r="P103" s="13">
        <f t="shared" ref="P103:P166" si="62">N103+O103</f>
        <v>190999.76800000001</v>
      </c>
      <c r="Q103" s="13"/>
      <c r="R103" s="13">
        <f t="shared" ref="R103:R166" si="63">P103+Q103</f>
        <v>190999.76800000001</v>
      </c>
      <c r="S103" s="13"/>
      <c r="T103" s="13">
        <f t="shared" ref="T103:T166" si="64">R103+S103</f>
        <v>190999.76800000001</v>
      </c>
      <c r="U103" s="13"/>
      <c r="V103" s="13">
        <f t="shared" ref="V103:V166" si="65">T103+U103</f>
        <v>190999.76800000001</v>
      </c>
      <c r="W103" s="13"/>
      <c r="X103" s="68">
        <f t="shared" ref="X103:X166" si="66">V103+W103</f>
        <v>190999.76800000001</v>
      </c>
      <c r="Y103" s="13">
        <v>0</v>
      </c>
      <c r="Z103" s="13"/>
      <c r="AA103" s="13">
        <f t="shared" ref="AA103:AA164" si="67">Y103+Z103</f>
        <v>0</v>
      </c>
      <c r="AB103" s="13"/>
      <c r="AC103" s="13">
        <f t="shared" ref="AC103:AC166" si="68">AA103+AB103</f>
        <v>0</v>
      </c>
      <c r="AD103" s="13"/>
      <c r="AE103" s="13">
        <f t="shared" ref="AE103:AE166" si="69">AC103+AD103</f>
        <v>0</v>
      </c>
      <c r="AF103" s="13"/>
      <c r="AG103" s="13">
        <f t="shared" ref="AG103:AG166" si="70">AE103+AF103</f>
        <v>0</v>
      </c>
      <c r="AH103" s="13"/>
      <c r="AI103" s="13">
        <f t="shared" ref="AI103:AI166" si="71">AG103+AH103</f>
        <v>0</v>
      </c>
      <c r="AJ103" s="13"/>
      <c r="AK103" s="13">
        <f t="shared" ref="AK103:AK166" si="72">AI103+AJ103</f>
        <v>0</v>
      </c>
      <c r="AL103" s="13"/>
      <c r="AM103" s="13">
        <f t="shared" ref="AM103:AM166" si="73">AK103+AL103</f>
        <v>0</v>
      </c>
      <c r="AN103" s="13"/>
      <c r="AO103" s="13">
        <f t="shared" ref="AO103:AO166" si="74">AM103+AN103</f>
        <v>0</v>
      </c>
      <c r="AP103" s="13"/>
      <c r="AQ103" s="13">
        <f t="shared" ref="AQ103:AQ166" si="75">AO103+AP103</f>
        <v>0</v>
      </c>
      <c r="AR103" s="13"/>
      <c r="AS103" s="68">
        <f t="shared" ref="AS103:AS166" si="76">AQ103+AR103</f>
        <v>0</v>
      </c>
      <c r="AT103" s="13">
        <v>0</v>
      </c>
      <c r="AU103" s="13"/>
      <c r="AV103" s="13">
        <f t="shared" ref="AV103:AV164" si="77">AT103+AU103</f>
        <v>0</v>
      </c>
      <c r="AW103" s="13"/>
      <c r="AX103" s="13">
        <f t="shared" ref="AX103:AX166" si="78">AV103+AW103</f>
        <v>0</v>
      </c>
      <c r="AY103" s="13"/>
      <c r="AZ103" s="13">
        <f t="shared" ref="AZ103:AZ166" si="79">AX103+AY103</f>
        <v>0</v>
      </c>
      <c r="BA103" s="13"/>
      <c r="BB103" s="13">
        <f t="shared" ref="BB103:BB166" si="80">AZ103+BA103</f>
        <v>0</v>
      </c>
      <c r="BC103" s="13"/>
      <c r="BD103" s="14">
        <f t="shared" ref="BD103:BD166" si="81">BB103+BC103</f>
        <v>0</v>
      </c>
      <c r="BE103" s="13"/>
      <c r="BF103" s="13">
        <f t="shared" ref="BF103:BF166" si="82">BD103+BE103</f>
        <v>0</v>
      </c>
      <c r="BG103" s="13"/>
      <c r="BH103" s="68">
        <f t="shared" ref="BH103:BH166" si="83">BF103+BG103</f>
        <v>0</v>
      </c>
      <c r="BI103" s="3" t="s">
        <v>120</v>
      </c>
      <c r="BK103" s="27"/>
    </row>
    <row r="104" spans="1:63" ht="54" x14ac:dyDescent="0.35">
      <c r="A104" s="64" t="s">
        <v>121</v>
      </c>
      <c r="B104" s="81" t="s">
        <v>122</v>
      </c>
      <c r="C104" s="80" t="s">
        <v>35</v>
      </c>
      <c r="D104" s="13">
        <f>D106</f>
        <v>225264.3</v>
      </c>
      <c r="E104" s="13">
        <f>E106</f>
        <v>0</v>
      </c>
      <c r="F104" s="13">
        <f t="shared" si="57"/>
        <v>225264.3</v>
      </c>
      <c r="G104" s="13">
        <f>G106</f>
        <v>-37612.404000000002</v>
      </c>
      <c r="H104" s="13">
        <f t="shared" si="58"/>
        <v>187651.89599999998</v>
      </c>
      <c r="I104" s="13">
        <f>I106</f>
        <v>0</v>
      </c>
      <c r="J104" s="13">
        <f t="shared" si="59"/>
        <v>187651.89599999998</v>
      </c>
      <c r="K104" s="13">
        <f>K106</f>
        <v>0</v>
      </c>
      <c r="L104" s="13">
        <f t="shared" si="60"/>
        <v>187651.89599999998</v>
      </c>
      <c r="M104" s="13">
        <f>M106</f>
        <v>0</v>
      </c>
      <c r="N104" s="13">
        <f t="shared" si="61"/>
        <v>187651.89599999998</v>
      </c>
      <c r="O104" s="13">
        <f>O106</f>
        <v>0</v>
      </c>
      <c r="P104" s="13">
        <f t="shared" si="62"/>
        <v>187651.89599999998</v>
      </c>
      <c r="Q104" s="13">
        <f>Q106</f>
        <v>0</v>
      </c>
      <c r="R104" s="13">
        <f t="shared" si="63"/>
        <v>187651.89599999998</v>
      </c>
      <c r="S104" s="13">
        <f>S106</f>
        <v>0</v>
      </c>
      <c r="T104" s="13">
        <f t="shared" si="64"/>
        <v>187651.89599999998</v>
      </c>
      <c r="U104" s="13">
        <f>U106</f>
        <v>0</v>
      </c>
      <c r="V104" s="13">
        <f t="shared" si="65"/>
        <v>187651.89599999998</v>
      </c>
      <c r="W104" s="13">
        <f>W106</f>
        <v>0</v>
      </c>
      <c r="X104" s="68">
        <f t="shared" si="66"/>
        <v>187651.89599999998</v>
      </c>
      <c r="Y104" s="13">
        <f>Y106</f>
        <v>0</v>
      </c>
      <c r="Z104" s="13">
        <f>Z106</f>
        <v>0</v>
      </c>
      <c r="AA104" s="13">
        <f t="shared" si="67"/>
        <v>0</v>
      </c>
      <c r="AB104" s="13">
        <f>AB106</f>
        <v>0</v>
      </c>
      <c r="AC104" s="13">
        <f t="shared" si="68"/>
        <v>0</v>
      </c>
      <c r="AD104" s="13">
        <f>AD106</f>
        <v>0</v>
      </c>
      <c r="AE104" s="13">
        <f t="shared" si="69"/>
        <v>0</v>
      </c>
      <c r="AF104" s="13">
        <f>AF106</f>
        <v>0</v>
      </c>
      <c r="AG104" s="13">
        <f t="shared" si="70"/>
        <v>0</v>
      </c>
      <c r="AH104" s="13">
        <f>AH106</f>
        <v>0</v>
      </c>
      <c r="AI104" s="13">
        <f t="shared" si="71"/>
        <v>0</v>
      </c>
      <c r="AJ104" s="13">
        <f>AJ106</f>
        <v>0</v>
      </c>
      <c r="AK104" s="13">
        <f t="shared" si="72"/>
        <v>0</v>
      </c>
      <c r="AL104" s="13">
        <f>AL106</f>
        <v>0</v>
      </c>
      <c r="AM104" s="13">
        <f t="shared" si="73"/>
        <v>0</v>
      </c>
      <c r="AN104" s="13">
        <f>AN106</f>
        <v>0</v>
      </c>
      <c r="AO104" s="13">
        <f t="shared" si="74"/>
        <v>0</v>
      </c>
      <c r="AP104" s="13">
        <f>AP106</f>
        <v>0</v>
      </c>
      <c r="AQ104" s="13">
        <f t="shared" si="75"/>
        <v>0</v>
      </c>
      <c r="AR104" s="13">
        <f>AR106</f>
        <v>0</v>
      </c>
      <c r="AS104" s="68">
        <f t="shared" si="76"/>
        <v>0</v>
      </c>
      <c r="AT104" s="13">
        <f>AT106</f>
        <v>0</v>
      </c>
      <c r="AU104" s="13">
        <f>AU106</f>
        <v>0</v>
      </c>
      <c r="AV104" s="13">
        <f t="shared" si="77"/>
        <v>0</v>
      </c>
      <c r="AW104" s="13">
        <f>AW106</f>
        <v>0</v>
      </c>
      <c r="AX104" s="13">
        <f t="shared" si="78"/>
        <v>0</v>
      </c>
      <c r="AY104" s="13">
        <f>AY106</f>
        <v>0</v>
      </c>
      <c r="AZ104" s="13">
        <f t="shared" si="79"/>
        <v>0</v>
      </c>
      <c r="BA104" s="13">
        <f>BA106</f>
        <v>0</v>
      </c>
      <c r="BB104" s="13">
        <f t="shared" si="80"/>
        <v>0</v>
      </c>
      <c r="BC104" s="13">
        <f>BC106</f>
        <v>0</v>
      </c>
      <c r="BD104" s="14">
        <f t="shared" si="81"/>
        <v>0</v>
      </c>
      <c r="BE104" s="13">
        <f>BE106</f>
        <v>0</v>
      </c>
      <c r="BF104" s="13">
        <f t="shared" si="82"/>
        <v>0</v>
      </c>
      <c r="BG104" s="13">
        <f>BG106</f>
        <v>0</v>
      </c>
      <c r="BH104" s="68">
        <f t="shared" si="83"/>
        <v>0</v>
      </c>
      <c r="BK104" s="27"/>
    </row>
    <row r="105" spans="1:63" x14ac:dyDescent="0.35">
      <c r="A105" s="64"/>
      <c r="B105" s="72" t="s">
        <v>27</v>
      </c>
      <c r="C105" s="80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68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68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4"/>
      <c r="BE105" s="13"/>
      <c r="BF105" s="13"/>
      <c r="BG105" s="13"/>
      <c r="BH105" s="68"/>
      <c r="BK105" s="27"/>
    </row>
    <row r="106" spans="1:63" x14ac:dyDescent="0.35">
      <c r="A106" s="64"/>
      <c r="B106" s="72" t="s">
        <v>30</v>
      </c>
      <c r="C106" s="79" t="s">
        <v>26</v>
      </c>
      <c r="D106" s="13">
        <v>225264.3</v>
      </c>
      <c r="E106" s="13"/>
      <c r="F106" s="13">
        <f t="shared" si="57"/>
        <v>225264.3</v>
      </c>
      <c r="G106" s="13">
        <v>-37612.404000000002</v>
      </c>
      <c r="H106" s="13">
        <f t="shared" si="58"/>
        <v>187651.89599999998</v>
      </c>
      <c r="I106" s="13"/>
      <c r="J106" s="13">
        <f t="shared" si="59"/>
        <v>187651.89599999998</v>
      </c>
      <c r="K106" s="13"/>
      <c r="L106" s="13">
        <f t="shared" si="60"/>
        <v>187651.89599999998</v>
      </c>
      <c r="M106" s="13"/>
      <c r="N106" s="13">
        <f t="shared" si="61"/>
        <v>187651.89599999998</v>
      </c>
      <c r="O106" s="13"/>
      <c r="P106" s="13">
        <f t="shared" si="62"/>
        <v>187651.89599999998</v>
      </c>
      <c r="Q106" s="13"/>
      <c r="R106" s="13">
        <f t="shared" si="63"/>
        <v>187651.89599999998</v>
      </c>
      <c r="S106" s="13"/>
      <c r="T106" s="13">
        <f t="shared" si="64"/>
        <v>187651.89599999998</v>
      </c>
      <c r="U106" s="13"/>
      <c r="V106" s="13">
        <f t="shared" si="65"/>
        <v>187651.89599999998</v>
      </c>
      <c r="W106" s="13"/>
      <c r="X106" s="68">
        <f t="shared" si="66"/>
        <v>187651.89599999998</v>
      </c>
      <c r="Y106" s="13">
        <v>0</v>
      </c>
      <c r="Z106" s="13"/>
      <c r="AA106" s="13">
        <f t="shared" si="67"/>
        <v>0</v>
      </c>
      <c r="AB106" s="13"/>
      <c r="AC106" s="13">
        <f t="shared" si="68"/>
        <v>0</v>
      </c>
      <c r="AD106" s="13"/>
      <c r="AE106" s="13">
        <f t="shared" si="69"/>
        <v>0</v>
      </c>
      <c r="AF106" s="13"/>
      <c r="AG106" s="13">
        <f t="shared" si="70"/>
        <v>0</v>
      </c>
      <c r="AH106" s="13"/>
      <c r="AI106" s="13">
        <f t="shared" si="71"/>
        <v>0</v>
      </c>
      <c r="AJ106" s="13"/>
      <c r="AK106" s="13">
        <f t="shared" si="72"/>
        <v>0</v>
      </c>
      <c r="AL106" s="13"/>
      <c r="AM106" s="13">
        <f t="shared" si="73"/>
        <v>0</v>
      </c>
      <c r="AN106" s="13"/>
      <c r="AO106" s="13">
        <f t="shared" si="74"/>
        <v>0</v>
      </c>
      <c r="AP106" s="13"/>
      <c r="AQ106" s="13">
        <f t="shared" si="75"/>
        <v>0</v>
      </c>
      <c r="AR106" s="13"/>
      <c r="AS106" s="68">
        <f t="shared" si="76"/>
        <v>0</v>
      </c>
      <c r="AT106" s="13">
        <v>0</v>
      </c>
      <c r="AU106" s="13"/>
      <c r="AV106" s="13">
        <f t="shared" si="77"/>
        <v>0</v>
      </c>
      <c r="AW106" s="13"/>
      <c r="AX106" s="13">
        <f t="shared" si="78"/>
        <v>0</v>
      </c>
      <c r="AY106" s="13"/>
      <c r="AZ106" s="13">
        <f t="shared" si="79"/>
        <v>0</v>
      </c>
      <c r="BA106" s="13"/>
      <c r="BB106" s="13">
        <f t="shared" si="80"/>
        <v>0</v>
      </c>
      <c r="BC106" s="13"/>
      <c r="BD106" s="14">
        <f t="shared" si="81"/>
        <v>0</v>
      </c>
      <c r="BE106" s="13"/>
      <c r="BF106" s="13">
        <f t="shared" si="82"/>
        <v>0</v>
      </c>
      <c r="BG106" s="13"/>
      <c r="BH106" s="68">
        <f t="shared" si="83"/>
        <v>0</v>
      </c>
      <c r="BI106" s="3" t="s">
        <v>120</v>
      </c>
      <c r="BK106" s="27"/>
    </row>
    <row r="107" spans="1:63" ht="54" x14ac:dyDescent="0.35">
      <c r="A107" s="64" t="s">
        <v>123</v>
      </c>
      <c r="B107" s="72" t="s">
        <v>124</v>
      </c>
      <c r="C107" s="80" t="s">
        <v>35</v>
      </c>
      <c r="D107" s="13">
        <f>D111</f>
        <v>346343.1</v>
      </c>
      <c r="E107" s="13">
        <f>E111</f>
        <v>0</v>
      </c>
      <c r="F107" s="13">
        <f t="shared" si="57"/>
        <v>346343.1</v>
      </c>
      <c r="G107" s="13">
        <f>G111+G112</f>
        <v>-346343.1</v>
      </c>
      <c r="H107" s="13">
        <f t="shared" si="58"/>
        <v>0</v>
      </c>
      <c r="I107" s="13">
        <f>I111+I112</f>
        <v>0</v>
      </c>
      <c r="J107" s="13">
        <f t="shared" si="59"/>
        <v>0</v>
      </c>
      <c r="K107" s="13">
        <f>K111+K112+K110</f>
        <v>69400.667000000001</v>
      </c>
      <c r="L107" s="13">
        <f t="shared" si="60"/>
        <v>69400.667000000001</v>
      </c>
      <c r="M107" s="13">
        <f>M111+M112+M110+M109</f>
        <v>105000</v>
      </c>
      <c r="N107" s="13">
        <f t="shared" si="61"/>
        <v>174400.66700000002</v>
      </c>
      <c r="O107" s="13">
        <f>O111+O112+O110+O109</f>
        <v>0</v>
      </c>
      <c r="P107" s="13">
        <f t="shared" si="62"/>
        <v>174400.66700000002</v>
      </c>
      <c r="Q107" s="13">
        <f>Q111+Q112+Q110+Q109</f>
        <v>0</v>
      </c>
      <c r="R107" s="13">
        <f t="shared" si="63"/>
        <v>174400.66700000002</v>
      </c>
      <c r="S107" s="13">
        <f>S111+S112+S110+S109</f>
        <v>0</v>
      </c>
      <c r="T107" s="13">
        <f t="shared" si="64"/>
        <v>174400.66700000002</v>
      </c>
      <c r="U107" s="13">
        <f>U111+U112+U110+U109</f>
        <v>0</v>
      </c>
      <c r="V107" s="13">
        <f t="shared" si="65"/>
        <v>174400.66700000002</v>
      </c>
      <c r="W107" s="13">
        <f>W111+W112+W110+W109</f>
        <v>46943.554999999993</v>
      </c>
      <c r="X107" s="68">
        <f t="shared" si="66"/>
        <v>221344.22200000001</v>
      </c>
      <c r="Y107" s="13">
        <f>Y111</f>
        <v>0</v>
      </c>
      <c r="Z107" s="13">
        <f>Z111</f>
        <v>0</v>
      </c>
      <c r="AA107" s="13">
        <f t="shared" si="67"/>
        <v>0</v>
      </c>
      <c r="AB107" s="13">
        <f>AB111+AB112+AB110</f>
        <v>641718.24800000002</v>
      </c>
      <c r="AC107" s="13">
        <f t="shared" si="68"/>
        <v>641718.24800000002</v>
      </c>
      <c r="AD107" s="13">
        <f>AD111+AD112+AD110</f>
        <v>-69400.667000000001</v>
      </c>
      <c r="AE107" s="13">
        <f t="shared" si="69"/>
        <v>572317.58100000001</v>
      </c>
      <c r="AF107" s="13">
        <f>AF111+AF112+AF110</f>
        <v>0</v>
      </c>
      <c r="AG107" s="13">
        <f t="shared" si="70"/>
        <v>572317.58100000001</v>
      </c>
      <c r="AH107" s="13">
        <f>AH111+AH112+AH110+AH109</f>
        <v>-105000</v>
      </c>
      <c r="AI107" s="13">
        <f t="shared" si="71"/>
        <v>467317.58100000001</v>
      </c>
      <c r="AJ107" s="13">
        <f>AJ111+AJ112+AJ110+AJ109</f>
        <v>0</v>
      </c>
      <c r="AK107" s="13">
        <f t="shared" si="72"/>
        <v>467317.58100000001</v>
      </c>
      <c r="AL107" s="13">
        <f>AL111+AL112+AL110+AL109</f>
        <v>0</v>
      </c>
      <c r="AM107" s="13">
        <f t="shared" si="73"/>
        <v>467317.58100000001</v>
      </c>
      <c r="AN107" s="13">
        <f>AN111+AN112+AN110+AN109</f>
        <v>0</v>
      </c>
      <c r="AO107" s="13">
        <f t="shared" si="74"/>
        <v>467317.58100000001</v>
      </c>
      <c r="AP107" s="13">
        <f>AP111+AP112+AP110+AP109</f>
        <v>0</v>
      </c>
      <c r="AQ107" s="13">
        <f t="shared" si="75"/>
        <v>467317.58100000001</v>
      </c>
      <c r="AR107" s="13">
        <f>AR111+AR112+AR110+AR109</f>
        <v>-46943.555</v>
      </c>
      <c r="AS107" s="68">
        <f t="shared" si="76"/>
        <v>420374.02600000001</v>
      </c>
      <c r="AT107" s="13">
        <f>AT111</f>
        <v>0</v>
      </c>
      <c r="AU107" s="13">
        <f>AU111</f>
        <v>0</v>
      </c>
      <c r="AV107" s="13">
        <f t="shared" si="77"/>
        <v>0</v>
      </c>
      <c r="AW107" s="13">
        <f>AW111+AW112</f>
        <v>0</v>
      </c>
      <c r="AX107" s="13">
        <f t="shared" si="78"/>
        <v>0</v>
      </c>
      <c r="AY107" s="13">
        <f>AY111+AY112+AY110</f>
        <v>0</v>
      </c>
      <c r="AZ107" s="13">
        <f t="shared" si="79"/>
        <v>0</v>
      </c>
      <c r="BA107" s="13">
        <f>BA111+BA112+BA110+BA109</f>
        <v>0</v>
      </c>
      <c r="BB107" s="13">
        <f t="shared" si="80"/>
        <v>0</v>
      </c>
      <c r="BC107" s="13">
        <f>BC111+BC112+BC110+BC109</f>
        <v>0</v>
      </c>
      <c r="BD107" s="14">
        <f t="shared" si="81"/>
        <v>0</v>
      </c>
      <c r="BE107" s="13">
        <f>BE111+BE112+BE110+BE109</f>
        <v>0</v>
      </c>
      <c r="BF107" s="13">
        <f t="shared" si="82"/>
        <v>0</v>
      </c>
      <c r="BG107" s="13">
        <f>BG111+BG112+BG110+BG109</f>
        <v>0</v>
      </c>
      <c r="BH107" s="68">
        <f t="shared" si="83"/>
        <v>0</v>
      </c>
      <c r="BK107" s="27"/>
    </row>
    <row r="108" spans="1:63" x14ac:dyDescent="0.35">
      <c r="A108" s="64"/>
      <c r="B108" s="72" t="s">
        <v>27</v>
      </c>
      <c r="C108" s="80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68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68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4"/>
      <c r="BE108" s="13"/>
      <c r="BF108" s="13"/>
      <c r="BG108" s="13"/>
      <c r="BH108" s="68"/>
      <c r="BK108" s="27"/>
    </row>
    <row r="109" spans="1:63" s="1" customFormat="1" hidden="1" x14ac:dyDescent="0.35">
      <c r="A109" s="10"/>
      <c r="B109" s="26" t="s">
        <v>28</v>
      </c>
      <c r="C109" s="35"/>
      <c r="D109" s="31"/>
      <c r="E109" s="13"/>
      <c r="F109" s="13"/>
      <c r="G109" s="13"/>
      <c r="H109" s="13"/>
      <c r="I109" s="13"/>
      <c r="J109" s="13"/>
      <c r="K109" s="13"/>
      <c r="L109" s="13"/>
      <c r="M109" s="13">
        <v>95000</v>
      </c>
      <c r="N109" s="13">
        <f t="shared" si="61"/>
        <v>95000</v>
      </c>
      <c r="O109" s="13"/>
      <c r="P109" s="13">
        <f t="shared" si="62"/>
        <v>95000</v>
      </c>
      <c r="Q109" s="13"/>
      <c r="R109" s="13">
        <f t="shared" si="63"/>
        <v>95000</v>
      </c>
      <c r="S109" s="13"/>
      <c r="T109" s="13">
        <f t="shared" si="64"/>
        <v>95000</v>
      </c>
      <c r="U109" s="13"/>
      <c r="V109" s="13">
        <f t="shared" si="65"/>
        <v>95000</v>
      </c>
      <c r="W109" s="30">
        <v>-95000</v>
      </c>
      <c r="X109" s="13">
        <f t="shared" si="66"/>
        <v>0</v>
      </c>
      <c r="Y109" s="31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>
        <f t="shared" si="71"/>
        <v>0</v>
      </c>
      <c r="AJ109" s="13"/>
      <c r="AK109" s="13">
        <f t="shared" si="72"/>
        <v>0</v>
      </c>
      <c r="AL109" s="13"/>
      <c r="AM109" s="13">
        <f t="shared" si="73"/>
        <v>0</v>
      </c>
      <c r="AN109" s="13"/>
      <c r="AO109" s="13">
        <f t="shared" si="74"/>
        <v>0</v>
      </c>
      <c r="AP109" s="13"/>
      <c r="AQ109" s="13">
        <f t="shared" si="75"/>
        <v>0</v>
      </c>
      <c r="AR109" s="30"/>
      <c r="AS109" s="13">
        <f t="shared" si="76"/>
        <v>0</v>
      </c>
      <c r="AT109" s="31"/>
      <c r="AU109" s="31"/>
      <c r="AV109" s="13"/>
      <c r="AW109" s="13"/>
      <c r="AX109" s="13"/>
      <c r="AY109" s="13"/>
      <c r="AZ109" s="13"/>
      <c r="BA109" s="13"/>
      <c r="BB109" s="13">
        <f t="shared" si="80"/>
        <v>0</v>
      </c>
      <c r="BC109" s="13"/>
      <c r="BD109" s="14">
        <f t="shared" si="81"/>
        <v>0</v>
      </c>
      <c r="BE109" s="13"/>
      <c r="BF109" s="13">
        <f t="shared" si="82"/>
        <v>0</v>
      </c>
      <c r="BG109" s="30"/>
      <c r="BH109" s="13">
        <f t="shared" si="83"/>
        <v>0</v>
      </c>
      <c r="BI109" s="3" t="s">
        <v>125</v>
      </c>
      <c r="BJ109" s="4" t="s">
        <v>29</v>
      </c>
      <c r="BK109" s="27"/>
    </row>
    <row r="110" spans="1:63" x14ac:dyDescent="0.35">
      <c r="A110" s="64"/>
      <c r="B110" s="72" t="s">
        <v>30</v>
      </c>
      <c r="C110" s="79" t="s">
        <v>26</v>
      </c>
      <c r="D110" s="13"/>
      <c r="E110" s="13"/>
      <c r="F110" s="13">
        <f t="shared" si="57"/>
        <v>0</v>
      </c>
      <c r="G110" s="13"/>
      <c r="H110" s="13">
        <f t="shared" si="58"/>
        <v>0</v>
      </c>
      <c r="I110" s="13"/>
      <c r="J110" s="13">
        <f t="shared" si="59"/>
        <v>0</v>
      </c>
      <c r="K110" s="13">
        <v>20000</v>
      </c>
      <c r="L110" s="13">
        <f t="shared" si="60"/>
        <v>20000</v>
      </c>
      <c r="M110" s="13">
        <v>10000</v>
      </c>
      <c r="N110" s="13">
        <f t="shared" si="61"/>
        <v>30000</v>
      </c>
      <c r="O110" s="13"/>
      <c r="P110" s="13">
        <f t="shared" si="62"/>
        <v>30000</v>
      </c>
      <c r="Q110" s="13"/>
      <c r="R110" s="13">
        <f t="shared" si="63"/>
        <v>30000</v>
      </c>
      <c r="S110" s="13"/>
      <c r="T110" s="13">
        <f t="shared" si="64"/>
        <v>30000</v>
      </c>
      <c r="U110" s="13"/>
      <c r="V110" s="13">
        <f t="shared" si="65"/>
        <v>30000</v>
      </c>
      <c r="W110" s="13">
        <v>12915.311</v>
      </c>
      <c r="X110" s="68">
        <f t="shared" si="66"/>
        <v>42915.311000000002</v>
      </c>
      <c r="Y110" s="13"/>
      <c r="Z110" s="13"/>
      <c r="AA110" s="13"/>
      <c r="AB110" s="13">
        <v>641718.24800000002</v>
      </c>
      <c r="AC110" s="13">
        <f t="shared" si="68"/>
        <v>641718.24800000002</v>
      </c>
      <c r="AD110" s="13">
        <v>-69400.667000000001</v>
      </c>
      <c r="AE110" s="13">
        <f t="shared" si="69"/>
        <v>572317.58100000001</v>
      </c>
      <c r="AF110" s="13"/>
      <c r="AG110" s="13">
        <f t="shared" si="70"/>
        <v>572317.58100000001</v>
      </c>
      <c r="AH110" s="13">
        <f>-10000-95000</f>
        <v>-105000</v>
      </c>
      <c r="AI110" s="13">
        <f t="shared" si="71"/>
        <v>467317.58100000001</v>
      </c>
      <c r="AJ110" s="13"/>
      <c r="AK110" s="13">
        <f t="shared" si="72"/>
        <v>467317.58100000001</v>
      </c>
      <c r="AL110" s="13"/>
      <c r="AM110" s="13">
        <f t="shared" si="73"/>
        <v>467317.58100000001</v>
      </c>
      <c r="AN110" s="13"/>
      <c r="AO110" s="13">
        <f t="shared" si="74"/>
        <v>467317.58100000001</v>
      </c>
      <c r="AP110" s="13"/>
      <c r="AQ110" s="13">
        <f t="shared" si="75"/>
        <v>467317.58100000001</v>
      </c>
      <c r="AR110" s="13">
        <v>-46943.555</v>
      </c>
      <c r="AS110" s="68">
        <f t="shared" si="76"/>
        <v>420374.02600000001</v>
      </c>
      <c r="AT110" s="13"/>
      <c r="AU110" s="13"/>
      <c r="AV110" s="13"/>
      <c r="AW110" s="13"/>
      <c r="AX110" s="13"/>
      <c r="AY110" s="13"/>
      <c r="AZ110" s="13">
        <f t="shared" si="79"/>
        <v>0</v>
      </c>
      <c r="BA110" s="13"/>
      <c r="BB110" s="13">
        <f t="shared" si="80"/>
        <v>0</v>
      </c>
      <c r="BC110" s="13"/>
      <c r="BD110" s="14">
        <f t="shared" si="81"/>
        <v>0</v>
      </c>
      <c r="BE110" s="13"/>
      <c r="BF110" s="13">
        <f t="shared" si="82"/>
        <v>0</v>
      </c>
      <c r="BG110" s="13"/>
      <c r="BH110" s="68">
        <f t="shared" si="83"/>
        <v>0</v>
      </c>
      <c r="BI110" s="3" t="s">
        <v>120</v>
      </c>
      <c r="BK110" s="27"/>
    </row>
    <row r="111" spans="1:63" x14ac:dyDescent="0.35">
      <c r="A111" s="64"/>
      <c r="B111" s="72" t="s">
        <v>51</v>
      </c>
      <c r="C111" s="79" t="s">
        <v>26</v>
      </c>
      <c r="D111" s="13">
        <v>346343.1</v>
      </c>
      <c r="E111" s="13"/>
      <c r="F111" s="13">
        <f t="shared" si="57"/>
        <v>346343.1</v>
      </c>
      <c r="G111" s="13">
        <v>-346343.1</v>
      </c>
      <c r="H111" s="13">
        <f t="shared" si="58"/>
        <v>0</v>
      </c>
      <c r="I111" s="13"/>
      <c r="J111" s="13">
        <f t="shared" si="59"/>
        <v>0</v>
      </c>
      <c r="K111" s="13">
        <v>49400.667000000001</v>
      </c>
      <c r="L111" s="13">
        <f t="shared" si="60"/>
        <v>49400.667000000001</v>
      </c>
      <c r="M111" s="13"/>
      <c r="N111" s="13">
        <f t="shared" si="61"/>
        <v>49400.667000000001</v>
      </c>
      <c r="O111" s="13"/>
      <c r="P111" s="13">
        <f t="shared" si="62"/>
        <v>49400.667000000001</v>
      </c>
      <c r="Q111" s="13"/>
      <c r="R111" s="13">
        <f t="shared" si="63"/>
        <v>49400.667000000001</v>
      </c>
      <c r="S111" s="13"/>
      <c r="T111" s="13">
        <f t="shared" si="64"/>
        <v>49400.667000000001</v>
      </c>
      <c r="U111" s="13"/>
      <c r="V111" s="13">
        <f t="shared" si="65"/>
        <v>49400.667000000001</v>
      </c>
      <c r="W111" s="13">
        <v>129028.24400000001</v>
      </c>
      <c r="X111" s="68">
        <f t="shared" si="66"/>
        <v>178428.91100000002</v>
      </c>
      <c r="Y111" s="13">
        <v>0</v>
      </c>
      <c r="Z111" s="13"/>
      <c r="AA111" s="13">
        <f t="shared" si="67"/>
        <v>0</v>
      </c>
      <c r="AB111" s="13"/>
      <c r="AC111" s="13">
        <f t="shared" si="68"/>
        <v>0</v>
      </c>
      <c r="AD111" s="13"/>
      <c r="AE111" s="13">
        <f t="shared" si="69"/>
        <v>0</v>
      </c>
      <c r="AF111" s="13"/>
      <c r="AG111" s="13">
        <f t="shared" si="70"/>
        <v>0</v>
      </c>
      <c r="AH111" s="13"/>
      <c r="AI111" s="13">
        <f t="shared" si="71"/>
        <v>0</v>
      </c>
      <c r="AJ111" s="13"/>
      <c r="AK111" s="13">
        <f t="shared" si="72"/>
        <v>0</v>
      </c>
      <c r="AL111" s="13"/>
      <c r="AM111" s="13">
        <f t="shared" si="73"/>
        <v>0</v>
      </c>
      <c r="AN111" s="13"/>
      <c r="AO111" s="13">
        <f t="shared" si="74"/>
        <v>0</v>
      </c>
      <c r="AP111" s="13"/>
      <c r="AQ111" s="13">
        <f t="shared" si="75"/>
        <v>0</v>
      </c>
      <c r="AR111" s="13"/>
      <c r="AS111" s="68">
        <f t="shared" si="76"/>
        <v>0</v>
      </c>
      <c r="AT111" s="13">
        <v>0</v>
      </c>
      <c r="AU111" s="13"/>
      <c r="AV111" s="13">
        <f t="shared" si="77"/>
        <v>0</v>
      </c>
      <c r="AW111" s="13"/>
      <c r="AX111" s="13">
        <f t="shared" si="78"/>
        <v>0</v>
      </c>
      <c r="AY111" s="13"/>
      <c r="AZ111" s="13">
        <f t="shared" si="79"/>
        <v>0</v>
      </c>
      <c r="BA111" s="13"/>
      <c r="BB111" s="13">
        <f t="shared" si="80"/>
        <v>0</v>
      </c>
      <c r="BC111" s="13"/>
      <c r="BD111" s="14">
        <f t="shared" si="81"/>
        <v>0</v>
      </c>
      <c r="BE111" s="13"/>
      <c r="BF111" s="13">
        <f t="shared" si="82"/>
        <v>0</v>
      </c>
      <c r="BG111" s="13"/>
      <c r="BH111" s="68">
        <f t="shared" si="83"/>
        <v>0</v>
      </c>
      <c r="BI111" s="3" t="s">
        <v>111</v>
      </c>
      <c r="BK111" s="27"/>
    </row>
    <row r="112" spans="1:63" s="1" customFormat="1" hidden="1" x14ac:dyDescent="0.35">
      <c r="A112" s="10"/>
      <c r="B112" s="26" t="s">
        <v>30</v>
      </c>
      <c r="C112" s="35"/>
      <c r="D112" s="31"/>
      <c r="E112" s="13"/>
      <c r="F112" s="13"/>
      <c r="G112" s="13"/>
      <c r="H112" s="13">
        <f t="shared" si="58"/>
        <v>0</v>
      </c>
      <c r="I112" s="13"/>
      <c r="J112" s="13">
        <f t="shared" si="59"/>
        <v>0</v>
      </c>
      <c r="K112" s="13"/>
      <c r="L112" s="13">
        <f t="shared" si="60"/>
        <v>0</v>
      </c>
      <c r="M112" s="13"/>
      <c r="N112" s="13">
        <f t="shared" si="61"/>
        <v>0</v>
      </c>
      <c r="O112" s="13"/>
      <c r="P112" s="13">
        <f t="shared" si="62"/>
        <v>0</v>
      </c>
      <c r="Q112" s="13"/>
      <c r="R112" s="13">
        <f t="shared" si="63"/>
        <v>0</v>
      </c>
      <c r="S112" s="13"/>
      <c r="T112" s="13">
        <f t="shared" si="64"/>
        <v>0</v>
      </c>
      <c r="U112" s="13"/>
      <c r="V112" s="13">
        <f t="shared" si="65"/>
        <v>0</v>
      </c>
      <c r="W112" s="30"/>
      <c r="X112" s="13">
        <f t="shared" si="66"/>
        <v>0</v>
      </c>
      <c r="Y112" s="31"/>
      <c r="Z112" s="13"/>
      <c r="AA112" s="13"/>
      <c r="AB112" s="13"/>
      <c r="AC112" s="13">
        <f t="shared" si="68"/>
        <v>0</v>
      </c>
      <c r="AD112" s="13"/>
      <c r="AE112" s="13">
        <f t="shared" si="69"/>
        <v>0</v>
      </c>
      <c r="AF112" s="13"/>
      <c r="AG112" s="13">
        <f t="shared" si="70"/>
        <v>0</v>
      </c>
      <c r="AH112" s="13"/>
      <c r="AI112" s="13">
        <f t="shared" si="71"/>
        <v>0</v>
      </c>
      <c r="AJ112" s="13"/>
      <c r="AK112" s="13">
        <f t="shared" si="72"/>
        <v>0</v>
      </c>
      <c r="AL112" s="13"/>
      <c r="AM112" s="13">
        <f t="shared" si="73"/>
        <v>0</v>
      </c>
      <c r="AN112" s="13"/>
      <c r="AO112" s="13">
        <f t="shared" si="74"/>
        <v>0</v>
      </c>
      <c r="AP112" s="13"/>
      <c r="AQ112" s="13">
        <f t="shared" si="75"/>
        <v>0</v>
      </c>
      <c r="AR112" s="30"/>
      <c r="AS112" s="13">
        <f t="shared" si="76"/>
        <v>0</v>
      </c>
      <c r="AT112" s="31"/>
      <c r="AU112" s="31"/>
      <c r="AV112" s="13"/>
      <c r="AW112" s="13"/>
      <c r="AX112" s="13">
        <f t="shared" si="78"/>
        <v>0</v>
      </c>
      <c r="AY112" s="13"/>
      <c r="AZ112" s="13">
        <f t="shared" si="79"/>
        <v>0</v>
      </c>
      <c r="BA112" s="13"/>
      <c r="BB112" s="13">
        <f t="shared" si="80"/>
        <v>0</v>
      </c>
      <c r="BC112" s="13"/>
      <c r="BD112" s="14">
        <f t="shared" si="81"/>
        <v>0</v>
      </c>
      <c r="BE112" s="13"/>
      <c r="BF112" s="13">
        <f t="shared" si="82"/>
        <v>0</v>
      </c>
      <c r="BG112" s="30"/>
      <c r="BH112" s="13">
        <f t="shared" si="83"/>
        <v>0</v>
      </c>
      <c r="BI112" s="3" t="s">
        <v>120</v>
      </c>
      <c r="BJ112" s="4" t="s">
        <v>29</v>
      </c>
      <c r="BK112" s="27"/>
    </row>
    <row r="113" spans="1:63" ht="54" x14ac:dyDescent="0.35">
      <c r="A113" s="64" t="s">
        <v>126</v>
      </c>
      <c r="B113" s="72" t="s">
        <v>127</v>
      </c>
      <c r="C113" s="80" t="s">
        <v>35</v>
      </c>
      <c r="D113" s="13"/>
      <c r="E113" s="13"/>
      <c r="F113" s="13"/>
      <c r="G113" s="13"/>
      <c r="H113" s="13"/>
      <c r="I113" s="13"/>
      <c r="J113" s="13"/>
      <c r="K113" s="13"/>
      <c r="L113" s="13">
        <f t="shared" si="60"/>
        <v>0</v>
      </c>
      <c r="M113" s="13"/>
      <c r="N113" s="13">
        <f t="shared" si="61"/>
        <v>0</v>
      </c>
      <c r="O113" s="13"/>
      <c r="P113" s="13">
        <f t="shared" si="62"/>
        <v>0</v>
      </c>
      <c r="Q113" s="13"/>
      <c r="R113" s="13">
        <f t="shared" si="63"/>
        <v>0</v>
      </c>
      <c r="S113" s="13"/>
      <c r="T113" s="13">
        <f t="shared" si="64"/>
        <v>0</v>
      </c>
      <c r="U113" s="13"/>
      <c r="V113" s="13">
        <f t="shared" si="65"/>
        <v>0</v>
      </c>
      <c r="W113" s="13"/>
      <c r="X113" s="68">
        <f t="shared" si="66"/>
        <v>0</v>
      </c>
      <c r="Y113" s="13"/>
      <c r="Z113" s="13"/>
      <c r="AA113" s="13"/>
      <c r="AB113" s="13"/>
      <c r="AC113" s="13"/>
      <c r="AD113" s="13">
        <v>5231.8329999999996</v>
      </c>
      <c r="AE113" s="13">
        <f t="shared" si="69"/>
        <v>5231.8329999999996</v>
      </c>
      <c r="AF113" s="13">
        <v>-2864.2629999999999</v>
      </c>
      <c r="AG113" s="13">
        <f t="shared" si="70"/>
        <v>2367.5699999999997</v>
      </c>
      <c r="AH113" s="13"/>
      <c r="AI113" s="13">
        <f t="shared" si="71"/>
        <v>2367.5699999999997</v>
      </c>
      <c r="AJ113" s="13"/>
      <c r="AK113" s="13">
        <f t="shared" si="72"/>
        <v>2367.5699999999997</v>
      </c>
      <c r="AL113" s="13"/>
      <c r="AM113" s="13">
        <f t="shared" si="73"/>
        <v>2367.5699999999997</v>
      </c>
      <c r="AN113" s="13"/>
      <c r="AO113" s="13">
        <f t="shared" si="74"/>
        <v>2367.5699999999997</v>
      </c>
      <c r="AP113" s="13"/>
      <c r="AQ113" s="13">
        <f t="shared" si="75"/>
        <v>2367.5699999999997</v>
      </c>
      <c r="AR113" s="13"/>
      <c r="AS113" s="68">
        <f t="shared" si="76"/>
        <v>2367.5699999999997</v>
      </c>
      <c r="AT113" s="13"/>
      <c r="AU113" s="13"/>
      <c r="AV113" s="13"/>
      <c r="AW113" s="13"/>
      <c r="AX113" s="13"/>
      <c r="AY113" s="13"/>
      <c r="AZ113" s="13">
        <f t="shared" si="79"/>
        <v>0</v>
      </c>
      <c r="BA113" s="13"/>
      <c r="BB113" s="13">
        <f t="shared" si="80"/>
        <v>0</v>
      </c>
      <c r="BC113" s="13"/>
      <c r="BD113" s="14">
        <f t="shared" si="81"/>
        <v>0</v>
      </c>
      <c r="BE113" s="13"/>
      <c r="BF113" s="13">
        <f t="shared" si="82"/>
        <v>0</v>
      </c>
      <c r="BG113" s="13"/>
      <c r="BH113" s="68">
        <f t="shared" si="83"/>
        <v>0</v>
      </c>
      <c r="BI113" s="3" t="s">
        <v>128</v>
      </c>
      <c r="BK113" s="27"/>
    </row>
    <row r="114" spans="1:63" ht="54" x14ac:dyDescent="0.35">
      <c r="A114" s="64" t="s">
        <v>129</v>
      </c>
      <c r="B114" s="72" t="s">
        <v>130</v>
      </c>
      <c r="C114" s="80" t="s">
        <v>35</v>
      </c>
      <c r="D114" s="13"/>
      <c r="E114" s="13"/>
      <c r="F114" s="13"/>
      <c r="G114" s="13"/>
      <c r="H114" s="13"/>
      <c r="I114" s="13"/>
      <c r="J114" s="13"/>
      <c r="K114" s="13"/>
      <c r="L114" s="13">
        <f t="shared" si="60"/>
        <v>0</v>
      </c>
      <c r="M114" s="13"/>
      <c r="N114" s="13">
        <f t="shared" si="61"/>
        <v>0</v>
      </c>
      <c r="O114" s="13"/>
      <c r="P114" s="13">
        <f t="shared" si="62"/>
        <v>0</v>
      </c>
      <c r="Q114" s="13"/>
      <c r="R114" s="13">
        <f t="shared" si="63"/>
        <v>0</v>
      </c>
      <c r="S114" s="13"/>
      <c r="T114" s="13">
        <f t="shared" si="64"/>
        <v>0</v>
      </c>
      <c r="U114" s="13"/>
      <c r="V114" s="13">
        <f t="shared" si="65"/>
        <v>0</v>
      </c>
      <c r="W114" s="13"/>
      <c r="X114" s="68">
        <f t="shared" si="66"/>
        <v>0</v>
      </c>
      <c r="Y114" s="13"/>
      <c r="Z114" s="13"/>
      <c r="AA114" s="13"/>
      <c r="AB114" s="13"/>
      <c r="AC114" s="13"/>
      <c r="AD114" s="13">
        <v>2627.7739999999999</v>
      </c>
      <c r="AE114" s="13">
        <f t="shared" si="69"/>
        <v>2627.7739999999999</v>
      </c>
      <c r="AF114" s="13">
        <v>-2134.1729999999998</v>
      </c>
      <c r="AG114" s="13">
        <f t="shared" si="70"/>
        <v>493.60100000000011</v>
      </c>
      <c r="AH114" s="13"/>
      <c r="AI114" s="13">
        <f t="shared" si="71"/>
        <v>493.60100000000011</v>
      </c>
      <c r="AJ114" s="13"/>
      <c r="AK114" s="13">
        <f t="shared" si="72"/>
        <v>493.60100000000011</v>
      </c>
      <c r="AL114" s="13"/>
      <c r="AM114" s="13">
        <f t="shared" si="73"/>
        <v>493.60100000000011</v>
      </c>
      <c r="AN114" s="13"/>
      <c r="AO114" s="13">
        <f t="shared" si="74"/>
        <v>493.60100000000011</v>
      </c>
      <c r="AP114" s="13"/>
      <c r="AQ114" s="13">
        <f t="shared" si="75"/>
        <v>493.60100000000011</v>
      </c>
      <c r="AR114" s="13"/>
      <c r="AS114" s="68">
        <f t="shared" si="76"/>
        <v>493.60100000000011</v>
      </c>
      <c r="AT114" s="13"/>
      <c r="AU114" s="13"/>
      <c r="AV114" s="13"/>
      <c r="AW114" s="13"/>
      <c r="AX114" s="13"/>
      <c r="AY114" s="13"/>
      <c r="AZ114" s="13">
        <f t="shared" si="79"/>
        <v>0</v>
      </c>
      <c r="BA114" s="13"/>
      <c r="BB114" s="13">
        <f t="shared" si="80"/>
        <v>0</v>
      </c>
      <c r="BC114" s="13"/>
      <c r="BD114" s="14">
        <f t="shared" si="81"/>
        <v>0</v>
      </c>
      <c r="BE114" s="13"/>
      <c r="BF114" s="13">
        <f t="shared" si="82"/>
        <v>0</v>
      </c>
      <c r="BG114" s="13"/>
      <c r="BH114" s="68">
        <f t="shared" si="83"/>
        <v>0</v>
      </c>
      <c r="BI114" s="3" t="s">
        <v>131</v>
      </c>
      <c r="BK114" s="27"/>
    </row>
    <row r="115" spans="1:63" ht="72" x14ac:dyDescent="0.35">
      <c r="A115" s="64" t="s">
        <v>132</v>
      </c>
      <c r="B115" s="72" t="s">
        <v>133</v>
      </c>
      <c r="C115" s="80" t="s">
        <v>88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>
        <v>23600</v>
      </c>
      <c r="R115" s="13">
        <f t="shared" si="63"/>
        <v>23600</v>
      </c>
      <c r="S115" s="13"/>
      <c r="T115" s="13">
        <f t="shared" si="64"/>
        <v>23600</v>
      </c>
      <c r="U115" s="13"/>
      <c r="V115" s="13">
        <f t="shared" si="65"/>
        <v>23600</v>
      </c>
      <c r="W115" s="13"/>
      <c r="X115" s="68">
        <f t="shared" si="66"/>
        <v>23600</v>
      </c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>
        <f t="shared" si="73"/>
        <v>0</v>
      </c>
      <c r="AN115" s="13"/>
      <c r="AO115" s="13">
        <f t="shared" si="74"/>
        <v>0</v>
      </c>
      <c r="AP115" s="13"/>
      <c r="AQ115" s="13">
        <f t="shared" si="75"/>
        <v>0</v>
      </c>
      <c r="AR115" s="13"/>
      <c r="AS115" s="68">
        <f t="shared" si="76"/>
        <v>0</v>
      </c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4">
        <f t="shared" si="81"/>
        <v>0</v>
      </c>
      <c r="BE115" s="13"/>
      <c r="BF115" s="13">
        <f t="shared" si="82"/>
        <v>0</v>
      </c>
      <c r="BG115" s="13"/>
      <c r="BH115" s="68">
        <f t="shared" si="83"/>
        <v>0</v>
      </c>
      <c r="BI115" s="3" t="s">
        <v>134</v>
      </c>
      <c r="BK115" s="27"/>
    </row>
    <row r="116" spans="1:63" x14ac:dyDescent="0.35">
      <c r="A116" s="64"/>
      <c r="B116" s="72" t="s">
        <v>135</v>
      </c>
      <c r="C116" s="77" t="s">
        <v>26</v>
      </c>
      <c r="D116" s="13">
        <f>D120+D121+D122</f>
        <v>652121.59999999998</v>
      </c>
      <c r="E116" s="13">
        <f>E120+E121+E122</f>
        <v>-28810.120999999999</v>
      </c>
      <c r="F116" s="13">
        <f t="shared" si="57"/>
        <v>623311.47899999993</v>
      </c>
      <c r="G116" s="13">
        <f>G120+G121+G122+G125+G126</f>
        <v>-163034.073</v>
      </c>
      <c r="H116" s="13">
        <f t="shared" si="58"/>
        <v>460277.40599999996</v>
      </c>
      <c r="I116" s="13">
        <f>I120+I121+I122+I125+I126</f>
        <v>0</v>
      </c>
      <c r="J116" s="13">
        <f t="shared" si="59"/>
        <v>460277.40599999996</v>
      </c>
      <c r="K116" s="13">
        <f>K120+K121+K122+K125+K126</f>
        <v>-123523.57</v>
      </c>
      <c r="L116" s="13">
        <f t="shared" si="60"/>
        <v>336753.83599999995</v>
      </c>
      <c r="M116" s="13">
        <f>M120+M121+M122+M125+M126</f>
        <v>0</v>
      </c>
      <c r="N116" s="13">
        <f t="shared" si="61"/>
        <v>336753.83599999995</v>
      </c>
      <c r="O116" s="13">
        <f>O120+O121+O122+O125+O126</f>
        <v>0</v>
      </c>
      <c r="P116" s="13">
        <f t="shared" si="62"/>
        <v>336753.83599999995</v>
      </c>
      <c r="Q116" s="13">
        <f>Q120+Q121+Q122+Q125+Q126</f>
        <v>-80691.903999999995</v>
      </c>
      <c r="R116" s="13">
        <f t="shared" si="63"/>
        <v>256061.93199999997</v>
      </c>
      <c r="S116" s="13">
        <f>S120+S121+S122+S125+S126</f>
        <v>0</v>
      </c>
      <c r="T116" s="13">
        <f t="shared" si="64"/>
        <v>256061.93199999997</v>
      </c>
      <c r="U116" s="13">
        <f>U120+U121+U122+U125+U126</f>
        <v>0</v>
      </c>
      <c r="V116" s="13">
        <f t="shared" si="65"/>
        <v>256061.93199999997</v>
      </c>
      <c r="W116" s="13">
        <f>W120+W121+W122+W125+W126</f>
        <v>0</v>
      </c>
      <c r="X116" s="68">
        <f t="shared" si="66"/>
        <v>256061.93199999997</v>
      </c>
      <c r="Y116" s="13">
        <f>Y120+Y121+Y122</f>
        <v>87519</v>
      </c>
      <c r="Z116" s="13">
        <f>Z120+Z121+Z122</f>
        <v>67940.256999999998</v>
      </c>
      <c r="AA116" s="13">
        <f t="shared" si="67"/>
        <v>155459.25699999998</v>
      </c>
      <c r="AB116" s="13">
        <f>AB120+AB121+AB122+AB125+AB126</f>
        <v>273749.5</v>
      </c>
      <c r="AC116" s="13">
        <f t="shared" si="68"/>
        <v>429208.75699999998</v>
      </c>
      <c r="AD116" s="13">
        <f>AD120+AD121+AD122+AD125+AD126</f>
        <v>123523.57</v>
      </c>
      <c r="AE116" s="13">
        <f t="shared" si="69"/>
        <v>552732.32700000005</v>
      </c>
      <c r="AF116" s="13">
        <f>AF120+AF121+AF122+AF125+AF126</f>
        <v>0</v>
      </c>
      <c r="AG116" s="13">
        <f t="shared" si="70"/>
        <v>552732.32700000005</v>
      </c>
      <c r="AH116" s="13">
        <f>AH120+AH121+AH122+AH125+AH126</f>
        <v>0</v>
      </c>
      <c r="AI116" s="13">
        <f t="shared" si="71"/>
        <v>552732.32700000005</v>
      </c>
      <c r="AJ116" s="13">
        <f>AJ120+AJ121+AJ122+AJ125+AJ126</f>
        <v>0</v>
      </c>
      <c r="AK116" s="13">
        <f t="shared" si="72"/>
        <v>552732.32700000005</v>
      </c>
      <c r="AL116" s="13">
        <f>AL120+AL121+AL122+AL125+AL126</f>
        <v>80691.903999999995</v>
      </c>
      <c r="AM116" s="13">
        <f t="shared" si="73"/>
        <v>633424.23100000003</v>
      </c>
      <c r="AN116" s="13">
        <f>AN120+AN121+AN122+AN125+AN126</f>
        <v>0</v>
      </c>
      <c r="AO116" s="13">
        <f t="shared" si="74"/>
        <v>633424.23100000003</v>
      </c>
      <c r="AP116" s="13">
        <f>AP120+AP121+AP122+AP125+AP126</f>
        <v>0</v>
      </c>
      <c r="AQ116" s="13">
        <f t="shared" si="75"/>
        <v>633424.23100000003</v>
      </c>
      <c r="AR116" s="13">
        <f>AR120+AR121+AR122+AR125+AR126</f>
        <v>0</v>
      </c>
      <c r="AS116" s="68">
        <f t="shared" si="76"/>
        <v>633424.23100000003</v>
      </c>
      <c r="AT116" s="13">
        <f>AT120+AT121+AT122</f>
        <v>0</v>
      </c>
      <c r="AU116" s="13">
        <f>AU120+AU121+AU122</f>
        <v>0</v>
      </c>
      <c r="AV116" s="13">
        <f t="shared" si="77"/>
        <v>0</v>
      </c>
      <c r="AW116" s="13">
        <f>AW120+AW121+AW122+AW125+AW126</f>
        <v>0</v>
      </c>
      <c r="AX116" s="13">
        <f t="shared" si="78"/>
        <v>0</v>
      </c>
      <c r="AY116" s="13">
        <f>AY120+AY121+AY122+AY125+AY126</f>
        <v>0</v>
      </c>
      <c r="AZ116" s="13">
        <f t="shared" si="79"/>
        <v>0</v>
      </c>
      <c r="BA116" s="13">
        <f>BA120+BA121+BA122+BA125+BA126</f>
        <v>0</v>
      </c>
      <c r="BB116" s="13">
        <f t="shared" si="80"/>
        <v>0</v>
      </c>
      <c r="BC116" s="13">
        <f>BC120+BC121+BC122+BC125+BC126</f>
        <v>0</v>
      </c>
      <c r="BD116" s="14">
        <f t="shared" si="81"/>
        <v>0</v>
      </c>
      <c r="BE116" s="13">
        <f>BE120+BE121+BE122+BE125+BE126</f>
        <v>0</v>
      </c>
      <c r="BF116" s="13">
        <f t="shared" si="82"/>
        <v>0</v>
      </c>
      <c r="BG116" s="13">
        <f>BG120+BG121+BG122+BG125+BG126</f>
        <v>0</v>
      </c>
      <c r="BH116" s="68">
        <f t="shared" si="83"/>
        <v>0</v>
      </c>
      <c r="BK116" s="27"/>
    </row>
    <row r="117" spans="1:63" x14ac:dyDescent="0.35">
      <c r="A117" s="64"/>
      <c r="B117" s="72" t="s">
        <v>27</v>
      </c>
      <c r="C117" s="72"/>
      <c r="D117" s="12"/>
      <c r="E117" s="12"/>
      <c r="F117" s="13"/>
      <c r="G117" s="12"/>
      <c r="H117" s="13"/>
      <c r="I117" s="12"/>
      <c r="J117" s="13"/>
      <c r="K117" s="12"/>
      <c r="L117" s="13"/>
      <c r="M117" s="12"/>
      <c r="N117" s="13"/>
      <c r="O117" s="12"/>
      <c r="P117" s="13"/>
      <c r="Q117" s="12"/>
      <c r="R117" s="13"/>
      <c r="S117" s="13"/>
      <c r="T117" s="13"/>
      <c r="U117" s="13"/>
      <c r="V117" s="13"/>
      <c r="W117" s="13"/>
      <c r="X117" s="68"/>
      <c r="Y117" s="13"/>
      <c r="Z117" s="12"/>
      <c r="AA117" s="13"/>
      <c r="AB117" s="12"/>
      <c r="AC117" s="13"/>
      <c r="AD117" s="12"/>
      <c r="AE117" s="13"/>
      <c r="AF117" s="12"/>
      <c r="AG117" s="13"/>
      <c r="AH117" s="12"/>
      <c r="AI117" s="13"/>
      <c r="AJ117" s="12"/>
      <c r="AK117" s="13"/>
      <c r="AL117" s="12"/>
      <c r="AM117" s="13"/>
      <c r="AN117" s="13"/>
      <c r="AO117" s="13"/>
      <c r="AP117" s="13"/>
      <c r="AQ117" s="13"/>
      <c r="AR117" s="13"/>
      <c r="AS117" s="68"/>
      <c r="AT117" s="13"/>
      <c r="AU117" s="12"/>
      <c r="AV117" s="13"/>
      <c r="AW117" s="12"/>
      <c r="AX117" s="13"/>
      <c r="AY117" s="12"/>
      <c r="AZ117" s="13"/>
      <c r="BA117" s="12"/>
      <c r="BB117" s="13"/>
      <c r="BC117" s="12"/>
      <c r="BD117" s="14"/>
      <c r="BE117" s="13"/>
      <c r="BF117" s="13"/>
      <c r="BG117" s="13"/>
      <c r="BH117" s="68"/>
      <c r="BK117" s="27"/>
    </row>
    <row r="118" spans="1:63" s="16" customFormat="1" hidden="1" x14ac:dyDescent="0.35">
      <c r="A118" s="17"/>
      <c r="B118" s="41" t="s">
        <v>28</v>
      </c>
      <c r="C118" s="41"/>
      <c r="D118" s="37">
        <f>D120+D121</f>
        <v>425261.6</v>
      </c>
      <c r="E118" s="37">
        <f>E120+E121</f>
        <v>-28810.120999999999</v>
      </c>
      <c r="F118" s="38">
        <f t="shared" si="57"/>
        <v>396451.47899999999</v>
      </c>
      <c r="G118" s="37">
        <f>G120+G121+G125+G126</f>
        <v>-163034.073</v>
      </c>
      <c r="H118" s="38">
        <f t="shared" si="58"/>
        <v>233417.40599999999</v>
      </c>
      <c r="I118" s="37">
        <f>I120+I121+I125+I126</f>
        <v>0</v>
      </c>
      <c r="J118" s="38">
        <f t="shared" si="59"/>
        <v>233417.40599999999</v>
      </c>
      <c r="K118" s="37">
        <f>K120+K121+K125+K126</f>
        <v>-123523.57</v>
      </c>
      <c r="L118" s="38">
        <f t="shared" si="60"/>
        <v>109893.83599999998</v>
      </c>
      <c r="M118" s="37">
        <f>M120+M121+M125+M126</f>
        <v>0</v>
      </c>
      <c r="N118" s="38">
        <f t="shared" si="61"/>
        <v>109893.83599999998</v>
      </c>
      <c r="O118" s="37">
        <f>O120+O121+O125+O126</f>
        <v>0</v>
      </c>
      <c r="P118" s="38">
        <f t="shared" si="62"/>
        <v>109893.83599999998</v>
      </c>
      <c r="Q118" s="37">
        <f>Q120+Q121+Q125+Q126</f>
        <v>-80691.903999999995</v>
      </c>
      <c r="R118" s="38">
        <f t="shared" si="63"/>
        <v>29201.931999999986</v>
      </c>
      <c r="S118" s="38">
        <f>S120+S121+S125+S126</f>
        <v>0</v>
      </c>
      <c r="T118" s="38">
        <f t="shared" si="64"/>
        <v>29201.931999999986</v>
      </c>
      <c r="U118" s="38">
        <f>U120+U121+U125+U126</f>
        <v>0</v>
      </c>
      <c r="V118" s="38">
        <f t="shared" si="65"/>
        <v>29201.931999999986</v>
      </c>
      <c r="W118" s="38">
        <f>W120+W121+W125+W126</f>
        <v>0</v>
      </c>
      <c r="X118" s="38">
        <f t="shared" si="66"/>
        <v>29201.931999999986</v>
      </c>
      <c r="Y118" s="38">
        <f>Y120+Y121</f>
        <v>87519</v>
      </c>
      <c r="Z118" s="37">
        <f>Z120+Z121</f>
        <v>67940.256999999998</v>
      </c>
      <c r="AA118" s="38">
        <f t="shared" si="67"/>
        <v>155459.25699999998</v>
      </c>
      <c r="AB118" s="37">
        <f>AB120+AB121+AB125+AB126</f>
        <v>273749.5</v>
      </c>
      <c r="AC118" s="38">
        <f t="shared" si="68"/>
        <v>429208.75699999998</v>
      </c>
      <c r="AD118" s="37">
        <f>AD120+AD121+AD125+AD126</f>
        <v>123523.57</v>
      </c>
      <c r="AE118" s="38">
        <f t="shared" si="69"/>
        <v>552732.32700000005</v>
      </c>
      <c r="AF118" s="37">
        <f>AF120+AF121+AF125+AF126</f>
        <v>0</v>
      </c>
      <c r="AG118" s="38">
        <f t="shared" si="70"/>
        <v>552732.32700000005</v>
      </c>
      <c r="AH118" s="37">
        <f>AH120+AH121+AH125+AH126</f>
        <v>0</v>
      </c>
      <c r="AI118" s="38">
        <f t="shared" si="71"/>
        <v>552732.32700000005</v>
      </c>
      <c r="AJ118" s="37">
        <f>AJ120+AJ121+AJ125+AJ126</f>
        <v>0</v>
      </c>
      <c r="AK118" s="38">
        <f t="shared" si="72"/>
        <v>552732.32700000005</v>
      </c>
      <c r="AL118" s="37">
        <f>AL120+AL121+AL125+AL126</f>
        <v>80691.903999999995</v>
      </c>
      <c r="AM118" s="38">
        <f t="shared" si="73"/>
        <v>633424.23100000003</v>
      </c>
      <c r="AN118" s="38">
        <f>AN120+AN121+AN125+AN126</f>
        <v>0</v>
      </c>
      <c r="AO118" s="38">
        <f t="shared" si="74"/>
        <v>633424.23100000003</v>
      </c>
      <c r="AP118" s="38">
        <f>AP120+AP121+AP125+AP126</f>
        <v>0</v>
      </c>
      <c r="AQ118" s="38">
        <f t="shared" si="75"/>
        <v>633424.23100000003</v>
      </c>
      <c r="AR118" s="38">
        <f>AR120+AR121+AR125+AR126</f>
        <v>0</v>
      </c>
      <c r="AS118" s="38">
        <f t="shared" si="76"/>
        <v>633424.23100000003</v>
      </c>
      <c r="AT118" s="38">
        <f>AT120+AT121</f>
        <v>0</v>
      </c>
      <c r="AU118" s="37">
        <f>AU120+AU121</f>
        <v>0</v>
      </c>
      <c r="AV118" s="38">
        <f t="shared" si="77"/>
        <v>0</v>
      </c>
      <c r="AW118" s="37">
        <f>AW120+AW121+AW125+AW126</f>
        <v>0</v>
      </c>
      <c r="AX118" s="38">
        <f t="shared" si="78"/>
        <v>0</v>
      </c>
      <c r="AY118" s="37">
        <f>AY120+AY121+AY125+AY126</f>
        <v>0</v>
      </c>
      <c r="AZ118" s="38">
        <f t="shared" si="79"/>
        <v>0</v>
      </c>
      <c r="BA118" s="37">
        <f>BA120+BA121+BA125+BA126</f>
        <v>0</v>
      </c>
      <c r="BB118" s="38">
        <f t="shared" si="80"/>
        <v>0</v>
      </c>
      <c r="BC118" s="37">
        <f>BC120+BC121+BC125+BC126</f>
        <v>0</v>
      </c>
      <c r="BD118" s="39">
        <f t="shared" si="81"/>
        <v>0</v>
      </c>
      <c r="BE118" s="38">
        <f>BE120+BE121+BE125+BE126</f>
        <v>0</v>
      </c>
      <c r="BF118" s="38">
        <f t="shared" si="82"/>
        <v>0</v>
      </c>
      <c r="BG118" s="38">
        <f>BG120+BG121+BG125+BG126</f>
        <v>0</v>
      </c>
      <c r="BH118" s="38">
        <f t="shared" si="83"/>
        <v>0</v>
      </c>
      <c r="BI118" s="40"/>
      <c r="BJ118" s="24" t="s">
        <v>29</v>
      </c>
      <c r="BK118" s="25"/>
    </row>
    <row r="119" spans="1:63" x14ac:dyDescent="0.35">
      <c r="A119" s="64"/>
      <c r="B119" s="72" t="s">
        <v>30</v>
      </c>
      <c r="C119" s="77" t="s">
        <v>26</v>
      </c>
      <c r="D119" s="12">
        <f>D124</f>
        <v>226860</v>
      </c>
      <c r="E119" s="12">
        <f>E124</f>
        <v>0</v>
      </c>
      <c r="F119" s="13">
        <f t="shared" si="57"/>
        <v>226860</v>
      </c>
      <c r="G119" s="12">
        <f>G124</f>
        <v>0</v>
      </c>
      <c r="H119" s="13">
        <f t="shared" si="58"/>
        <v>226860</v>
      </c>
      <c r="I119" s="12">
        <f>I124</f>
        <v>0</v>
      </c>
      <c r="J119" s="13">
        <f t="shared" si="59"/>
        <v>226860</v>
      </c>
      <c r="K119" s="12">
        <f>K124</f>
        <v>0</v>
      </c>
      <c r="L119" s="13">
        <f t="shared" si="60"/>
        <v>226860</v>
      </c>
      <c r="M119" s="12">
        <f>M124</f>
        <v>0</v>
      </c>
      <c r="N119" s="13">
        <f t="shared" si="61"/>
        <v>226860</v>
      </c>
      <c r="O119" s="12">
        <f>O124</f>
        <v>0</v>
      </c>
      <c r="P119" s="13">
        <f t="shared" si="62"/>
        <v>226860</v>
      </c>
      <c r="Q119" s="12">
        <f>Q124</f>
        <v>0</v>
      </c>
      <c r="R119" s="13">
        <f t="shared" si="63"/>
        <v>226860</v>
      </c>
      <c r="S119" s="13">
        <f>S124</f>
        <v>0</v>
      </c>
      <c r="T119" s="13">
        <f t="shared" si="64"/>
        <v>226860</v>
      </c>
      <c r="U119" s="13">
        <f>U124</f>
        <v>0</v>
      </c>
      <c r="V119" s="13">
        <f t="shared" si="65"/>
        <v>226860</v>
      </c>
      <c r="W119" s="13">
        <f>W124</f>
        <v>0</v>
      </c>
      <c r="X119" s="68">
        <f t="shared" si="66"/>
        <v>226860</v>
      </c>
      <c r="Y119" s="13">
        <f>Y124</f>
        <v>0</v>
      </c>
      <c r="Z119" s="12">
        <f>Z124</f>
        <v>0</v>
      </c>
      <c r="AA119" s="13">
        <f t="shared" si="67"/>
        <v>0</v>
      </c>
      <c r="AB119" s="12">
        <f>AB124</f>
        <v>0</v>
      </c>
      <c r="AC119" s="13">
        <f t="shared" si="68"/>
        <v>0</v>
      </c>
      <c r="AD119" s="12">
        <f>AD124</f>
        <v>0</v>
      </c>
      <c r="AE119" s="13">
        <f t="shared" si="69"/>
        <v>0</v>
      </c>
      <c r="AF119" s="12">
        <f>AF124</f>
        <v>0</v>
      </c>
      <c r="AG119" s="13">
        <f t="shared" si="70"/>
        <v>0</v>
      </c>
      <c r="AH119" s="12">
        <f>AH124</f>
        <v>0</v>
      </c>
      <c r="AI119" s="13">
        <f t="shared" si="71"/>
        <v>0</v>
      </c>
      <c r="AJ119" s="12">
        <f>AJ124</f>
        <v>0</v>
      </c>
      <c r="AK119" s="13">
        <f t="shared" si="72"/>
        <v>0</v>
      </c>
      <c r="AL119" s="12">
        <f>AL124</f>
        <v>0</v>
      </c>
      <c r="AM119" s="13">
        <f t="shared" si="73"/>
        <v>0</v>
      </c>
      <c r="AN119" s="13">
        <f>AN124</f>
        <v>0</v>
      </c>
      <c r="AO119" s="13">
        <f t="shared" si="74"/>
        <v>0</v>
      </c>
      <c r="AP119" s="13">
        <f>AP124</f>
        <v>0</v>
      </c>
      <c r="AQ119" s="13">
        <f t="shared" si="75"/>
        <v>0</v>
      </c>
      <c r="AR119" s="13">
        <f>AR124</f>
        <v>0</v>
      </c>
      <c r="AS119" s="68">
        <f t="shared" si="76"/>
        <v>0</v>
      </c>
      <c r="AT119" s="13">
        <f>AT124</f>
        <v>0</v>
      </c>
      <c r="AU119" s="12">
        <f>AU124</f>
        <v>0</v>
      </c>
      <c r="AV119" s="13">
        <f t="shared" si="77"/>
        <v>0</v>
      </c>
      <c r="AW119" s="12">
        <f>AW124</f>
        <v>0</v>
      </c>
      <c r="AX119" s="13">
        <f t="shared" si="78"/>
        <v>0</v>
      </c>
      <c r="AY119" s="12">
        <f>AY124</f>
        <v>0</v>
      </c>
      <c r="AZ119" s="13">
        <f t="shared" si="79"/>
        <v>0</v>
      </c>
      <c r="BA119" s="12">
        <f>BA124</f>
        <v>0</v>
      </c>
      <c r="BB119" s="13">
        <f t="shared" si="80"/>
        <v>0</v>
      </c>
      <c r="BC119" s="12">
        <f>BC124</f>
        <v>0</v>
      </c>
      <c r="BD119" s="14">
        <f t="shared" si="81"/>
        <v>0</v>
      </c>
      <c r="BE119" s="13">
        <f>BE124</f>
        <v>0</v>
      </c>
      <c r="BF119" s="13">
        <f t="shared" si="82"/>
        <v>0</v>
      </c>
      <c r="BG119" s="13">
        <f>BG124</f>
        <v>0</v>
      </c>
      <c r="BH119" s="68">
        <f t="shared" si="83"/>
        <v>0</v>
      </c>
      <c r="BK119" s="27"/>
    </row>
    <row r="120" spans="1:63" ht="64.5" customHeight="1" x14ac:dyDescent="0.35">
      <c r="A120" s="64" t="s">
        <v>136</v>
      </c>
      <c r="B120" s="72" t="s">
        <v>137</v>
      </c>
      <c r="C120" s="80" t="s">
        <v>35</v>
      </c>
      <c r="D120" s="12">
        <v>65230</v>
      </c>
      <c r="E120" s="12">
        <v>21189.879000000001</v>
      </c>
      <c r="F120" s="13">
        <f t="shared" si="57"/>
        <v>86419.879000000001</v>
      </c>
      <c r="G120" s="12"/>
      <c r="H120" s="13">
        <f t="shared" si="58"/>
        <v>86419.879000000001</v>
      </c>
      <c r="I120" s="12"/>
      <c r="J120" s="13">
        <f t="shared" si="59"/>
        <v>86419.879000000001</v>
      </c>
      <c r="K120" s="12"/>
      <c r="L120" s="13">
        <f t="shared" si="60"/>
        <v>86419.879000000001</v>
      </c>
      <c r="M120" s="12"/>
      <c r="N120" s="13">
        <f t="shared" si="61"/>
        <v>86419.879000000001</v>
      </c>
      <c r="O120" s="12"/>
      <c r="P120" s="13">
        <f t="shared" si="62"/>
        <v>86419.879000000001</v>
      </c>
      <c r="Q120" s="12">
        <v>-70907.100999999995</v>
      </c>
      <c r="R120" s="13">
        <f t="shared" si="63"/>
        <v>15512.778000000006</v>
      </c>
      <c r="S120" s="13"/>
      <c r="T120" s="13">
        <f t="shared" si="64"/>
        <v>15512.778000000006</v>
      </c>
      <c r="U120" s="13"/>
      <c r="V120" s="13">
        <f t="shared" si="65"/>
        <v>15512.778000000006</v>
      </c>
      <c r="W120" s="13"/>
      <c r="X120" s="68">
        <f t="shared" si="66"/>
        <v>15512.778000000006</v>
      </c>
      <c r="Y120" s="13">
        <v>0</v>
      </c>
      <c r="Z120" s="12"/>
      <c r="AA120" s="13">
        <f t="shared" si="67"/>
        <v>0</v>
      </c>
      <c r="AB120" s="12">
        <v>73749.5</v>
      </c>
      <c r="AC120" s="13">
        <f t="shared" si="68"/>
        <v>73749.5</v>
      </c>
      <c r="AD120" s="12"/>
      <c r="AE120" s="13">
        <f t="shared" si="69"/>
        <v>73749.5</v>
      </c>
      <c r="AF120" s="12"/>
      <c r="AG120" s="13">
        <f t="shared" si="70"/>
        <v>73749.5</v>
      </c>
      <c r="AH120" s="12"/>
      <c r="AI120" s="13">
        <f t="shared" si="71"/>
        <v>73749.5</v>
      </c>
      <c r="AJ120" s="12"/>
      <c r="AK120" s="13">
        <f t="shared" si="72"/>
        <v>73749.5</v>
      </c>
      <c r="AL120" s="12">
        <v>70907.100999999995</v>
      </c>
      <c r="AM120" s="13">
        <f t="shared" si="73"/>
        <v>144656.601</v>
      </c>
      <c r="AN120" s="13"/>
      <c r="AO120" s="13">
        <f t="shared" si="74"/>
        <v>144656.601</v>
      </c>
      <c r="AP120" s="13"/>
      <c r="AQ120" s="13">
        <f t="shared" si="75"/>
        <v>144656.601</v>
      </c>
      <c r="AR120" s="13"/>
      <c r="AS120" s="68">
        <f t="shared" si="76"/>
        <v>144656.601</v>
      </c>
      <c r="AT120" s="13">
        <v>0</v>
      </c>
      <c r="AU120" s="12"/>
      <c r="AV120" s="13">
        <f t="shared" si="77"/>
        <v>0</v>
      </c>
      <c r="AW120" s="12"/>
      <c r="AX120" s="13">
        <f t="shared" si="78"/>
        <v>0</v>
      </c>
      <c r="AY120" s="12"/>
      <c r="AZ120" s="13">
        <f t="shared" si="79"/>
        <v>0</v>
      </c>
      <c r="BA120" s="12"/>
      <c r="BB120" s="13">
        <f t="shared" si="80"/>
        <v>0</v>
      </c>
      <c r="BC120" s="12"/>
      <c r="BD120" s="14">
        <f t="shared" si="81"/>
        <v>0</v>
      </c>
      <c r="BE120" s="13"/>
      <c r="BF120" s="13">
        <f t="shared" si="82"/>
        <v>0</v>
      </c>
      <c r="BG120" s="13"/>
      <c r="BH120" s="68">
        <f t="shared" si="83"/>
        <v>0</v>
      </c>
      <c r="BI120" s="3" t="s">
        <v>138</v>
      </c>
      <c r="BK120" s="27"/>
    </row>
    <row r="121" spans="1:63" ht="54" x14ac:dyDescent="0.35">
      <c r="A121" s="64" t="s">
        <v>139</v>
      </c>
      <c r="B121" s="65" t="s">
        <v>140</v>
      </c>
      <c r="C121" s="80" t="s">
        <v>141</v>
      </c>
      <c r="D121" s="12">
        <v>360031.6</v>
      </c>
      <c r="E121" s="12">
        <v>-50000</v>
      </c>
      <c r="F121" s="13">
        <f t="shared" si="57"/>
        <v>310031.59999999998</v>
      </c>
      <c r="G121" s="12">
        <f>17562.98+5713.793-200000</f>
        <v>-176723.22700000001</v>
      </c>
      <c r="H121" s="13">
        <f t="shared" si="58"/>
        <v>133308.37299999996</v>
      </c>
      <c r="I121" s="12"/>
      <c r="J121" s="13">
        <f t="shared" si="59"/>
        <v>133308.37299999996</v>
      </c>
      <c r="K121" s="12">
        <v>-123523.57</v>
      </c>
      <c r="L121" s="13">
        <f t="shared" si="60"/>
        <v>9784.8029999999562</v>
      </c>
      <c r="M121" s="12"/>
      <c r="N121" s="13">
        <f t="shared" si="61"/>
        <v>9784.8029999999562</v>
      </c>
      <c r="O121" s="12"/>
      <c r="P121" s="13">
        <f t="shared" si="62"/>
        <v>9784.8029999999562</v>
      </c>
      <c r="Q121" s="12">
        <v>-9784.8029999999999</v>
      </c>
      <c r="R121" s="13">
        <f t="shared" si="63"/>
        <v>-4.3655745685100555E-11</v>
      </c>
      <c r="S121" s="13"/>
      <c r="T121" s="13">
        <f t="shared" si="64"/>
        <v>-4.3655745685100555E-11</v>
      </c>
      <c r="U121" s="13"/>
      <c r="V121" s="13">
        <f t="shared" si="65"/>
        <v>-4.3655745685100555E-11</v>
      </c>
      <c r="W121" s="13"/>
      <c r="X121" s="68">
        <f t="shared" si="66"/>
        <v>-4.3655745685100555E-11</v>
      </c>
      <c r="Y121" s="13">
        <v>87519</v>
      </c>
      <c r="Z121" s="12">
        <v>67940.256999999998</v>
      </c>
      <c r="AA121" s="13">
        <f t="shared" si="67"/>
        <v>155459.25699999998</v>
      </c>
      <c r="AB121" s="12">
        <v>200000</v>
      </c>
      <c r="AC121" s="13">
        <f t="shared" si="68"/>
        <v>355459.25699999998</v>
      </c>
      <c r="AD121" s="12">
        <v>123523.57</v>
      </c>
      <c r="AE121" s="13">
        <f t="shared" si="69"/>
        <v>478982.82699999999</v>
      </c>
      <c r="AF121" s="12"/>
      <c r="AG121" s="13">
        <f t="shared" si="70"/>
        <v>478982.82699999999</v>
      </c>
      <c r="AH121" s="12"/>
      <c r="AI121" s="13">
        <f t="shared" si="71"/>
        <v>478982.82699999999</v>
      </c>
      <c r="AJ121" s="12"/>
      <c r="AK121" s="13">
        <f t="shared" si="72"/>
        <v>478982.82699999999</v>
      </c>
      <c r="AL121" s="12">
        <v>9784.8029999999999</v>
      </c>
      <c r="AM121" s="13">
        <f t="shared" si="73"/>
        <v>488767.63</v>
      </c>
      <c r="AN121" s="13"/>
      <c r="AO121" s="13">
        <f t="shared" si="74"/>
        <v>488767.63</v>
      </c>
      <c r="AP121" s="13"/>
      <c r="AQ121" s="13">
        <f t="shared" si="75"/>
        <v>488767.63</v>
      </c>
      <c r="AR121" s="13"/>
      <c r="AS121" s="68">
        <f t="shared" si="76"/>
        <v>488767.63</v>
      </c>
      <c r="AT121" s="13">
        <v>0</v>
      </c>
      <c r="AU121" s="12"/>
      <c r="AV121" s="13">
        <f t="shared" si="77"/>
        <v>0</v>
      </c>
      <c r="AW121" s="12"/>
      <c r="AX121" s="13">
        <f t="shared" si="78"/>
        <v>0</v>
      </c>
      <c r="AY121" s="12"/>
      <c r="AZ121" s="13">
        <f t="shared" si="79"/>
        <v>0</v>
      </c>
      <c r="BA121" s="12"/>
      <c r="BB121" s="13">
        <f t="shared" si="80"/>
        <v>0</v>
      </c>
      <c r="BC121" s="12"/>
      <c r="BD121" s="14">
        <f t="shared" si="81"/>
        <v>0</v>
      </c>
      <c r="BE121" s="13"/>
      <c r="BF121" s="13">
        <f t="shared" si="82"/>
        <v>0</v>
      </c>
      <c r="BG121" s="13"/>
      <c r="BH121" s="68">
        <f t="shared" si="83"/>
        <v>0</v>
      </c>
      <c r="BI121" s="3" t="s">
        <v>142</v>
      </c>
      <c r="BK121" s="27"/>
    </row>
    <row r="122" spans="1:63" ht="54" x14ac:dyDescent="0.35">
      <c r="A122" s="64" t="s">
        <v>143</v>
      </c>
      <c r="B122" s="81" t="s">
        <v>144</v>
      </c>
      <c r="C122" s="72" t="s">
        <v>141</v>
      </c>
      <c r="D122" s="12">
        <f>D124</f>
        <v>226860</v>
      </c>
      <c r="E122" s="12">
        <f>E124</f>
        <v>0</v>
      </c>
      <c r="F122" s="13">
        <f t="shared" si="57"/>
        <v>226860</v>
      </c>
      <c r="G122" s="12">
        <f>G124</f>
        <v>0</v>
      </c>
      <c r="H122" s="13">
        <f t="shared" si="58"/>
        <v>226860</v>
      </c>
      <c r="I122" s="12">
        <f>I124</f>
        <v>0</v>
      </c>
      <c r="J122" s="13">
        <f t="shared" si="59"/>
        <v>226860</v>
      </c>
      <c r="K122" s="12">
        <f>K124</f>
        <v>0</v>
      </c>
      <c r="L122" s="13">
        <f t="shared" si="60"/>
        <v>226860</v>
      </c>
      <c r="M122" s="12">
        <f>M124</f>
        <v>0</v>
      </c>
      <c r="N122" s="13">
        <f t="shared" si="61"/>
        <v>226860</v>
      </c>
      <c r="O122" s="12">
        <f>O124</f>
        <v>0</v>
      </c>
      <c r="P122" s="13">
        <f t="shared" si="62"/>
        <v>226860</v>
      </c>
      <c r="Q122" s="12">
        <f>Q124</f>
        <v>0</v>
      </c>
      <c r="R122" s="13">
        <f t="shared" si="63"/>
        <v>226860</v>
      </c>
      <c r="S122" s="13">
        <f>S124</f>
        <v>0</v>
      </c>
      <c r="T122" s="13">
        <f t="shared" si="64"/>
        <v>226860</v>
      </c>
      <c r="U122" s="13">
        <f>U124</f>
        <v>0</v>
      </c>
      <c r="V122" s="13">
        <f t="shared" si="65"/>
        <v>226860</v>
      </c>
      <c r="W122" s="13">
        <f>W124</f>
        <v>0</v>
      </c>
      <c r="X122" s="68">
        <f t="shared" si="66"/>
        <v>226860</v>
      </c>
      <c r="Y122" s="13">
        <f>Y124</f>
        <v>0</v>
      </c>
      <c r="Z122" s="12">
        <f>Z124</f>
        <v>0</v>
      </c>
      <c r="AA122" s="13">
        <f t="shared" si="67"/>
        <v>0</v>
      </c>
      <c r="AB122" s="12">
        <f>AB124</f>
        <v>0</v>
      </c>
      <c r="AC122" s="13">
        <f t="shared" si="68"/>
        <v>0</v>
      </c>
      <c r="AD122" s="12">
        <f>AD124</f>
        <v>0</v>
      </c>
      <c r="AE122" s="13">
        <f t="shared" si="69"/>
        <v>0</v>
      </c>
      <c r="AF122" s="12">
        <f>AF124</f>
        <v>0</v>
      </c>
      <c r="AG122" s="13">
        <f t="shared" si="70"/>
        <v>0</v>
      </c>
      <c r="AH122" s="12">
        <f>AH124</f>
        <v>0</v>
      </c>
      <c r="AI122" s="13">
        <f t="shared" si="71"/>
        <v>0</v>
      </c>
      <c r="AJ122" s="12">
        <f>AJ124</f>
        <v>0</v>
      </c>
      <c r="AK122" s="13">
        <f t="shared" si="72"/>
        <v>0</v>
      </c>
      <c r="AL122" s="12">
        <f>AL124</f>
        <v>0</v>
      </c>
      <c r="AM122" s="13">
        <f t="shared" si="73"/>
        <v>0</v>
      </c>
      <c r="AN122" s="13">
        <f>AN124</f>
        <v>0</v>
      </c>
      <c r="AO122" s="13">
        <f t="shared" si="74"/>
        <v>0</v>
      </c>
      <c r="AP122" s="13">
        <f>AP124</f>
        <v>0</v>
      </c>
      <c r="AQ122" s="13">
        <f t="shared" si="75"/>
        <v>0</v>
      </c>
      <c r="AR122" s="13">
        <f>AR124</f>
        <v>0</v>
      </c>
      <c r="AS122" s="68">
        <f t="shared" si="76"/>
        <v>0</v>
      </c>
      <c r="AT122" s="13">
        <f>AT124</f>
        <v>0</v>
      </c>
      <c r="AU122" s="12">
        <f>AU124</f>
        <v>0</v>
      </c>
      <c r="AV122" s="13">
        <f t="shared" si="77"/>
        <v>0</v>
      </c>
      <c r="AW122" s="12">
        <f>AW124</f>
        <v>0</v>
      </c>
      <c r="AX122" s="13">
        <f t="shared" si="78"/>
        <v>0</v>
      </c>
      <c r="AY122" s="12">
        <f>AY124</f>
        <v>0</v>
      </c>
      <c r="AZ122" s="13">
        <f t="shared" si="79"/>
        <v>0</v>
      </c>
      <c r="BA122" s="12">
        <f>BA124</f>
        <v>0</v>
      </c>
      <c r="BB122" s="13">
        <f t="shared" si="80"/>
        <v>0</v>
      </c>
      <c r="BC122" s="12">
        <f>BC124</f>
        <v>0</v>
      </c>
      <c r="BD122" s="14">
        <f t="shared" si="81"/>
        <v>0</v>
      </c>
      <c r="BE122" s="13">
        <f>BE124</f>
        <v>0</v>
      </c>
      <c r="BF122" s="13">
        <f t="shared" si="82"/>
        <v>0</v>
      </c>
      <c r="BG122" s="13">
        <f>BG124</f>
        <v>0</v>
      </c>
      <c r="BH122" s="68">
        <f t="shared" si="83"/>
        <v>0</v>
      </c>
      <c r="BK122" s="27"/>
    </row>
    <row r="123" spans="1:63" x14ac:dyDescent="0.35">
      <c r="A123" s="64"/>
      <c r="B123" s="72" t="s">
        <v>27</v>
      </c>
      <c r="C123" s="72"/>
      <c r="D123" s="12"/>
      <c r="E123" s="12"/>
      <c r="F123" s="13"/>
      <c r="G123" s="12"/>
      <c r="H123" s="13"/>
      <c r="I123" s="12"/>
      <c r="J123" s="13"/>
      <c r="K123" s="12"/>
      <c r="L123" s="13"/>
      <c r="M123" s="12"/>
      <c r="N123" s="13"/>
      <c r="O123" s="12"/>
      <c r="P123" s="13"/>
      <c r="Q123" s="12"/>
      <c r="R123" s="13"/>
      <c r="S123" s="13"/>
      <c r="T123" s="13"/>
      <c r="U123" s="13"/>
      <c r="V123" s="13"/>
      <c r="W123" s="13"/>
      <c r="X123" s="68"/>
      <c r="Y123" s="13"/>
      <c r="Z123" s="12"/>
      <c r="AA123" s="13"/>
      <c r="AB123" s="12"/>
      <c r="AC123" s="13"/>
      <c r="AD123" s="12"/>
      <c r="AE123" s="13"/>
      <c r="AF123" s="12"/>
      <c r="AG123" s="13"/>
      <c r="AH123" s="12"/>
      <c r="AI123" s="13"/>
      <c r="AJ123" s="12"/>
      <c r="AK123" s="13"/>
      <c r="AL123" s="12"/>
      <c r="AM123" s="13"/>
      <c r="AN123" s="13"/>
      <c r="AO123" s="13"/>
      <c r="AP123" s="13"/>
      <c r="AQ123" s="13"/>
      <c r="AR123" s="13"/>
      <c r="AS123" s="68"/>
      <c r="AT123" s="13"/>
      <c r="AU123" s="12"/>
      <c r="AV123" s="13"/>
      <c r="AW123" s="12"/>
      <c r="AX123" s="13"/>
      <c r="AY123" s="12"/>
      <c r="AZ123" s="13"/>
      <c r="BA123" s="12"/>
      <c r="BB123" s="13"/>
      <c r="BC123" s="12"/>
      <c r="BD123" s="14"/>
      <c r="BE123" s="13"/>
      <c r="BF123" s="13"/>
      <c r="BG123" s="13"/>
      <c r="BH123" s="68"/>
      <c r="BK123" s="27"/>
    </row>
    <row r="124" spans="1:63" x14ac:dyDescent="0.35">
      <c r="A124" s="64"/>
      <c r="B124" s="81" t="s">
        <v>30</v>
      </c>
      <c r="C124" s="77" t="s">
        <v>26</v>
      </c>
      <c r="D124" s="12">
        <v>226860</v>
      </c>
      <c r="E124" s="12"/>
      <c r="F124" s="13">
        <f t="shared" si="57"/>
        <v>226860</v>
      </c>
      <c r="G124" s="12"/>
      <c r="H124" s="13">
        <f t="shared" si="58"/>
        <v>226860</v>
      </c>
      <c r="I124" s="12"/>
      <c r="J124" s="13">
        <f t="shared" si="59"/>
        <v>226860</v>
      </c>
      <c r="K124" s="12"/>
      <c r="L124" s="13">
        <f t="shared" si="60"/>
        <v>226860</v>
      </c>
      <c r="M124" s="12"/>
      <c r="N124" s="13">
        <f t="shared" si="61"/>
        <v>226860</v>
      </c>
      <c r="O124" s="12"/>
      <c r="P124" s="13">
        <f t="shared" si="62"/>
        <v>226860</v>
      </c>
      <c r="Q124" s="12"/>
      <c r="R124" s="13">
        <f t="shared" si="63"/>
        <v>226860</v>
      </c>
      <c r="S124" s="13"/>
      <c r="T124" s="13">
        <f t="shared" si="64"/>
        <v>226860</v>
      </c>
      <c r="U124" s="13"/>
      <c r="V124" s="13">
        <f t="shared" si="65"/>
        <v>226860</v>
      </c>
      <c r="W124" s="13"/>
      <c r="X124" s="68">
        <f t="shared" si="66"/>
        <v>226860</v>
      </c>
      <c r="Y124" s="13">
        <v>0</v>
      </c>
      <c r="Z124" s="12"/>
      <c r="AA124" s="13">
        <f t="shared" si="67"/>
        <v>0</v>
      </c>
      <c r="AB124" s="12"/>
      <c r="AC124" s="13">
        <f t="shared" si="68"/>
        <v>0</v>
      </c>
      <c r="AD124" s="12"/>
      <c r="AE124" s="13">
        <f t="shared" si="69"/>
        <v>0</v>
      </c>
      <c r="AF124" s="12"/>
      <c r="AG124" s="13">
        <f t="shared" si="70"/>
        <v>0</v>
      </c>
      <c r="AH124" s="12"/>
      <c r="AI124" s="13">
        <f t="shared" si="71"/>
        <v>0</v>
      </c>
      <c r="AJ124" s="12"/>
      <c r="AK124" s="13">
        <f t="shared" si="72"/>
        <v>0</v>
      </c>
      <c r="AL124" s="12"/>
      <c r="AM124" s="13">
        <f t="shared" si="73"/>
        <v>0</v>
      </c>
      <c r="AN124" s="13"/>
      <c r="AO124" s="13">
        <f t="shared" si="74"/>
        <v>0</v>
      </c>
      <c r="AP124" s="13"/>
      <c r="AQ124" s="13">
        <f t="shared" si="75"/>
        <v>0</v>
      </c>
      <c r="AR124" s="13"/>
      <c r="AS124" s="68">
        <f t="shared" si="76"/>
        <v>0</v>
      </c>
      <c r="AT124" s="13">
        <v>0</v>
      </c>
      <c r="AU124" s="12"/>
      <c r="AV124" s="13">
        <f t="shared" si="77"/>
        <v>0</v>
      </c>
      <c r="AW124" s="12"/>
      <c r="AX124" s="13">
        <f t="shared" si="78"/>
        <v>0</v>
      </c>
      <c r="AY124" s="12"/>
      <c r="AZ124" s="13">
        <f t="shared" si="79"/>
        <v>0</v>
      </c>
      <c r="BA124" s="12"/>
      <c r="BB124" s="13">
        <f t="shared" si="80"/>
        <v>0</v>
      </c>
      <c r="BC124" s="12"/>
      <c r="BD124" s="14">
        <f t="shared" si="81"/>
        <v>0</v>
      </c>
      <c r="BE124" s="13"/>
      <c r="BF124" s="13">
        <f t="shared" si="82"/>
        <v>0</v>
      </c>
      <c r="BG124" s="13"/>
      <c r="BH124" s="68">
        <f t="shared" si="83"/>
        <v>0</v>
      </c>
      <c r="BI124" s="3" t="s">
        <v>145</v>
      </c>
      <c r="BK124" s="27"/>
    </row>
    <row r="125" spans="1:63" ht="72" x14ac:dyDescent="0.35">
      <c r="A125" s="64" t="s">
        <v>146</v>
      </c>
      <c r="B125" s="81" t="s">
        <v>147</v>
      </c>
      <c r="C125" s="72" t="s">
        <v>88</v>
      </c>
      <c r="D125" s="12"/>
      <c r="E125" s="12"/>
      <c r="F125" s="13"/>
      <c r="G125" s="12">
        <v>13660</v>
      </c>
      <c r="H125" s="13">
        <f t="shared" si="58"/>
        <v>13660</v>
      </c>
      <c r="I125" s="12"/>
      <c r="J125" s="13">
        <f t="shared" si="59"/>
        <v>13660</v>
      </c>
      <c r="K125" s="12"/>
      <c r="L125" s="13">
        <f t="shared" si="60"/>
        <v>13660</v>
      </c>
      <c r="M125" s="12"/>
      <c r="N125" s="13">
        <f t="shared" si="61"/>
        <v>13660</v>
      </c>
      <c r="O125" s="12"/>
      <c r="P125" s="13">
        <f t="shared" si="62"/>
        <v>13660</v>
      </c>
      <c r="Q125" s="12"/>
      <c r="R125" s="13">
        <f t="shared" si="63"/>
        <v>13660</v>
      </c>
      <c r="S125" s="13"/>
      <c r="T125" s="13">
        <f t="shared" si="64"/>
        <v>13660</v>
      </c>
      <c r="U125" s="13"/>
      <c r="V125" s="13">
        <f t="shared" si="65"/>
        <v>13660</v>
      </c>
      <c r="W125" s="13"/>
      <c r="X125" s="68">
        <f t="shared" si="66"/>
        <v>13660</v>
      </c>
      <c r="Y125" s="13"/>
      <c r="Z125" s="12"/>
      <c r="AA125" s="13"/>
      <c r="AB125" s="12"/>
      <c r="AC125" s="13">
        <f t="shared" si="68"/>
        <v>0</v>
      </c>
      <c r="AD125" s="12"/>
      <c r="AE125" s="13">
        <f t="shared" si="69"/>
        <v>0</v>
      </c>
      <c r="AF125" s="12"/>
      <c r="AG125" s="13">
        <f t="shared" si="70"/>
        <v>0</v>
      </c>
      <c r="AH125" s="12"/>
      <c r="AI125" s="13">
        <f t="shared" si="71"/>
        <v>0</v>
      </c>
      <c r="AJ125" s="12"/>
      <c r="AK125" s="13">
        <f t="shared" si="72"/>
        <v>0</v>
      </c>
      <c r="AL125" s="12"/>
      <c r="AM125" s="13">
        <f t="shared" si="73"/>
        <v>0</v>
      </c>
      <c r="AN125" s="13"/>
      <c r="AO125" s="13">
        <f t="shared" si="74"/>
        <v>0</v>
      </c>
      <c r="AP125" s="13"/>
      <c r="AQ125" s="13">
        <f t="shared" si="75"/>
        <v>0</v>
      </c>
      <c r="AR125" s="13"/>
      <c r="AS125" s="68">
        <f t="shared" si="76"/>
        <v>0</v>
      </c>
      <c r="AT125" s="13"/>
      <c r="AU125" s="12"/>
      <c r="AV125" s="13"/>
      <c r="AW125" s="12"/>
      <c r="AX125" s="13">
        <f t="shared" si="78"/>
        <v>0</v>
      </c>
      <c r="AY125" s="12"/>
      <c r="AZ125" s="13">
        <f t="shared" si="79"/>
        <v>0</v>
      </c>
      <c r="BA125" s="12"/>
      <c r="BB125" s="13">
        <f t="shared" si="80"/>
        <v>0</v>
      </c>
      <c r="BC125" s="12"/>
      <c r="BD125" s="14">
        <f t="shared" si="81"/>
        <v>0</v>
      </c>
      <c r="BE125" s="13"/>
      <c r="BF125" s="13">
        <f t="shared" si="82"/>
        <v>0</v>
      </c>
      <c r="BG125" s="13"/>
      <c r="BH125" s="68">
        <f t="shared" si="83"/>
        <v>0</v>
      </c>
      <c r="BI125" s="3" t="s">
        <v>148</v>
      </c>
      <c r="BK125" s="27"/>
    </row>
    <row r="126" spans="1:63" ht="54" x14ac:dyDescent="0.35">
      <c r="A126" s="64" t="s">
        <v>149</v>
      </c>
      <c r="B126" s="81" t="s">
        <v>150</v>
      </c>
      <c r="C126" s="72" t="s">
        <v>35</v>
      </c>
      <c r="D126" s="12"/>
      <c r="E126" s="12"/>
      <c r="F126" s="13"/>
      <c r="G126" s="12">
        <v>29.154</v>
      </c>
      <c r="H126" s="13">
        <f t="shared" si="58"/>
        <v>29.154</v>
      </c>
      <c r="I126" s="12"/>
      <c r="J126" s="13">
        <f t="shared" si="59"/>
        <v>29.154</v>
      </c>
      <c r="K126" s="12"/>
      <c r="L126" s="13">
        <f t="shared" si="60"/>
        <v>29.154</v>
      </c>
      <c r="M126" s="12"/>
      <c r="N126" s="13">
        <f t="shared" si="61"/>
        <v>29.154</v>
      </c>
      <c r="O126" s="12"/>
      <c r="P126" s="13">
        <f t="shared" si="62"/>
        <v>29.154</v>
      </c>
      <c r="Q126" s="12"/>
      <c r="R126" s="13">
        <f t="shared" si="63"/>
        <v>29.154</v>
      </c>
      <c r="S126" s="13"/>
      <c r="T126" s="13">
        <f t="shared" si="64"/>
        <v>29.154</v>
      </c>
      <c r="U126" s="13"/>
      <c r="V126" s="13">
        <f t="shared" si="65"/>
        <v>29.154</v>
      </c>
      <c r="W126" s="13"/>
      <c r="X126" s="68">
        <f t="shared" si="66"/>
        <v>29.154</v>
      </c>
      <c r="Y126" s="13"/>
      <c r="Z126" s="12"/>
      <c r="AA126" s="13"/>
      <c r="AB126" s="12"/>
      <c r="AC126" s="13">
        <f t="shared" si="68"/>
        <v>0</v>
      </c>
      <c r="AD126" s="12"/>
      <c r="AE126" s="13">
        <f t="shared" si="69"/>
        <v>0</v>
      </c>
      <c r="AF126" s="12"/>
      <c r="AG126" s="13">
        <f t="shared" si="70"/>
        <v>0</v>
      </c>
      <c r="AH126" s="12"/>
      <c r="AI126" s="13">
        <f t="shared" si="71"/>
        <v>0</v>
      </c>
      <c r="AJ126" s="12"/>
      <c r="AK126" s="13">
        <f t="shared" si="72"/>
        <v>0</v>
      </c>
      <c r="AL126" s="12"/>
      <c r="AM126" s="13">
        <f t="shared" si="73"/>
        <v>0</v>
      </c>
      <c r="AN126" s="13"/>
      <c r="AO126" s="13">
        <f t="shared" si="74"/>
        <v>0</v>
      </c>
      <c r="AP126" s="13"/>
      <c r="AQ126" s="13">
        <f t="shared" si="75"/>
        <v>0</v>
      </c>
      <c r="AR126" s="13"/>
      <c r="AS126" s="68">
        <f t="shared" si="76"/>
        <v>0</v>
      </c>
      <c r="AT126" s="13"/>
      <c r="AU126" s="12"/>
      <c r="AV126" s="13"/>
      <c r="AW126" s="12"/>
      <c r="AX126" s="13">
        <f t="shared" si="78"/>
        <v>0</v>
      </c>
      <c r="AY126" s="12"/>
      <c r="AZ126" s="13">
        <f t="shared" si="79"/>
        <v>0</v>
      </c>
      <c r="BA126" s="12"/>
      <c r="BB126" s="13">
        <f t="shared" si="80"/>
        <v>0</v>
      </c>
      <c r="BC126" s="12"/>
      <c r="BD126" s="14">
        <f t="shared" si="81"/>
        <v>0</v>
      </c>
      <c r="BE126" s="13"/>
      <c r="BF126" s="13">
        <f t="shared" si="82"/>
        <v>0</v>
      </c>
      <c r="BG126" s="13"/>
      <c r="BH126" s="68">
        <f t="shared" si="83"/>
        <v>0</v>
      </c>
      <c r="BI126" s="3" t="s">
        <v>151</v>
      </c>
      <c r="BK126" s="27"/>
    </row>
    <row r="127" spans="1:63" x14ac:dyDescent="0.35">
      <c r="A127" s="64"/>
      <c r="B127" s="72" t="s">
        <v>152</v>
      </c>
      <c r="C127" s="77" t="s">
        <v>26</v>
      </c>
      <c r="D127" s="13">
        <f>D131+D132+D133+D134+D135+D136+D140+D144</f>
        <v>129061.20000000001</v>
      </c>
      <c r="E127" s="13">
        <f>E131+E132+E133+E134+E135+E136+E140+E144</f>
        <v>-1425.779</v>
      </c>
      <c r="F127" s="13">
        <f t="shared" si="57"/>
        <v>127635.42100000002</v>
      </c>
      <c r="G127" s="13">
        <f>G131+G132+G133+G134+G135+G136+G140+G144+G148+G149+G150</f>
        <v>24441.925999999999</v>
      </c>
      <c r="H127" s="13">
        <f t="shared" si="58"/>
        <v>152077.34700000001</v>
      </c>
      <c r="I127" s="13">
        <f>I131+I132+I133+I134+I135+I136+I140+I144+I148+I149+I150</f>
        <v>0</v>
      </c>
      <c r="J127" s="13">
        <f t="shared" si="59"/>
        <v>152077.34700000001</v>
      </c>
      <c r="K127" s="13">
        <f>K131+K132+K133+K134+K135+K136+K140+K144+K148+K149+K150</f>
        <v>659.62699999999995</v>
      </c>
      <c r="L127" s="13">
        <f t="shared" si="60"/>
        <v>152736.97400000002</v>
      </c>
      <c r="M127" s="13">
        <f>M131+M132+M133+M134+M135+M136+M140+M144+M148+M149+M150</f>
        <v>-5338.8189999999995</v>
      </c>
      <c r="N127" s="13">
        <f t="shared" si="61"/>
        <v>147398.15500000003</v>
      </c>
      <c r="O127" s="13">
        <f>O131+O132+O133+O134+O135+O136+O140+O144+O148+O149+O150</f>
        <v>-12.193</v>
      </c>
      <c r="P127" s="13">
        <f t="shared" si="62"/>
        <v>147385.96200000003</v>
      </c>
      <c r="Q127" s="13">
        <f>Q131+Q132+Q133+Q134+Q135+Q136+Q140+Q144+Q148+Q149+Q150+Q151</f>
        <v>-2.8421709430404007E-14</v>
      </c>
      <c r="R127" s="13">
        <f t="shared" si="63"/>
        <v>147385.96200000003</v>
      </c>
      <c r="S127" s="13">
        <f>S131+S132+S133+S134+S135+S136+S140+S144+S148+S149+S150+S151</f>
        <v>0</v>
      </c>
      <c r="T127" s="13">
        <f t="shared" si="64"/>
        <v>147385.96200000003</v>
      </c>
      <c r="U127" s="13">
        <f>U131+U132+U133+U134+U135+U136+U140+U144+U148+U149+U150+U151</f>
        <v>0</v>
      </c>
      <c r="V127" s="13">
        <f t="shared" si="65"/>
        <v>147385.96200000003</v>
      </c>
      <c r="W127" s="13">
        <f>W131+W132+W133+W134+W135+W136+W140+W144+W148+W149+W150+W151</f>
        <v>-68386.8</v>
      </c>
      <c r="X127" s="68">
        <f t="shared" si="66"/>
        <v>78999.162000000026</v>
      </c>
      <c r="Y127" s="13">
        <f>Y131+Y132+Y133+Y134+Y135+Y136+Y140+Y144</f>
        <v>40592.799999999996</v>
      </c>
      <c r="Z127" s="13">
        <f>Z131+Z132+Z133+Z134+Z135+Z136+Z140+Z144</f>
        <v>0</v>
      </c>
      <c r="AA127" s="13">
        <f t="shared" si="67"/>
        <v>40592.799999999996</v>
      </c>
      <c r="AB127" s="13">
        <f>AB131+AB132+AB133+AB134+AB135+AB136+AB140+AB144+AB148+AB149+AB150</f>
        <v>0</v>
      </c>
      <c r="AC127" s="13">
        <f t="shared" si="68"/>
        <v>40592.799999999996</v>
      </c>
      <c r="AD127" s="13">
        <f>AD131+AD132+AD133+AD134+AD135+AD136+AD140+AD144+AD148+AD149+AD150</f>
        <v>0</v>
      </c>
      <c r="AE127" s="13">
        <f t="shared" si="69"/>
        <v>40592.799999999996</v>
      </c>
      <c r="AF127" s="13">
        <f>AF131+AF132+AF133+AF134+AF135+AF136+AF140+AF144+AF148+AF149+AF150</f>
        <v>0</v>
      </c>
      <c r="AG127" s="13">
        <f t="shared" si="70"/>
        <v>40592.799999999996</v>
      </c>
      <c r="AH127" s="13">
        <f>AH131+AH132+AH133+AH134+AH135+AH136+AH140+AH144+AH148+AH149+AH150</f>
        <v>1914</v>
      </c>
      <c r="AI127" s="13">
        <f t="shared" si="71"/>
        <v>42506.799999999996</v>
      </c>
      <c r="AJ127" s="13">
        <f>AJ131+AJ132+AJ133+AJ134+AJ135+AJ136+AJ140+AJ144+AJ148+AJ149+AJ150</f>
        <v>0</v>
      </c>
      <c r="AK127" s="13">
        <f t="shared" si="72"/>
        <v>42506.799999999996</v>
      </c>
      <c r="AL127" s="13">
        <f>AL131+AL132+AL133+AL134+AL135+AL136+AL140+AL144+AL148+AL149+AL150+AL151</f>
        <v>537636.15800000005</v>
      </c>
      <c r="AM127" s="13">
        <f t="shared" si="73"/>
        <v>580142.9580000001</v>
      </c>
      <c r="AN127" s="13">
        <f>AN131+AN132+AN133+AN134+AN135+AN136+AN140+AN144+AN148+AN149+AN150+AN151</f>
        <v>-579.1</v>
      </c>
      <c r="AO127" s="13">
        <f t="shared" si="74"/>
        <v>579563.85800000012</v>
      </c>
      <c r="AP127" s="13">
        <f>AP131+AP132+AP133+AP134+AP135+AP136+AP140+AP144+AP148+AP149+AP150+AP151</f>
        <v>0</v>
      </c>
      <c r="AQ127" s="13">
        <f t="shared" si="75"/>
        <v>579563.85800000012</v>
      </c>
      <c r="AR127" s="13">
        <f>AR131+AR132+AR133+AR134+AR135+AR136+AR140+AR144+AR148+AR149+AR150+AR151</f>
        <v>40832.110999999997</v>
      </c>
      <c r="AS127" s="68">
        <f t="shared" si="76"/>
        <v>620395.96900000016</v>
      </c>
      <c r="AT127" s="13">
        <f>AT131+AT132+AT133+AT134+AT135+AT136+AT140+AT144</f>
        <v>10393.299999999999</v>
      </c>
      <c r="AU127" s="13">
        <f>AU131+AU132+AU133+AU134+AU135+AU136+AU140+AU144</f>
        <v>0</v>
      </c>
      <c r="AV127" s="13">
        <f t="shared" si="77"/>
        <v>10393.299999999999</v>
      </c>
      <c r="AW127" s="13">
        <f>AW131+AW132+AW133+AW134+AW135+AW136+AW140+AW144+AW148+AW149+AW150</f>
        <v>0</v>
      </c>
      <c r="AX127" s="13">
        <f t="shared" si="78"/>
        <v>10393.299999999999</v>
      </c>
      <c r="AY127" s="13">
        <f>AY131+AY132+AY133+AY134+AY135+AY136+AY140+AY144+AY148+AY149+AY150</f>
        <v>0</v>
      </c>
      <c r="AZ127" s="13">
        <f t="shared" si="79"/>
        <v>10393.299999999999</v>
      </c>
      <c r="BA127" s="13">
        <f>BA131+BA132+BA133+BA134+BA135+BA136+BA140+BA144+BA148+BA149+BA150</f>
        <v>0</v>
      </c>
      <c r="BB127" s="13">
        <f t="shared" si="80"/>
        <v>10393.299999999999</v>
      </c>
      <c r="BC127" s="13">
        <f>BC131+BC132+BC133+BC134+BC135+BC136+BC140+BC144+BC148+BC149+BC150+BC151</f>
        <v>0</v>
      </c>
      <c r="BD127" s="14">
        <f t="shared" si="81"/>
        <v>10393.299999999999</v>
      </c>
      <c r="BE127" s="13">
        <f>BE131+BE132+BE133+BE134+BE135+BE136+BE140+BE144+BE148+BE149+BE150+BE151</f>
        <v>0</v>
      </c>
      <c r="BF127" s="13">
        <f t="shared" si="82"/>
        <v>10393.299999999999</v>
      </c>
      <c r="BG127" s="13">
        <f>BG131+BG132+BG133+BG134+BG135+BG136+BG140+BG144+BG148+BG149+BG150+BG151</f>
        <v>27554.688999999998</v>
      </c>
      <c r="BH127" s="68">
        <f t="shared" si="83"/>
        <v>37947.989000000001</v>
      </c>
      <c r="BK127" s="27"/>
    </row>
    <row r="128" spans="1:63" x14ac:dyDescent="0.35">
      <c r="A128" s="64"/>
      <c r="B128" s="65" t="s">
        <v>27</v>
      </c>
      <c r="C128" s="72"/>
      <c r="D128" s="12"/>
      <c r="E128" s="12"/>
      <c r="F128" s="13"/>
      <c r="G128" s="12"/>
      <c r="H128" s="13"/>
      <c r="I128" s="12"/>
      <c r="J128" s="13"/>
      <c r="K128" s="12"/>
      <c r="L128" s="13"/>
      <c r="M128" s="12"/>
      <c r="N128" s="13"/>
      <c r="O128" s="12"/>
      <c r="P128" s="13"/>
      <c r="Q128" s="12"/>
      <c r="R128" s="13"/>
      <c r="S128" s="13"/>
      <c r="T128" s="13"/>
      <c r="U128" s="13"/>
      <c r="V128" s="13"/>
      <c r="W128" s="13"/>
      <c r="X128" s="68"/>
      <c r="Y128" s="13"/>
      <c r="Z128" s="12"/>
      <c r="AA128" s="13"/>
      <c r="AB128" s="12"/>
      <c r="AC128" s="13"/>
      <c r="AD128" s="12"/>
      <c r="AE128" s="13"/>
      <c r="AF128" s="12"/>
      <c r="AG128" s="13"/>
      <c r="AH128" s="12"/>
      <c r="AI128" s="13"/>
      <c r="AJ128" s="12"/>
      <c r="AK128" s="13"/>
      <c r="AL128" s="12"/>
      <c r="AM128" s="13"/>
      <c r="AN128" s="13"/>
      <c r="AO128" s="13"/>
      <c r="AP128" s="13"/>
      <c r="AQ128" s="13"/>
      <c r="AR128" s="13"/>
      <c r="AS128" s="68"/>
      <c r="AT128" s="13"/>
      <c r="AU128" s="12"/>
      <c r="AV128" s="13"/>
      <c r="AW128" s="12"/>
      <c r="AX128" s="13"/>
      <c r="AY128" s="12"/>
      <c r="AZ128" s="13"/>
      <c r="BA128" s="12"/>
      <c r="BB128" s="13"/>
      <c r="BC128" s="12"/>
      <c r="BD128" s="14"/>
      <c r="BE128" s="13"/>
      <c r="BF128" s="13"/>
      <c r="BG128" s="13"/>
      <c r="BH128" s="68"/>
      <c r="BK128" s="27"/>
    </row>
    <row r="129" spans="1:63" s="16" customFormat="1" hidden="1" x14ac:dyDescent="0.35">
      <c r="A129" s="17"/>
      <c r="B129" s="18" t="s">
        <v>28</v>
      </c>
      <c r="C129" s="42"/>
      <c r="D129" s="20">
        <f>D131+D132+D133+D134+D135+D138+D142+D146</f>
        <v>114489.2</v>
      </c>
      <c r="E129" s="20">
        <f>E131+E132+E133+E134+E135+E138+E142+E146</f>
        <v>-1425.779</v>
      </c>
      <c r="F129" s="21">
        <f t="shared" si="57"/>
        <v>113063.421</v>
      </c>
      <c r="G129" s="20">
        <f>G131+G132+G133+G134+G135+G138+G142+G146+G148+G149+G150</f>
        <v>24441.925999999999</v>
      </c>
      <c r="H129" s="21">
        <f t="shared" si="58"/>
        <v>137505.34700000001</v>
      </c>
      <c r="I129" s="20">
        <f>I131+I132+I133+I134+I135+I138+I142+I146+I148+I149+I150</f>
        <v>0</v>
      </c>
      <c r="J129" s="21">
        <f t="shared" si="59"/>
        <v>137505.34700000001</v>
      </c>
      <c r="K129" s="20">
        <f>K131+K132+K133+K134+K135+K138+K142+K146+K148+K149+K150</f>
        <v>659.62699999999995</v>
      </c>
      <c r="L129" s="21">
        <f t="shared" si="60"/>
        <v>138164.97400000002</v>
      </c>
      <c r="M129" s="20">
        <f>M131+M132+M133+M134+M135+M138+M142+M146+M148+M149+M150</f>
        <v>-5338.8189999999995</v>
      </c>
      <c r="N129" s="21">
        <f t="shared" si="61"/>
        <v>132826.15500000003</v>
      </c>
      <c r="O129" s="20">
        <f>O131+O132+O133+O134+O135+O138+O142+O146+O148+O149+O150</f>
        <v>-12.193</v>
      </c>
      <c r="P129" s="21">
        <f t="shared" si="62"/>
        <v>132813.96200000003</v>
      </c>
      <c r="Q129" s="20">
        <f>Q131+Q132+Q133+Q134+Q135+Q138+Q142+Q146+Q148+Q149+Q150+Q153</f>
        <v>-2.8421709430404007E-14</v>
      </c>
      <c r="R129" s="21">
        <f t="shared" si="63"/>
        <v>132813.96200000003</v>
      </c>
      <c r="S129" s="21">
        <f>S131+S132+S133+S134+S135+S138+S142+S146+S148+S149+S150+S153</f>
        <v>0</v>
      </c>
      <c r="T129" s="21">
        <f t="shared" si="64"/>
        <v>132813.96200000003</v>
      </c>
      <c r="U129" s="21">
        <f>U131+U132+U133+U134+U135+U138+U142+U146+U148+U149+U150+U153</f>
        <v>0</v>
      </c>
      <c r="V129" s="21">
        <f t="shared" si="65"/>
        <v>132813.96200000003</v>
      </c>
      <c r="W129" s="21">
        <f>W131+W132+W133+W134+W135+W138+W142+W146+W148+W149+W150+W153</f>
        <v>-68386.8</v>
      </c>
      <c r="X129" s="21">
        <f t="shared" si="66"/>
        <v>64427.162000000026</v>
      </c>
      <c r="Y129" s="21">
        <f>Y131+Y132+Y133+Y134+Y135+Y138+Y142+Y146</f>
        <v>0</v>
      </c>
      <c r="Z129" s="20">
        <f>Z131+Z132+Z133+Z134+Z135+Z138+Z142+Z146</f>
        <v>0</v>
      </c>
      <c r="AA129" s="21">
        <f t="shared" si="67"/>
        <v>0</v>
      </c>
      <c r="AB129" s="20">
        <f>AB131+AB132+AB133+AB134+AB135+AB138+AB142+AB146+AB148+AB149+AB150</f>
        <v>0</v>
      </c>
      <c r="AC129" s="21">
        <f t="shared" si="68"/>
        <v>0</v>
      </c>
      <c r="AD129" s="20">
        <f>AD131+AD132+AD133+AD134+AD135+AD138+AD142+AD146+AD148+AD149+AD150</f>
        <v>0</v>
      </c>
      <c r="AE129" s="21">
        <f t="shared" si="69"/>
        <v>0</v>
      </c>
      <c r="AF129" s="20">
        <f>AF131+AF132+AF133+AF134+AF135+AF138+AF142+AF146+AF148+AF149+AF150</f>
        <v>0</v>
      </c>
      <c r="AG129" s="21">
        <f t="shared" si="70"/>
        <v>0</v>
      </c>
      <c r="AH129" s="20">
        <f>AH131+AH132+AH133+AH134+AH135+AH138+AH142+AH146+AH148+AH149+AH150</f>
        <v>1914</v>
      </c>
      <c r="AI129" s="21">
        <f t="shared" si="71"/>
        <v>1914</v>
      </c>
      <c r="AJ129" s="20">
        <f>AJ131+AJ132+AJ133+AJ134+AJ135+AJ138+AJ142+AJ146+AJ148+AJ149+AJ150</f>
        <v>0</v>
      </c>
      <c r="AK129" s="21">
        <f t="shared" si="72"/>
        <v>1914</v>
      </c>
      <c r="AL129" s="20">
        <f>AL131+AL132+AL133+AL134+AL135+AL138+AL142+AL146+AL148+AL149+AL150+AL153</f>
        <v>458984.05900000001</v>
      </c>
      <c r="AM129" s="21">
        <f t="shared" si="73"/>
        <v>460898.05900000001</v>
      </c>
      <c r="AN129" s="21">
        <f>AN131+AN132+AN133+AN134+AN135+AN138+AN142+AN146+AN148+AN149+AN150+AN153</f>
        <v>-579.1</v>
      </c>
      <c r="AO129" s="21">
        <f t="shared" si="74"/>
        <v>460318.95900000003</v>
      </c>
      <c r="AP129" s="21">
        <f>AP131+AP132+AP133+AP134+AP135+AP138+AP142+AP146+AP148+AP149+AP150+AP153</f>
        <v>0</v>
      </c>
      <c r="AQ129" s="21">
        <f t="shared" si="75"/>
        <v>460318.95900000003</v>
      </c>
      <c r="AR129" s="21">
        <f>AR131+AR132+AR133+AR134+AR135+AR138+AR142+AR146+AR148+AR149+AR150+AR153</f>
        <v>40832.110999999997</v>
      </c>
      <c r="AS129" s="21">
        <f t="shared" si="76"/>
        <v>501151.07</v>
      </c>
      <c r="AT129" s="21">
        <f>AT131+AT132+AT133+AT134+AT135+AT138+AT142+AT146</f>
        <v>0</v>
      </c>
      <c r="AU129" s="20">
        <f>AU131+AU132+AU133+AU134+AU135+AU138+AU142+AU146</f>
        <v>0</v>
      </c>
      <c r="AV129" s="21">
        <f t="shared" si="77"/>
        <v>0</v>
      </c>
      <c r="AW129" s="20">
        <f>AW131+AW132+AW133+AW134+AW135+AW138+AW142+AW146+AW148+AW149+AW150</f>
        <v>0</v>
      </c>
      <c r="AX129" s="21">
        <f t="shared" si="78"/>
        <v>0</v>
      </c>
      <c r="AY129" s="20">
        <f>AY131+AY132+AY133+AY134+AY135+AY138+AY142+AY146+AY148+AY149+AY150</f>
        <v>0</v>
      </c>
      <c r="AZ129" s="21">
        <f t="shared" si="79"/>
        <v>0</v>
      </c>
      <c r="BA129" s="20">
        <f>BA131+BA132+BA133+BA134+BA135+BA138+BA142+BA146+BA148+BA149+BA150</f>
        <v>0</v>
      </c>
      <c r="BB129" s="21">
        <f t="shared" si="80"/>
        <v>0</v>
      </c>
      <c r="BC129" s="20">
        <f>BC131+BC132+BC133+BC134+BC135+BC138+BC142+BC146+BC148+BC149+BC150+BC153</f>
        <v>0</v>
      </c>
      <c r="BD129" s="22">
        <f t="shared" si="81"/>
        <v>0</v>
      </c>
      <c r="BE129" s="21">
        <f>BE131+BE132+BE133+BE134+BE135+BE138+BE142+BE146+BE148+BE149+BE150+BE153</f>
        <v>0</v>
      </c>
      <c r="BF129" s="21">
        <f t="shared" si="82"/>
        <v>0</v>
      </c>
      <c r="BG129" s="21">
        <f>BG131+BG132+BG133+BG134+BG135+BG138+BG142+BG146+BG148+BG149+BG150+BG153</f>
        <v>27554.688999999998</v>
      </c>
      <c r="BH129" s="21">
        <f t="shared" si="83"/>
        <v>27554.688999999998</v>
      </c>
      <c r="BI129" s="23"/>
      <c r="BJ129" s="24" t="s">
        <v>29</v>
      </c>
      <c r="BK129" s="25"/>
    </row>
    <row r="130" spans="1:63" x14ac:dyDescent="0.35">
      <c r="A130" s="64"/>
      <c r="B130" s="72" t="s">
        <v>153</v>
      </c>
      <c r="C130" s="77" t="s">
        <v>26</v>
      </c>
      <c r="D130" s="12">
        <f>D139+D143+D147</f>
        <v>14572.000000000002</v>
      </c>
      <c r="E130" s="12">
        <f>E139+E143+E147</f>
        <v>0</v>
      </c>
      <c r="F130" s="13">
        <f t="shared" si="57"/>
        <v>14572.000000000002</v>
      </c>
      <c r="G130" s="12">
        <f>G139+G143+G147</f>
        <v>0</v>
      </c>
      <c r="H130" s="13">
        <f t="shared" si="58"/>
        <v>14572.000000000002</v>
      </c>
      <c r="I130" s="12">
        <f>I139+I143+I147</f>
        <v>0</v>
      </c>
      <c r="J130" s="13">
        <f t="shared" si="59"/>
        <v>14572.000000000002</v>
      </c>
      <c r="K130" s="12">
        <f>K139+K143+K147</f>
        <v>0</v>
      </c>
      <c r="L130" s="13">
        <f t="shared" si="60"/>
        <v>14572.000000000002</v>
      </c>
      <c r="M130" s="12">
        <f>M139+M143+M147</f>
        <v>0</v>
      </c>
      <c r="N130" s="13">
        <f t="shared" si="61"/>
        <v>14572.000000000002</v>
      </c>
      <c r="O130" s="12">
        <f>O139+O143+O147</f>
        <v>0</v>
      </c>
      <c r="P130" s="13">
        <f t="shared" si="62"/>
        <v>14572.000000000002</v>
      </c>
      <c r="Q130" s="12">
        <f>Q139+Q143+Q147+Q154</f>
        <v>0</v>
      </c>
      <c r="R130" s="13">
        <f t="shared" si="63"/>
        <v>14572.000000000002</v>
      </c>
      <c r="S130" s="13">
        <f>S139+S143+S147+S154</f>
        <v>0</v>
      </c>
      <c r="T130" s="13">
        <f t="shared" si="64"/>
        <v>14572.000000000002</v>
      </c>
      <c r="U130" s="13">
        <f>U139+U143+U147+U154</f>
        <v>0</v>
      </c>
      <c r="V130" s="13">
        <f t="shared" si="65"/>
        <v>14572.000000000002</v>
      </c>
      <c r="W130" s="13">
        <f>W139+W143+W147+W154</f>
        <v>0</v>
      </c>
      <c r="X130" s="68">
        <f t="shared" si="66"/>
        <v>14572.000000000002</v>
      </c>
      <c r="Y130" s="13">
        <f>Y139+Y143+Y147</f>
        <v>40592.799999999996</v>
      </c>
      <c r="Z130" s="12">
        <f>Z139+Z143+Z147</f>
        <v>0</v>
      </c>
      <c r="AA130" s="13">
        <f t="shared" si="67"/>
        <v>40592.799999999996</v>
      </c>
      <c r="AB130" s="12">
        <f>AB139+AB143+AB147</f>
        <v>0</v>
      </c>
      <c r="AC130" s="13">
        <f t="shared" si="68"/>
        <v>40592.799999999996</v>
      </c>
      <c r="AD130" s="12">
        <f>AD139+AD143+AD147</f>
        <v>0</v>
      </c>
      <c r="AE130" s="13">
        <f t="shared" si="69"/>
        <v>40592.799999999996</v>
      </c>
      <c r="AF130" s="12">
        <f>AF139+AF143+AF147</f>
        <v>0</v>
      </c>
      <c r="AG130" s="13">
        <f t="shared" si="70"/>
        <v>40592.799999999996</v>
      </c>
      <c r="AH130" s="12">
        <f>AH139+AH143+AH147</f>
        <v>0</v>
      </c>
      <c r="AI130" s="13">
        <f t="shared" si="71"/>
        <v>40592.799999999996</v>
      </c>
      <c r="AJ130" s="12">
        <f>AJ139+AJ143+AJ147</f>
        <v>0</v>
      </c>
      <c r="AK130" s="13">
        <f t="shared" si="72"/>
        <v>40592.799999999996</v>
      </c>
      <c r="AL130" s="12">
        <f>AL139+AL143+AL147+AL154</f>
        <v>78652.098999999987</v>
      </c>
      <c r="AM130" s="13">
        <f t="shared" si="73"/>
        <v>119244.89899999998</v>
      </c>
      <c r="AN130" s="13">
        <f>AN139+AN143+AN147+AN154</f>
        <v>0</v>
      </c>
      <c r="AO130" s="13">
        <f t="shared" si="74"/>
        <v>119244.89899999998</v>
      </c>
      <c r="AP130" s="13">
        <f>AP139+AP143+AP147+AP154</f>
        <v>0</v>
      </c>
      <c r="AQ130" s="13">
        <f t="shared" si="75"/>
        <v>119244.89899999998</v>
      </c>
      <c r="AR130" s="13">
        <f>AR139+AR143+AR147+AR154</f>
        <v>0</v>
      </c>
      <c r="AS130" s="68">
        <f t="shared" si="76"/>
        <v>119244.89899999998</v>
      </c>
      <c r="AT130" s="13">
        <f>AT139+AT143+AT147</f>
        <v>10393.299999999999</v>
      </c>
      <c r="AU130" s="12">
        <f>AU139+AU143+AU147</f>
        <v>0</v>
      </c>
      <c r="AV130" s="13">
        <f t="shared" si="77"/>
        <v>10393.299999999999</v>
      </c>
      <c r="AW130" s="12">
        <f>AW139+AW143+AW147</f>
        <v>0</v>
      </c>
      <c r="AX130" s="13">
        <f t="shared" si="78"/>
        <v>10393.299999999999</v>
      </c>
      <c r="AY130" s="12">
        <f>AY139+AY143+AY147</f>
        <v>0</v>
      </c>
      <c r="AZ130" s="13">
        <f t="shared" si="79"/>
        <v>10393.299999999999</v>
      </c>
      <c r="BA130" s="12">
        <f>BA139+BA143+BA147</f>
        <v>0</v>
      </c>
      <c r="BB130" s="13">
        <f t="shared" si="80"/>
        <v>10393.299999999999</v>
      </c>
      <c r="BC130" s="12">
        <f>BC139+BC143+BC147+BC154</f>
        <v>0</v>
      </c>
      <c r="BD130" s="14">
        <f t="shared" si="81"/>
        <v>10393.299999999999</v>
      </c>
      <c r="BE130" s="13">
        <f>BE139+BE143+BE147+BE154</f>
        <v>0</v>
      </c>
      <c r="BF130" s="13">
        <f t="shared" si="82"/>
        <v>10393.299999999999</v>
      </c>
      <c r="BG130" s="13">
        <f>BG139+BG143+BG147+BG154</f>
        <v>0</v>
      </c>
      <c r="BH130" s="68">
        <f t="shared" si="83"/>
        <v>10393.299999999999</v>
      </c>
      <c r="BK130" s="27"/>
    </row>
    <row r="131" spans="1:63" ht="54" x14ac:dyDescent="0.35">
      <c r="A131" s="64" t="s">
        <v>154</v>
      </c>
      <c r="B131" s="72" t="s">
        <v>155</v>
      </c>
      <c r="C131" s="80" t="s">
        <v>141</v>
      </c>
      <c r="D131" s="12">
        <v>2753.6</v>
      </c>
      <c r="E131" s="12"/>
      <c r="F131" s="13">
        <f t="shared" si="57"/>
        <v>2753.6</v>
      </c>
      <c r="G131" s="12"/>
      <c r="H131" s="13">
        <f t="shared" si="58"/>
        <v>2753.6</v>
      </c>
      <c r="I131" s="12"/>
      <c r="J131" s="13">
        <f t="shared" si="59"/>
        <v>2753.6</v>
      </c>
      <c r="K131" s="12"/>
      <c r="L131" s="13">
        <f t="shared" si="60"/>
        <v>2753.6</v>
      </c>
      <c r="M131" s="12"/>
      <c r="N131" s="13">
        <f t="shared" si="61"/>
        <v>2753.6</v>
      </c>
      <c r="O131" s="12"/>
      <c r="P131" s="13">
        <f t="shared" si="62"/>
        <v>2753.6</v>
      </c>
      <c r="Q131" s="12"/>
      <c r="R131" s="13">
        <f t="shared" si="63"/>
        <v>2753.6</v>
      </c>
      <c r="S131" s="13"/>
      <c r="T131" s="13">
        <f t="shared" si="64"/>
        <v>2753.6</v>
      </c>
      <c r="U131" s="13"/>
      <c r="V131" s="13">
        <f t="shared" si="65"/>
        <v>2753.6</v>
      </c>
      <c r="W131" s="13"/>
      <c r="X131" s="68">
        <f t="shared" si="66"/>
        <v>2753.6</v>
      </c>
      <c r="Y131" s="13">
        <v>0</v>
      </c>
      <c r="Z131" s="12"/>
      <c r="AA131" s="13">
        <f t="shared" si="67"/>
        <v>0</v>
      </c>
      <c r="AB131" s="12"/>
      <c r="AC131" s="13">
        <f t="shared" si="68"/>
        <v>0</v>
      </c>
      <c r="AD131" s="12"/>
      <c r="AE131" s="13">
        <f t="shared" si="69"/>
        <v>0</v>
      </c>
      <c r="AF131" s="12"/>
      <c r="AG131" s="13">
        <f t="shared" si="70"/>
        <v>0</v>
      </c>
      <c r="AH131" s="12"/>
      <c r="AI131" s="13">
        <f t="shared" si="71"/>
        <v>0</v>
      </c>
      <c r="AJ131" s="12"/>
      <c r="AK131" s="13">
        <f t="shared" si="72"/>
        <v>0</v>
      </c>
      <c r="AL131" s="12"/>
      <c r="AM131" s="13">
        <f t="shared" si="73"/>
        <v>0</v>
      </c>
      <c r="AN131" s="13"/>
      <c r="AO131" s="13">
        <f t="shared" si="74"/>
        <v>0</v>
      </c>
      <c r="AP131" s="13"/>
      <c r="AQ131" s="13">
        <f t="shared" si="75"/>
        <v>0</v>
      </c>
      <c r="AR131" s="13"/>
      <c r="AS131" s="68">
        <f t="shared" si="76"/>
        <v>0</v>
      </c>
      <c r="AT131" s="13">
        <v>0</v>
      </c>
      <c r="AU131" s="12"/>
      <c r="AV131" s="13">
        <f t="shared" si="77"/>
        <v>0</v>
      </c>
      <c r="AW131" s="12"/>
      <c r="AX131" s="13">
        <f t="shared" si="78"/>
        <v>0</v>
      </c>
      <c r="AY131" s="12"/>
      <c r="AZ131" s="13">
        <f t="shared" si="79"/>
        <v>0</v>
      </c>
      <c r="BA131" s="12"/>
      <c r="BB131" s="13">
        <f t="shared" si="80"/>
        <v>0</v>
      </c>
      <c r="BC131" s="12"/>
      <c r="BD131" s="14">
        <f t="shared" si="81"/>
        <v>0</v>
      </c>
      <c r="BE131" s="13"/>
      <c r="BF131" s="13">
        <f t="shared" si="82"/>
        <v>0</v>
      </c>
      <c r="BG131" s="13"/>
      <c r="BH131" s="68">
        <f t="shared" si="83"/>
        <v>0</v>
      </c>
      <c r="BI131" s="3" t="s">
        <v>156</v>
      </c>
      <c r="BK131" s="27"/>
    </row>
    <row r="132" spans="1:63" ht="54" x14ac:dyDescent="0.35">
      <c r="A132" s="64" t="s">
        <v>157</v>
      </c>
      <c r="B132" s="72" t="s">
        <v>158</v>
      </c>
      <c r="C132" s="72" t="s">
        <v>141</v>
      </c>
      <c r="D132" s="12">
        <v>11301.9</v>
      </c>
      <c r="E132" s="12">
        <v>-180.65199999999999</v>
      </c>
      <c r="F132" s="13">
        <f t="shared" si="57"/>
        <v>11121.248</v>
      </c>
      <c r="G132" s="12"/>
      <c r="H132" s="13">
        <f t="shared" si="58"/>
        <v>11121.248</v>
      </c>
      <c r="I132" s="12"/>
      <c r="J132" s="13">
        <f t="shared" si="59"/>
        <v>11121.248</v>
      </c>
      <c r="K132" s="12"/>
      <c r="L132" s="13">
        <f t="shared" si="60"/>
        <v>11121.248</v>
      </c>
      <c r="M132" s="12"/>
      <c r="N132" s="13">
        <f t="shared" si="61"/>
        <v>11121.248</v>
      </c>
      <c r="O132" s="12"/>
      <c r="P132" s="13">
        <f t="shared" si="62"/>
        <v>11121.248</v>
      </c>
      <c r="Q132" s="12">
        <v>-260.40100000000001</v>
      </c>
      <c r="R132" s="13">
        <f t="shared" si="63"/>
        <v>10860.847</v>
      </c>
      <c r="S132" s="13"/>
      <c r="T132" s="13">
        <f t="shared" si="64"/>
        <v>10860.847</v>
      </c>
      <c r="U132" s="13"/>
      <c r="V132" s="13">
        <f t="shared" si="65"/>
        <v>10860.847</v>
      </c>
      <c r="W132" s="13"/>
      <c r="X132" s="68">
        <f t="shared" si="66"/>
        <v>10860.847</v>
      </c>
      <c r="Y132" s="13">
        <v>0</v>
      </c>
      <c r="Z132" s="12"/>
      <c r="AA132" s="13">
        <f t="shared" si="67"/>
        <v>0</v>
      </c>
      <c r="AB132" s="12"/>
      <c r="AC132" s="13">
        <f t="shared" si="68"/>
        <v>0</v>
      </c>
      <c r="AD132" s="12"/>
      <c r="AE132" s="13">
        <f t="shared" si="69"/>
        <v>0</v>
      </c>
      <c r="AF132" s="12"/>
      <c r="AG132" s="13">
        <f t="shared" si="70"/>
        <v>0</v>
      </c>
      <c r="AH132" s="12"/>
      <c r="AI132" s="13">
        <f t="shared" si="71"/>
        <v>0</v>
      </c>
      <c r="AJ132" s="12"/>
      <c r="AK132" s="13">
        <f t="shared" si="72"/>
        <v>0</v>
      </c>
      <c r="AL132" s="12">
        <v>421205.7</v>
      </c>
      <c r="AM132" s="13">
        <f t="shared" si="73"/>
        <v>421205.7</v>
      </c>
      <c r="AN132" s="13">
        <v>-579.1</v>
      </c>
      <c r="AO132" s="13">
        <f t="shared" si="74"/>
        <v>420626.60000000003</v>
      </c>
      <c r="AP132" s="13"/>
      <c r="AQ132" s="13">
        <f t="shared" si="75"/>
        <v>420626.60000000003</v>
      </c>
      <c r="AR132" s="13"/>
      <c r="AS132" s="68">
        <f t="shared" si="76"/>
        <v>420626.60000000003</v>
      </c>
      <c r="AT132" s="13">
        <v>0</v>
      </c>
      <c r="AU132" s="12"/>
      <c r="AV132" s="13">
        <f t="shared" si="77"/>
        <v>0</v>
      </c>
      <c r="AW132" s="12"/>
      <c r="AX132" s="13">
        <f t="shared" si="78"/>
        <v>0</v>
      </c>
      <c r="AY132" s="12"/>
      <c r="AZ132" s="13">
        <f t="shared" si="79"/>
        <v>0</v>
      </c>
      <c r="BA132" s="12"/>
      <c r="BB132" s="13">
        <f t="shared" si="80"/>
        <v>0</v>
      </c>
      <c r="BC132" s="12"/>
      <c r="BD132" s="14">
        <f t="shared" si="81"/>
        <v>0</v>
      </c>
      <c r="BE132" s="13"/>
      <c r="BF132" s="13">
        <f t="shared" si="82"/>
        <v>0</v>
      </c>
      <c r="BG132" s="13"/>
      <c r="BH132" s="68">
        <f t="shared" si="83"/>
        <v>0</v>
      </c>
      <c r="BI132" s="3" t="s">
        <v>159</v>
      </c>
      <c r="BK132" s="27"/>
    </row>
    <row r="133" spans="1:63" ht="54" x14ac:dyDescent="0.35">
      <c r="A133" s="64" t="s">
        <v>160</v>
      </c>
      <c r="B133" s="72" t="s">
        <v>161</v>
      </c>
      <c r="C133" s="81" t="s">
        <v>141</v>
      </c>
      <c r="D133" s="12">
        <v>7202.2</v>
      </c>
      <c r="E133" s="12"/>
      <c r="F133" s="13">
        <f t="shared" si="57"/>
        <v>7202.2</v>
      </c>
      <c r="G133" s="12"/>
      <c r="H133" s="13">
        <f t="shared" si="58"/>
        <v>7202.2</v>
      </c>
      <c r="I133" s="12"/>
      <c r="J133" s="13">
        <f t="shared" si="59"/>
        <v>7202.2</v>
      </c>
      <c r="K133" s="12"/>
      <c r="L133" s="13">
        <f t="shared" si="60"/>
        <v>7202.2</v>
      </c>
      <c r="M133" s="12"/>
      <c r="N133" s="13">
        <f t="shared" si="61"/>
        <v>7202.2</v>
      </c>
      <c r="O133" s="12"/>
      <c r="P133" s="13">
        <f t="shared" si="62"/>
        <v>7202.2</v>
      </c>
      <c r="Q133" s="12">
        <v>474.964</v>
      </c>
      <c r="R133" s="13">
        <f t="shared" si="63"/>
        <v>7677.1639999999998</v>
      </c>
      <c r="S133" s="13"/>
      <c r="T133" s="13">
        <f t="shared" si="64"/>
        <v>7677.1639999999998</v>
      </c>
      <c r="U133" s="13"/>
      <c r="V133" s="13">
        <f t="shared" si="65"/>
        <v>7677.1639999999998</v>
      </c>
      <c r="W133" s="13"/>
      <c r="X133" s="68">
        <f t="shared" si="66"/>
        <v>7677.1639999999998</v>
      </c>
      <c r="Y133" s="13">
        <v>0</v>
      </c>
      <c r="Z133" s="12"/>
      <c r="AA133" s="13">
        <f t="shared" si="67"/>
        <v>0</v>
      </c>
      <c r="AB133" s="12"/>
      <c r="AC133" s="13">
        <f t="shared" si="68"/>
        <v>0</v>
      </c>
      <c r="AD133" s="12"/>
      <c r="AE133" s="13">
        <f t="shared" si="69"/>
        <v>0</v>
      </c>
      <c r="AF133" s="12"/>
      <c r="AG133" s="13">
        <f t="shared" si="70"/>
        <v>0</v>
      </c>
      <c r="AH133" s="12"/>
      <c r="AI133" s="13">
        <f t="shared" si="71"/>
        <v>0</v>
      </c>
      <c r="AJ133" s="12"/>
      <c r="AK133" s="13">
        <f t="shared" si="72"/>
        <v>0</v>
      </c>
      <c r="AL133" s="12"/>
      <c r="AM133" s="13">
        <f t="shared" si="73"/>
        <v>0</v>
      </c>
      <c r="AN133" s="13"/>
      <c r="AO133" s="13">
        <f t="shared" si="74"/>
        <v>0</v>
      </c>
      <c r="AP133" s="13"/>
      <c r="AQ133" s="13">
        <f t="shared" si="75"/>
        <v>0</v>
      </c>
      <c r="AR133" s="13"/>
      <c r="AS133" s="68">
        <f t="shared" si="76"/>
        <v>0</v>
      </c>
      <c r="AT133" s="13">
        <v>0</v>
      </c>
      <c r="AU133" s="12"/>
      <c r="AV133" s="13">
        <f t="shared" si="77"/>
        <v>0</v>
      </c>
      <c r="AW133" s="12"/>
      <c r="AX133" s="13">
        <f t="shared" si="78"/>
        <v>0</v>
      </c>
      <c r="AY133" s="12"/>
      <c r="AZ133" s="13">
        <f t="shared" si="79"/>
        <v>0</v>
      </c>
      <c r="BA133" s="12"/>
      <c r="BB133" s="13">
        <f t="shared" si="80"/>
        <v>0</v>
      </c>
      <c r="BC133" s="12"/>
      <c r="BD133" s="14">
        <f t="shared" si="81"/>
        <v>0</v>
      </c>
      <c r="BE133" s="13"/>
      <c r="BF133" s="13">
        <f t="shared" si="82"/>
        <v>0</v>
      </c>
      <c r="BG133" s="13"/>
      <c r="BH133" s="68">
        <f t="shared" si="83"/>
        <v>0</v>
      </c>
      <c r="BI133" s="43" t="s">
        <v>162</v>
      </c>
      <c r="BK133" s="27"/>
    </row>
    <row r="134" spans="1:63" ht="54" x14ac:dyDescent="0.35">
      <c r="A134" s="64" t="s">
        <v>163</v>
      </c>
      <c r="B134" s="72" t="s">
        <v>164</v>
      </c>
      <c r="C134" s="72" t="s">
        <v>141</v>
      </c>
      <c r="D134" s="12">
        <v>9362.9</v>
      </c>
      <c r="E134" s="12"/>
      <c r="F134" s="13">
        <f t="shared" si="57"/>
        <v>9362.9</v>
      </c>
      <c r="G134" s="12"/>
      <c r="H134" s="13">
        <f t="shared" si="58"/>
        <v>9362.9</v>
      </c>
      <c r="I134" s="12"/>
      <c r="J134" s="13">
        <f t="shared" si="59"/>
        <v>9362.9</v>
      </c>
      <c r="K134" s="12">
        <v>659.62699999999995</v>
      </c>
      <c r="L134" s="13">
        <f t="shared" si="60"/>
        <v>10022.527</v>
      </c>
      <c r="M134" s="12"/>
      <c r="N134" s="13">
        <f t="shared" si="61"/>
        <v>10022.527</v>
      </c>
      <c r="O134" s="12"/>
      <c r="P134" s="13">
        <f t="shared" si="62"/>
        <v>10022.527</v>
      </c>
      <c r="Q134" s="12">
        <v>-27.908000000000001</v>
      </c>
      <c r="R134" s="13">
        <f t="shared" si="63"/>
        <v>9994.6190000000006</v>
      </c>
      <c r="S134" s="13"/>
      <c r="T134" s="13">
        <f t="shared" si="64"/>
        <v>9994.6190000000006</v>
      </c>
      <c r="U134" s="13"/>
      <c r="V134" s="13">
        <f t="shared" si="65"/>
        <v>9994.6190000000006</v>
      </c>
      <c r="W134" s="13"/>
      <c r="X134" s="68">
        <f t="shared" si="66"/>
        <v>9994.6190000000006</v>
      </c>
      <c r="Y134" s="13">
        <v>0</v>
      </c>
      <c r="Z134" s="12"/>
      <c r="AA134" s="13">
        <f t="shared" si="67"/>
        <v>0</v>
      </c>
      <c r="AB134" s="12"/>
      <c r="AC134" s="13">
        <f t="shared" si="68"/>
        <v>0</v>
      </c>
      <c r="AD134" s="12"/>
      <c r="AE134" s="13">
        <f t="shared" si="69"/>
        <v>0</v>
      </c>
      <c r="AF134" s="12"/>
      <c r="AG134" s="13">
        <f t="shared" si="70"/>
        <v>0</v>
      </c>
      <c r="AH134" s="12"/>
      <c r="AI134" s="13">
        <f t="shared" si="71"/>
        <v>0</v>
      </c>
      <c r="AJ134" s="12"/>
      <c r="AK134" s="13">
        <f t="shared" si="72"/>
        <v>0</v>
      </c>
      <c r="AL134" s="12"/>
      <c r="AM134" s="13">
        <f t="shared" si="73"/>
        <v>0</v>
      </c>
      <c r="AN134" s="13"/>
      <c r="AO134" s="13">
        <f t="shared" si="74"/>
        <v>0</v>
      </c>
      <c r="AP134" s="13"/>
      <c r="AQ134" s="13">
        <f t="shared" si="75"/>
        <v>0</v>
      </c>
      <c r="AR134" s="13"/>
      <c r="AS134" s="68">
        <f t="shared" si="76"/>
        <v>0</v>
      </c>
      <c r="AT134" s="13">
        <v>0</v>
      </c>
      <c r="AU134" s="12"/>
      <c r="AV134" s="13">
        <f t="shared" si="77"/>
        <v>0</v>
      </c>
      <c r="AW134" s="12"/>
      <c r="AX134" s="13">
        <f t="shared" si="78"/>
        <v>0</v>
      </c>
      <c r="AY134" s="12"/>
      <c r="AZ134" s="13">
        <f t="shared" si="79"/>
        <v>0</v>
      </c>
      <c r="BA134" s="12"/>
      <c r="BB134" s="13">
        <f t="shared" si="80"/>
        <v>0</v>
      </c>
      <c r="BC134" s="12"/>
      <c r="BD134" s="14">
        <f t="shared" si="81"/>
        <v>0</v>
      </c>
      <c r="BE134" s="13"/>
      <c r="BF134" s="13">
        <f t="shared" si="82"/>
        <v>0</v>
      </c>
      <c r="BG134" s="13"/>
      <c r="BH134" s="68">
        <f t="shared" si="83"/>
        <v>0</v>
      </c>
      <c r="BI134" s="3" t="s">
        <v>165</v>
      </c>
      <c r="BK134" s="27"/>
    </row>
    <row r="135" spans="1:63" ht="54" x14ac:dyDescent="0.35">
      <c r="A135" s="64" t="s">
        <v>166</v>
      </c>
      <c r="B135" s="72" t="s">
        <v>167</v>
      </c>
      <c r="C135" s="80" t="s">
        <v>141</v>
      </c>
      <c r="D135" s="12">
        <v>8982.4</v>
      </c>
      <c r="E135" s="12">
        <v>-1245.127</v>
      </c>
      <c r="F135" s="13">
        <f t="shared" si="57"/>
        <v>7737.2729999999992</v>
      </c>
      <c r="G135" s="12"/>
      <c r="H135" s="13">
        <f t="shared" si="58"/>
        <v>7737.2729999999992</v>
      </c>
      <c r="I135" s="12"/>
      <c r="J135" s="13">
        <f t="shared" si="59"/>
        <v>7737.2729999999992</v>
      </c>
      <c r="K135" s="12"/>
      <c r="L135" s="13">
        <f t="shared" si="60"/>
        <v>7737.2729999999992</v>
      </c>
      <c r="M135" s="12"/>
      <c r="N135" s="13">
        <f t="shared" si="61"/>
        <v>7737.2729999999992</v>
      </c>
      <c r="O135" s="12"/>
      <c r="P135" s="13">
        <f t="shared" si="62"/>
        <v>7737.2729999999992</v>
      </c>
      <c r="Q135" s="12">
        <v>-4.3849999999999998</v>
      </c>
      <c r="R135" s="13">
        <f t="shared" si="63"/>
        <v>7732.887999999999</v>
      </c>
      <c r="S135" s="13"/>
      <c r="T135" s="13">
        <f t="shared" si="64"/>
        <v>7732.887999999999</v>
      </c>
      <c r="U135" s="13"/>
      <c r="V135" s="13">
        <f t="shared" si="65"/>
        <v>7732.887999999999</v>
      </c>
      <c r="W135" s="13"/>
      <c r="X135" s="68">
        <f t="shared" si="66"/>
        <v>7732.887999999999</v>
      </c>
      <c r="Y135" s="13">
        <v>0</v>
      </c>
      <c r="Z135" s="12"/>
      <c r="AA135" s="13">
        <f t="shared" si="67"/>
        <v>0</v>
      </c>
      <c r="AB135" s="12"/>
      <c r="AC135" s="13">
        <f t="shared" si="68"/>
        <v>0</v>
      </c>
      <c r="AD135" s="12"/>
      <c r="AE135" s="13">
        <f t="shared" si="69"/>
        <v>0</v>
      </c>
      <c r="AF135" s="12"/>
      <c r="AG135" s="13">
        <f t="shared" si="70"/>
        <v>0</v>
      </c>
      <c r="AH135" s="12"/>
      <c r="AI135" s="13">
        <f t="shared" si="71"/>
        <v>0</v>
      </c>
      <c r="AJ135" s="12"/>
      <c r="AK135" s="13">
        <f t="shared" si="72"/>
        <v>0</v>
      </c>
      <c r="AL135" s="12"/>
      <c r="AM135" s="13">
        <f t="shared" si="73"/>
        <v>0</v>
      </c>
      <c r="AN135" s="13"/>
      <c r="AO135" s="13">
        <f t="shared" si="74"/>
        <v>0</v>
      </c>
      <c r="AP135" s="13"/>
      <c r="AQ135" s="13">
        <f t="shared" si="75"/>
        <v>0</v>
      </c>
      <c r="AR135" s="13"/>
      <c r="AS135" s="68">
        <f t="shared" si="76"/>
        <v>0</v>
      </c>
      <c r="AT135" s="13">
        <v>0</v>
      </c>
      <c r="AU135" s="12"/>
      <c r="AV135" s="13">
        <f t="shared" si="77"/>
        <v>0</v>
      </c>
      <c r="AW135" s="12"/>
      <c r="AX135" s="13">
        <f t="shared" si="78"/>
        <v>0</v>
      </c>
      <c r="AY135" s="12"/>
      <c r="AZ135" s="13">
        <f t="shared" si="79"/>
        <v>0</v>
      </c>
      <c r="BA135" s="12"/>
      <c r="BB135" s="13">
        <f t="shared" si="80"/>
        <v>0</v>
      </c>
      <c r="BC135" s="12"/>
      <c r="BD135" s="14">
        <f t="shared" si="81"/>
        <v>0</v>
      </c>
      <c r="BE135" s="13"/>
      <c r="BF135" s="13">
        <f t="shared" si="82"/>
        <v>0</v>
      </c>
      <c r="BG135" s="13"/>
      <c r="BH135" s="68">
        <f t="shared" si="83"/>
        <v>0</v>
      </c>
      <c r="BI135" s="3" t="s">
        <v>168</v>
      </c>
      <c r="BK135" s="27"/>
    </row>
    <row r="136" spans="1:63" ht="54" x14ac:dyDescent="0.35">
      <c r="A136" s="64" t="s">
        <v>169</v>
      </c>
      <c r="B136" s="72" t="s">
        <v>170</v>
      </c>
      <c r="C136" s="80" t="s">
        <v>141</v>
      </c>
      <c r="D136" s="12">
        <f>D138+D139</f>
        <v>3792.2</v>
      </c>
      <c r="E136" s="12">
        <f>E138+E139</f>
        <v>0</v>
      </c>
      <c r="F136" s="13">
        <f t="shared" si="57"/>
        <v>3792.2</v>
      </c>
      <c r="G136" s="12">
        <f>G138+G139</f>
        <v>0</v>
      </c>
      <c r="H136" s="13">
        <f t="shared" si="58"/>
        <v>3792.2</v>
      </c>
      <c r="I136" s="12">
        <f>I138+I139</f>
        <v>0</v>
      </c>
      <c r="J136" s="13">
        <f t="shared" si="59"/>
        <v>3792.2</v>
      </c>
      <c r="K136" s="12">
        <f>K138+K139</f>
        <v>0</v>
      </c>
      <c r="L136" s="13">
        <f t="shared" si="60"/>
        <v>3792.2</v>
      </c>
      <c r="M136" s="12">
        <f>M138+M139</f>
        <v>-1914</v>
      </c>
      <c r="N136" s="13">
        <f t="shared" si="61"/>
        <v>1878.1999999999998</v>
      </c>
      <c r="O136" s="12">
        <f>O138+O139</f>
        <v>0</v>
      </c>
      <c r="P136" s="13">
        <f t="shared" si="62"/>
        <v>1878.1999999999998</v>
      </c>
      <c r="Q136" s="12">
        <f>Q138+Q139</f>
        <v>0</v>
      </c>
      <c r="R136" s="13">
        <f t="shared" si="63"/>
        <v>1878.1999999999998</v>
      </c>
      <c r="S136" s="13">
        <f>S138+S139</f>
        <v>0</v>
      </c>
      <c r="T136" s="13">
        <f t="shared" si="64"/>
        <v>1878.1999999999998</v>
      </c>
      <c r="U136" s="13">
        <f>U138+U139</f>
        <v>0</v>
      </c>
      <c r="V136" s="13">
        <f t="shared" si="65"/>
        <v>1878.1999999999998</v>
      </c>
      <c r="W136" s="13">
        <f>W138+W139</f>
        <v>0</v>
      </c>
      <c r="X136" s="68">
        <f t="shared" si="66"/>
        <v>1878.1999999999998</v>
      </c>
      <c r="Y136" s="13">
        <f>Y138+Y139</f>
        <v>3863.7</v>
      </c>
      <c r="Z136" s="12">
        <f>Z138+Z139</f>
        <v>0</v>
      </c>
      <c r="AA136" s="13">
        <f t="shared" si="67"/>
        <v>3863.7</v>
      </c>
      <c r="AB136" s="12">
        <f>AB138+AB139</f>
        <v>0</v>
      </c>
      <c r="AC136" s="13">
        <f t="shared" si="68"/>
        <v>3863.7</v>
      </c>
      <c r="AD136" s="12">
        <f>AD138+AD139</f>
        <v>0</v>
      </c>
      <c r="AE136" s="13">
        <f t="shared" si="69"/>
        <v>3863.7</v>
      </c>
      <c r="AF136" s="12">
        <f>AF138+AF139</f>
        <v>0</v>
      </c>
      <c r="AG136" s="13">
        <f t="shared" si="70"/>
        <v>3863.7</v>
      </c>
      <c r="AH136" s="12">
        <f>AH138+AH139</f>
        <v>1914</v>
      </c>
      <c r="AI136" s="13">
        <f t="shared" si="71"/>
        <v>5777.7</v>
      </c>
      <c r="AJ136" s="12">
        <f>AJ138+AJ139</f>
        <v>0</v>
      </c>
      <c r="AK136" s="13">
        <f t="shared" si="72"/>
        <v>5777.7</v>
      </c>
      <c r="AL136" s="12">
        <f>AL138+AL139</f>
        <v>0</v>
      </c>
      <c r="AM136" s="13">
        <f t="shared" si="73"/>
        <v>5777.7</v>
      </c>
      <c r="AN136" s="13">
        <f>AN138+AN139</f>
        <v>0</v>
      </c>
      <c r="AO136" s="13">
        <f t="shared" si="74"/>
        <v>5777.7</v>
      </c>
      <c r="AP136" s="13">
        <f>AP138+AP139</f>
        <v>0</v>
      </c>
      <c r="AQ136" s="13">
        <f t="shared" si="75"/>
        <v>5777.7</v>
      </c>
      <c r="AR136" s="13">
        <f>AR138+AR139</f>
        <v>0</v>
      </c>
      <c r="AS136" s="68">
        <f t="shared" si="76"/>
        <v>5777.7</v>
      </c>
      <c r="AT136" s="13">
        <f>AT138+AT139</f>
        <v>0</v>
      </c>
      <c r="AU136" s="12">
        <f>AU138+AU139</f>
        <v>0</v>
      </c>
      <c r="AV136" s="13">
        <f t="shared" si="77"/>
        <v>0</v>
      </c>
      <c r="AW136" s="12">
        <f>AW138+AW139</f>
        <v>0</v>
      </c>
      <c r="AX136" s="13">
        <f t="shared" si="78"/>
        <v>0</v>
      </c>
      <c r="AY136" s="12">
        <f>AY138+AY139</f>
        <v>0</v>
      </c>
      <c r="AZ136" s="13">
        <f t="shared" si="79"/>
        <v>0</v>
      </c>
      <c r="BA136" s="12">
        <f>BA138+BA139</f>
        <v>0</v>
      </c>
      <c r="BB136" s="13">
        <f t="shared" si="80"/>
        <v>0</v>
      </c>
      <c r="BC136" s="12">
        <f>BC138+BC139</f>
        <v>0</v>
      </c>
      <c r="BD136" s="14">
        <f t="shared" si="81"/>
        <v>0</v>
      </c>
      <c r="BE136" s="13">
        <f>BE138+BE139</f>
        <v>0</v>
      </c>
      <c r="BF136" s="13">
        <f t="shared" si="82"/>
        <v>0</v>
      </c>
      <c r="BG136" s="13">
        <f>BG138+BG139</f>
        <v>0</v>
      </c>
      <c r="BH136" s="68">
        <f t="shared" si="83"/>
        <v>0</v>
      </c>
      <c r="BK136" s="27"/>
    </row>
    <row r="137" spans="1:63" x14ac:dyDescent="0.35">
      <c r="A137" s="64"/>
      <c r="B137" s="72" t="s">
        <v>27</v>
      </c>
      <c r="C137" s="80"/>
      <c r="D137" s="12"/>
      <c r="E137" s="12"/>
      <c r="F137" s="13"/>
      <c r="G137" s="12"/>
      <c r="H137" s="13"/>
      <c r="I137" s="12"/>
      <c r="J137" s="13"/>
      <c r="K137" s="12"/>
      <c r="L137" s="13"/>
      <c r="M137" s="12"/>
      <c r="N137" s="13"/>
      <c r="O137" s="12"/>
      <c r="P137" s="13"/>
      <c r="Q137" s="12"/>
      <c r="R137" s="13"/>
      <c r="S137" s="13"/>
      <c r="T137" s="13"/>
      <c r="U137" s="13"/>
      <c r="V137" s="13"/>
      <c r="W137" s="13"/>
      <c r="X137" s="68"/>
      <c r="Y137" s="13"/>
      <c r="Z137" s="12"/>
      <c r="AA137" s="13"/>
      <c r="AB137" s="12"/>
      <c r="AC137" s="13"/>
      <c r="AD137" s="12"/>
      <c r="AE137" s="13"/>
      <c r="AF137" s="12"/>
      <c r="AG137" s="13"/>
      <c r="AH137" s="12"/>
      <c r="AI137" s="13"/>
      <c r="AJ137" s="12"/>
      <c r="AK137" s="13"/>
      <c r="AL137" s="12"/>
      <c r="AM137" s="13"/>
      <c r="AN137" s="13"/>
      <c r="AO137" s="13"/>
      <c r="AP137" s="13"/>
      <c r="AQ137" s="13"/>
      <c r="AR137" s="13"/>
      <c r="AS137" s="68"/>
      <c r="AT137" s="13"/>
      <c r="AU137" s="12"/>
      <c r="AV137" s="13"/>
      <c r="AW137" s="12"/>
      <c r="AX137" s="13"/>
      <c r="AY137" s="12"/>
      <c r="AZ137" s="13"/>
      <c r="BA137" s="12"/>
      <c r="BB137" s="13"/>
      <c r="BC137" s="12"/>
      <c r="BD137" s="14"/>
      <c r="BE137" s="13"/>
      <c r="BF137" s="13"/>
      <c r="BG137" s="13"/>
      <c r="BH137" s="68"/>
      <c r="BK137" s="27"/>
    </row>
    <row r="138" spans="1:63" s="1" customFormat="1" hidden="1" x14ac:dyDescent="0.35">
      <c r="A138" s="10"/>
      <c r="B138" s="26" t="s">
        <v>28</v>
      </c>
      <c r="C138" s="35"/>
      <c r="D138" s="12">
        <v>1914</v>
      </c>
      <c r="E138" s="12"/>
      <c r="F138" s="13">
        <f t="shared" si="57"/>
        <v>1914</v>
      </c>
      <c r="G138" s="12"/>
      <c r="H138" s="13">
        <f t="shared" si="58"/>
        <v>1914</v>
      </c>
      <c r="I138" s="12"/>
      <c r="J138" s="13">
        <f t="shared" si="59"/>
        <v>1914</v>
      </c>
      <c r="K138" s="12"/>
      <c r="L138" s="13">
        <f t="shared" si="60"/>
        <v>1914</v>
      </c>
      <c r="M138" s="12">
        <v>-1914</v>
      </c>
      <c r="N138" s="13">
        <f t="shared" si="61"/>
        <v>0</v>
      </c>
      <c r="O138" s="12"/>
      <c r="P138" s="13">
        <f t="shared" si="62"/>
        <v>0</v>
      </c>
      <c r="Q138" s="12"/>
      <c r="R138" s="13">
        <f t="shared" si="63"/>
        <v>0</v>
      </c>
      <c r="S138" s="13"/>
      <c r="T138" s="13">
        <f t="shared" si="64"/>
        <v>0</v>
      </c>
      <c r="U138" s="13"/>
      <c r="V138" s="13">
        <f t="shared" si="65"/>
        <v>0</v>
      </c>
      <c r="W138" s="30"/>
      <c r="X138" s="13">
        <f t="shared" si="66"/>
        <v>0</v>
      </c>
      <c r="Y138" s="13">
        <v>0</v>
      </c>
      <c r="Z138" s="12"/>
      <c r="AA138" s="13">
        <f t="shared" si="67"/>
        <v>0</v>
      </c>
      <c r="AB138" s="12"/>
      <c r="AC138" s="13">
        <f t="shared" si="68"/>
        <v>0</v>
      </c>
      <c r="AD138" s="12"/>
      <c r="AE138" s="13">
        <f t="shared" si="69"/>
        <v>0</v>
      </c>
      <c r="AF138" s="12"/>
      <c r="AG138" s="13">
        <f t="shared" si="70"/>
        <v>0</v>
      </c>
      <c r="AH138" s="12">
        <v>1914</v>
      </c>
      <c r="AI138" s="13">
        <f t="shared" si="71"/>
        <v>1914</v>
      </c>
      <c r="AJ138" s="12"/>
      <c r="AK138" s="13">
        <f t="shared" si="72"/>
        <v>1914</v>
      </c>
      <c r="AL138" s="12"/>
      <c r="AM138" s="13">
        <f t="shared" si="73"/>
        <v>1914</v>
      </c>
      <c r="AN138" s="13"/>
      <c r="AO138" s="13">
        <f t="shared" si="74"/>
        <v>1914</v>
      </c>
      <c r="AP138" s="13"/>
      <c r="AQ138" s="13">
        <f t="shared" si="75"/>
        <v>1914</v>
      </c>
      <c r="AR138" s="30"/>
      <c r="AS138" s="13">
        <f t="shared" si="76"/>
        <v>1914</v>
      </c>
      <c r="AT138" s="13">
        <v>0</v>
      </c>
      <c r="AU138" s="29"/>
      <c r="AV138" s="13">
        <f t="shared" si="77"/>
        <v>0</v>
      </c>
      <c r="AW138" s="12"/>
      <c r="AX138" s="13">
        <f t="shared" si="78"/>
        <v>0</v>
      </c>
      <c r="AY138" s="12"/>
      <c r="AZ138" s="13">
        <f t="shared" si="79"/>
        <v>0</v>
      </c>
      <c r="BA138" s="12"/>
      <c r="BB138" s="13">
        <f t="shared" si="80"/>
        <v>0</v>
      </c>
      <c r="BC138" s="12"/>
      <c r="BD138" s="14">
        <f t="shared" si="81"/>
        <v>0</v>
      </c>
      <c r="BE138" s="13"/>
      <c r="BF138" s="13">
        <f t="shared" si="82"/>
        <v>0</v>
      </c>
      <c r="BG138" s="30"/>
      <c r="BH138" s="13">
        <f t="shared" si="83"/>
        <v>0</v>
      </c>
      <c r="BI138" s="3" t="s">
        <v>171</v>
      </c>
      <c r="BJ138" s="4" t="s">
        <v>29</v>
      </c>
      <c r="BK138" s="27"/>
    </row>
    <row r="139" spans="1:63" x14ac:dyDescent="0.35">
      <c r="A139" s="64"/>
      <c r="B139" s="72" t="s">
        <v>153</v>
      </c>
      <c r="C139" s="79" t="s">
        <v>26</v>
      </c>
      <c r="D139" s="12">
        <v>1878.2</v>
      </c>
      <c r="E139" s="12"/>
      <c r="F139" s="13">
        <f t="shared" si="57"/>
        <v>1878.2</v>
      </c>
      <c r="G139" s="12"/>
      <c r="H139" s="13">
        <f t="shared" si="58"/>
        <v>1878.2</v>
      </c>
      <c r="I139" s="12"/>
      <c r="J139" s="13">
        <f t="shared" si="59"/>
        <v>1878.2</v>
      </c>
      <c r="K139" s="12"/>
      <c r="L139" s="13">
        <f t="shared" si="60"/>
        <v>1878.2</v>
      </c>
      <c r="M139" s="12"/>
      <c r="N139" s="13">
        <f t="shared" si="61"/>
        <v>1878.2</v>
      </c>
      <c r="O139" s="12"/>
      <c r="P139" s="13">
        <f t="shared" si="62"/>
        <v>1878.2</v>
      </c>
      <c r="Q139" s="12"/>
      <c r="R139" s="13">
        <f t="shared" si="63"/>
        <v>1878.2</v>
      </c>
      <c r="S139" s="13"/>
      <c r="T139" s="13">
        <f t="shared" si="64"/>
        <v>1878.2</v>
      </c>
      <c r="U139" s="13"/>
      <c r="V139" s="13">
        <f t="shared" si="65"/>
        <v>1878.2</v>
      </c>
      <c r="W139" s="13"/>
      <c r="X139" s="68">
        <f t="shared" si="66"/>
        <v>1878.2</v>
      </c>
      <c r="Y139" s="13">
        <v>3863.7</v>
      </c>
      <c r="Z139" s="12"/>
      <c r="AA139" s="13">
        <f t="shared" si="67"/>
        <v>3863.7</v>
      </c>
      <c r="AB139" s="12"/>
      <c r="AC139" s="13">
        <f t="shared" si="68"/>
        <v>3863.7</v>
      </c>
      <c r="AD139" s="12"/>
      <c r="AE139" s="13">
        <f t="shared" si="69"/>
        <v>3863.7</v>
      </c>
      <c r="AF139" s="12"/>
      <c r="AG139" s="13">
        <f t="shared" si="70"/>
        <v>3863.7</v>
      </c>
      <c r="AH139" s="12"/>
      <c r="AI139" s="13">
        <f t="shared" si="71"/>
        <v>3863.7</v>
      </c>
      <c r="AJ139" s="12"/>
      <c r="AK139" s="13">
        <f t="shared" si="72"/>
        <v>3863.7</v>
      </c>
      <c r="AL139" s="12"/>
      <c r="AM139" s="13">
        <f t="shared" si="73"/>
        <v>3863.7</v>
      </c>
      <c r="AN139" s="13"/>
      <c r="AO139" s="13">
        <f t="shared" si="74"/>
        <v>3863.7</v>
      </c>
      <c r="AP139" s="13"/>
      <c r="AQ139" s="13">
        <f t="shared" si="75"/>
        <v>3863.7</v>
      </c>
      <c r="AR139" s="13"/>
      <c r="AS139" s="68">
        <f t="shared" si="76"/>
        <v>3863.7</v>
      </c>
      <c r="AT139" s="13">
        <v>0</v>
      </c>
      <c r="AU139" s="12"/>
      <c r="AV139" s="13">
        <f t="shared" si="77"/>
        <v>0</v>
      </c>
      <c r="AW139" s="12"/>
      <c r="AX139" s="13">
        <f t="shared" si="78"/>
        <v>0</v>
      </c>
      <c r="AY139" s="12"/>
      <c r="AZ139" s="13">
        <f t="shared" si="79"/>
        <v>0</v>
      </c>
      <c r="BA139" s="12"/>
      <c r="BB139" s="13">
        <f t="shared" si="80"/>
        <v>0</v>
      </c>
      <c r="BC139" s="12"/>
      <c r="BD139" s="14">
        <f t="shared" si="81"/>
        <v>0</v>
      </c>
      <c r="BE139" s="13"/>
      <c r="BF139" s="13">
        <f t="shared" si="82"/>
        <v>0</v>
      </c>
      <c r="BG139" s="13"/>
      <c r="BH139" s="68">
        <f t="shared" si="83"/>
        <v>0</v>
      </c>
      <c r="BI139" s="3" t="s">
        <v>172</v>
      </c>
      <c r="BK139" s="27"/>
    </row>
    <row r="140" spans="1:63" ht="54" x14ac:dyDescent="0.35">
      <c r="A140" s="64" t="s">
        <v>173</v>
      </c>
      <c r="B140" s="81" t="s">
        <v>174</v>
      </c>
      <c r="C140" s="80" t="s">
        <v>141</v>
      </c>
      <c r="D140" s="12">
        <f>D142+D143</f>
        <v>11080.900000000001</v>
      </c>
      <c r="E140" s="12">
        <f>E142+E143</f>
        <v>0</v>
      </c>
      <c r="F140" s="13">
        <f t="shared" si="57"/>
        <v>11080.900000000001</v>
      </c>
      <c r="G140" s="12">
        <f>G142+G143</f>
        <v>468.06299999999999</v>
      </c>
      <c r="H140" s="13">
        <f t="shared" si="58"/>
        <v>11548.963000000002</v>
      </c>
      <c r="I140" s="12">
        <f>I142+I143</f>
        <v>0</v>
      </c>
      <c r="J140" s="13">
        <f t="shared" si="59"/>
        <v>11548.963000000002</v>
      </c>
      <c r="K140" s="12">
        <f>K142+K143</f>
        <v>0</v>
      </c>
      <c r="L140" s="13">
        <f t="shared" si="60"/>
        <v>11548.963000000002</v>
      </c>
      <c r="M140" s="12">
        <f>M142+M143</f>
        <v>0</v>
      </c>
      <c r="N140" s="13">
        <f t="shared" si="61"/>
        <v>11548.963000000002</v>
      </c>
      <c r="O140" s="12">
        <f>O142+O143</f>
        <v>0</v>
      </c>
      <c r="P140" s="13">
        <f t="shared" si="62"/>
        <v>11548.963000000002</v>
      </c>
      <c r="Q140" s="12">
        <f>Q142+Q143</f>
        <v>0</v>
      </c>
      <c r="R140" s="13">
        <f t="shared" si="63"/>
        <v>11548.963000000002</v>
      </c>
      <c r="S140" s="13">
        <f>S142+S143</f>
        <v>0</v>
      </c>
      <c r="T140" s="13">
        <f t="shared" si="64"/>
        <v>11548.963000000002</v>
      </c>
      <c r="U140" s="13">
        <f>U142+U143</f>
        <v>0</v>
      </c>
      <c r="V140" s="13">
        <f t="shared" si="65"/>
        <v>11548.963000000002</v>
      </c>
      <c r="W140" s="13">
        <f>W142+W143</f>
        <v>0</v>
      </c>
      <c r="X140" s="68">
        <f t="shared" si="66"/>
        <v>11548.963000000002</v>
      </c>
      <c r="Y140" s="13">
        <f>Y142+Y143</f>
        <v>0</v>
      </c>
      <c r="Z140" s="12">
        <f>Z142+Z143</f>
        <v>0</v>
      </c>
      <c r="AA140" s="13">
        <f t="shared" si="67"/>
        <v>0</v>
      </c>
      <c r="AB140" s="12">
        <f>AB142+AB143</f>
        <v>0</v>
      </c>
      <c r="AC140" s="13">
        <f t="shared" si="68"/>
        <v>0</v>
      </c>
      <c r="AD140" s="12">
        <f>AD142+AD143</f>
        <v>0</v>
      </c>
      <c r="AE140" s="13">
        <f t="shared" si="69"/>
        <v>0</v>
      </c>
      <c r="AF140" s="12">
        <f>AF142+AF143</f>
        <v>0</v>
      </c>
      <c r="AG140" s="13">
        <f t="shared" si="70"/>
        <v>0</v>
      </c>
      <c r="AH140" s="12">
        <f>AH142+AH143</f>
        <v>0</v>
      </c>
      <c r="AI140" s="13">
        <f t="shared" si="71"/>
        <v>0</v>
      </c>
      <c r="AJ140" s="12">
        <f>AJ142+AJ143</f>
        <v>0</v>
      </c>
      <c r="AK140" s="13">
        <f t="shared" si="72"/>
        <v>0</v>
      </c>
      <c r="AL140" s="12">
        <f>AL142+AL143</f>
        <v>0</v>
      </c>
      <c r="AM140" s="13">
        <f t="shared" si="73"/>
        <v>0</v>
      </c>
      <c r="AN140" s="13">
        <f>AN142+AN143</f>
        <v>0</v>
      </c>
      <c r="AO140" s="13">
        <f t="shared" si="74"/>
        <v>0</v>
      </c>
      <c r="AP140" s="13">
        <f>AP142+AP143</f>
        <v>0</v>
      </c>
      <c r="AQ140" s="13">
        <f t="shared" si="75"/>
        <v>0</v>
      </c>
      <c r="AR140" s="13">
        <f>AR142+AR143</f>
        <v>0</v>
      </c>
      <c r="AS140" s="68">
        <f t="shared" si="76"/>
        <v>0</v>
      </c>
      <c r="AT140" s="13">
        <f>AT142+AT143</f>
        <v>0</v>
      </c>
      <c r="AU140" s="12">
        <f>AU142+AU143</f>
        <v>0</v>
      </c>
      <c r="AV140" s="13">
        <f t="shared" si="77"/>
        <v>0</v>
      </c>
      <c r="AW140" s="12">
        <f>AW142+AW143</f>
        <v>0</v>
      </c>
      <c r="AX140" s="13">
        <f t="shared" si="78"/>
        <v>0</v>
      </c>
      <c r="AY140" s="12">
        <f>AY142+AY143</f>
        <v>0</v>
      </c>
      <c r="AZ140" s="13">
        <f t="shared" si="79"/>
        <v>0</v>
      </c>
      <c r="BA140" s="12">
        <f>BA142+BA143</f>
        <v>0</v>
      </c>
      <c r="BB140" s="13">
        <f t="shared" si="80"/>
        <v>0</v>
      </c>
      <c r="BC140" s="12">
        <f>BC142+BC143</f>
        <v>0</v>
      </c>
      <c r="BD140" s="14">
        <f t="shared" si="81"/>
        <v>0</v>
      </c>
      <c r="BE140" s="13">
        <f>BE142+BE143</f>
        <v>0</v>
      </c>
      <c r="BF140" s="13">
        <f t="shared" si="82"/>
        <v>0</v>
      </c>
      <c r="BG140" s="13">
        <f>BG142+BG143</f>
        <v>0</v>
      </c>
      <c r="BH140" s="68">
        <f t="shared" si="83"/>
        <v>0</v>
      </c>
      <c r="BK140" s="27"/>
    </row>
    <row r="141" spans="1:63" x14ac:dyDescent="0.35">
      <c r="A141" s="64"/>
      <c r="B141" s="72" t="s">
        <v>27</v>
      </c>
      <c r="C141" s="80"/>
      <c r="D141" s="12"/>
      <c r="E141" s="12"/>
      <c r="F141" s="13"/>
      <c r="G141" s="12"/>
      <c r="H141" s="13"/>
      <c r="I141" s="12"/>
      <c r="J141" s="13"/>
      <c r="K141" s="12"/>
      <c r="L141" s="13"/>
      <c r="M141" s="12"/>
      <c r="N141" s="13"/>
      <c r="O141" s="12"/>
      <c r="P141" s="13"/>
      <c r="Q141" s="12"/>
      <c r="R141" s="13"/>
      <c r="S141" s="13"/>
      <c r="T141" s="13"/>
      <c r="U141" s="13"/>
      <c r="V141" s="13"/>
      <c r="W141" s="13"/>
      <c r="X141" s="68"/>
      <c r="Y141" s="13"/>
      <c r="Z141" s="12"/>
      <c r="AA141" s="13"/>
      <c r="AB141" s="12"/>
      <c r="AC141" s="13"/>
      <c r="AD141" s="12"/>
      <c r="AE141" s="13"/>
      <c r="AF141" s="12"/>
      <c r="AG141" s="13"/>
      <c r="AH141" s="12"/>
      <c r="AI141" s="13"/>
      <c r="AJ141" s="12"/>
      <c r="AK141" s="13"/>
      <c r="AL141" s="12"/>
      <c r="AM141" s="13"/>
      <c r="AN141" s="13"/>
      <c r="AO141" s="13"/>
      <c r="AP141" s="13"/>
      <c r="AQ141" s="13"/>
      <c r="AR141" s="13"/>
      <c r="AS141" s="68"/>
      <c r="AT141" s="13"/>
      <c r="AU141" s="12"/>
      <c r="AV141" s="13"/>
      <c r="AW141" s="12"/>
      <c r="AX141" s="13"/>
      <c r="AY141" s="12"/>
      <c r="AZ141" s="13"/>
      <c r="BA141" s="12"/>
      <c r="BB141" s="13"/>
      <c r="BC141" s="12"/>
      <c r="BD141" s="14"/>
      <c r="BE141" s="13"/>
      <c r="BF141" s="13"/>
      <c r="BG141" s="13"/>
      <c r="BH141" s="68"/>
      <c r="BK141" s="27"/>
    </row>
    <row r="142" spans="1:63" s="1" customFormat="1" hidden="1" x14ac:dyDescent="0.35">
      <c r="A142" s="10"/>
      <c r="B142" s="26" t="s">
        <v>28</v>
      </c>
      <c r="C142" s="35"/>
      <c r="D142" s="12">
        <v>2419.1999999999998</v>
      </c>
      <c r="E142" s="12"/>
      <c r="F142" s="13">
        <f t="shared" si="57"/>
        <v>2419.1999999999998</v>
      </c>
      <c r="G142" s="12">
        <v>468.06299999999999</v>
      </c>
      <c r="H142" s="13">
        <f t="shared" si="58"/>
        <v>2887.2629999999999</v>
      </c>
      <c r="I142" s="12"/>
      <c r="J142" s="13">
        <f t="shared" si="59"/>
        <v>2887.2629999999999</v>
      </c>
      <c r="K142" s="12"/>
      <c r="L142" s="13">
        <f t="shared" si="60"/>
        <v>2887.2629999999999</v>
      </c>
      <c r="M142" s="12"/>
      <c r="N142" s="13">
        <f t="shared" si="61"/>
        <v>2887.2629999999999</v>
      </c>
      <c r="O142" s="12"/>
      <c r="P142" s="13">
        <f t="shared" si="62"/>
        <v>2887.2629999999999</v>
      </c>
      <c r="Q142" s="12"/>
      <c r="R142" s="13">
        <f t="shared" si="63"/>
        <v>2887.2629999999999</v>
      </c>
      <c r="S142" s="13"/>
      <c r="T142" s="13">
        <f t="shared" si="64"/>
        <v>2887.2629999999999</v>
      </c>
      <c r="U142" s="13"/>
      <c r="V142" s="13">
        <f t="shared" si="65"/>
        <v>2887.2629999999999</v>
      </c>
      <c r="W142" s="30"/>
      <c r="X142" s="13">
        <f t="shared" si="66"/>
        <v>2887.2629999999999</v>
      </c>
      <c r="Y142" s="13">
        <v>0</v>
      </c>
      <c r="Z142" s="12"/>
      <c r="AA142" s="13">
        <f t="shared" si="67"/>
        <v>0</v>
      </c>
      <c r="AB142" s="12"/>
      <c r="AC142" s="13">
        <f t="shared" si="68"/>
        <v>0</v>
      </c>
      <c r="AD142" s="12"/>
      <c r="AE142" s="13">
        <f t="shared" si="69"/>
        <v>0</v>
      </c>
      <c r="AF142" s="12"/>
      <c r="AG142" s="13">
        <f t="shared" si="70"/>
        <v>0</v>
      </c>
      <c r="AH142" s="12"/>
      <c r="AI142" s="13">
        <f t="shared" si="71"/>
        <v>0</v>
      </c>
      <c r="AJ142" s="12"/>
      <c r="AK142" s="13">
        <f t="shared" si="72"/>
        <v>0</v>
      </c>
      <c r="AL142" s="12"/>
      <c r="AM142" s="13">
        <f t="shared" si="73"/>
        <v>0</v>
      </c>
      <c r="AN142" s="13"/>
      <c r="AO142" s="13">
        <f t="shared" si="74"/>
        <v>0</v>
      </c>
      <c r="AP142" s="13"/>
      <c r="AQ142" s="13">
        <f t="shared" si="75"/>
        <v>0</v>
      </c>
      <c r="AR142" s="30"/>
      <c r="AS142" s="13">
        <f t="shared" si="76"/>
        <v>0</v>
      </c>
      <c r="AT142" s="13">
        <v>0</v>
      </c>
      <c r="AU142" s="29"/>
      <c r="AV142" s="13">
        <f t="shared" si="77"/>
        <v>0</v>
      </c>
      <c r="AW142" s="12"/>
      <c r="AX142" s="13">
        <f t="shared" si="78"/>
        <v>0</v>
      </c>
      <c r="AY142" s="12"/>
      <c r="AZ142" s="13">
        <f t="shared" si="79"/>
        <v>0</v>
      </c>
      <c r="BA142" s="12"/>
      <c r="BB142" s="13">
        <f t="shared" si="80"/>
        <v>0</v>
      </c>
      <c r="BC142" s="12"/>
      <c r="BD142" s="14">
        <f t="shared" si="81"/>
        <v>0</v>
      </c>
      <c r="BE142" s="13"/>
      <c r="BF142" s="13">
        <f t="shared" si="82"/>
        <v>0</v>
      </c>
      <c r="BG142" s="30"/>
      <c r="BH142" s="13">
        <f t="shared" si="83"/>
        <v>0</v>
      </c>
      <c r="BI142" s="3" t="s">
        <v>175</v>
      </c>
      <c r="BJ142" s="4" t="s">
        <v>29</v>
      </c>
      <c r="BK142" s="27"/>
    </row>
    <row r="143" spans="1:63" x14ac:dyDescent="0.35">
      <c r="A143" s="64"/>
      <c r="B143" s="72" t="s">
        <v>153</v>
      </c>
      <c r="C143" s="79" t="s">
        <v>26</v>
      </c>
      <c r="D143" s="12">
        <v>8661.7000000000007</v>
      </c>
      <c r="E143" s="12"/>
      <c r="F143" s="13">
        <f t="shared" si="57"/>
        <v>8661.7000000000007</v>
      </c>
      <c r="G143" s="12"/>
      <c r="H143" s="13">
        <f t="shared" si="58"/>
        <v>8661.7000000000007</v>
      </c>
      <c r="I143" s="12"/>
      <c r="J143" s="13">
        <f t="shared" si="59"/>
        <v>8661.7000000000007</v>
      </c>
      <c r="K143" s="12"/>
      <c r="L143" s="13">
        <f t="shared" si="60"/>
        <v>8661.7000000000007</v>
      </c>
      <c r="M143" s="12"/>
      <c r="N143" s="13">
        <f t="shared" si="61"/>
        <v>8661.7000000000007</v>
      </c>
      <c r="O143" s="12"/>
      <c r="P143" s="13">
        <f t="shared" si="62"/>
        <v>8661.7000000000007</v>
      </c>
      <c r="Q143" s="12"/>
      <c r="R143" s="13">
        <f t="shared" si="63"/>
        <v>8661.7000000000007</v>
      </c>
      <c r="S143" s="13"/>
      <c r="T143" s="13">
        <f t="shared" si="64"/>
        <v>8661.7000000000007</v>
      </c>
      <c r="U143" s="13"/>
      <c r="V143" s="13">
        <f t="shared" si="65"/>
        <v>8661.7000000000007</v>
      </c>
      <c r="W143" s="13"/>
      <c r="X143" s="68">
        <f t="shared" si="66"/>
        <v>8661.7000000000007</v>
      </c>
      <c r="Y143" s="13">
        <v>0</v>
      </c>
      <c r="Z143" s="12"/>
      <c r="AA143" s="13">
        <f t="shared" si="67"/>
        <v>0</v>
      </c>
      <c r="AB143" s="12"/>
      <c r="AC143" s="13">
        <f t="shared" si="68"/>
        <v>0</v>
      </c>
      <c r="AD143" s="12"/>
      <c r="AE143" s="13">
        <f t="shared" si="69"/>
        <v>0</v>
      </c>
      <c r="AF143" s="12"/>
      <c r="AG143" s="13">
        <f t="shared" si="70"/>
        <v>0</v>
      </c>
      <c r="AH143" s="12"/>
      <c r="AI143" s="13">
        <f t="shared" si="71"/>
        <v>0</v>
      </c>
      <c r="AJ143" s="12"/>
      <c r="AK143" s="13">
        <f t="shared" si="72"/>
        <v>0</v>
      </c>
      <c r="AL143" s="12"/>
      <c r="AM143" s="13">
        <f t="shared" si="73"/>
        <v>0</v>
      </c>
      <c r="AN143" s="13"/>
      <c r="AO143" s="13">
        <f t="shared" si="74"/>
        <v>0</v>
      </c>
      <c r="AP143" s="13"/>
      <c r="AQ143" s="13">
        <f t="shared" si="75"/>
        <v>0</v>
      </c>
      <c r="AR143" s="13"/>
      <c r="AS143" s="68">
        <f t="shared" si="76"/>
        <v>0</v>
      </c>
      <c r="AT143" s="13">
        <v>0</v>
      </c>
      <c r="AU143" s="12"/>
      <c r="AV143" s="13">
        <f t="shared" si="77"/>
        <v>0</v>
      </c>
      <c r="AW143" s="12"/>
      <c r="AX143" s="13">
        <f t="shared" si="78"/>
        <v>0</v>
      </c>
      <c r="AY143" s="12"/>
      <c r="AZ143" s="13">
        <f t="shared" si="79"/>
        <v>0</v>
      </c>
      <c r="BA143" s="12"/>
      <c r="BB143" s="13">
        <f t="shared" si="80"/>
        <v>0</v>
      </c>
      <c r="BC143" s="12"/>
      <c r="BD143" s="14">
        <f t="shared" si="81"/>
        <v>0</v>
      </c>
      <c r="BE143" s="13"/>
      <c r="BF143" s="13">
        <f t="shared" si="82"/>
        <v>0</v>
      </c>
      <c r="BG143" s="13"/>
      <c r="BH143" s="68">
        <f t="shared" si="83"/>
        <v>0</v>
      </c>
      <c r="BI143" s="3" t="s">
        <v>172</v>
      </c>
      <c r="BK143" s="27"/>
    </row>
    <row r="144" spans="1:63" ht="54" x14ac:dyDescent="0.35">
      <c r="A144" s="64" t="s">
        <v>176</v>
      </c>
      <c r="B144" s="81" t="s">
        <v>177</v>
      </c>
      <c r="C144" s="80" t="s">
        <v>141</v>
      </c>
      <c r="D144" s="12">
        <f>D146+D147</f>
        <v>74585.100000000006</v>
      </c>
      <c r="E144" s="12">
        <f>E146+E147</f>
        <v>0</v>
      </c>
      <c r="F144" s="13">
        <f t="shared" si="57"/>
        <v>74585.100000000006</v>
      </c>
      <c r="G144" s="12">
        <f>G146+G147</f>
        <v>0</v>
      </c>
      <c r="H144" s="13">
        <f t="shared" si="58"/>
        <v>74585.100000000006</v>
      </c>
      <c r="I144" s="12">
        <f>I146+I147</f>
        <v>0</v>
      </c>
      <c r="J144" s="13">
        <f t="shared" si="59"/>
        <v>74585.100000000006</v>
      </c>
      <c r="K144" s="12">
        <f>K146+K147</f>
        <v>0</v>
      </c>
      <c r="L144" s="13">
        <f t="shared" si="60"/>
        <v>74585.100000000006</v>
      </c>
      <c r="M144" s="12">
        <f>M146+M147</f>
        <v>0</v>
      </c>
      <c r="N144" s="13">
        <f t="shared" si="61"/>
        <v>74585.100000000006</v>
      </c>
      <c r="O144" s="12">
        <f>O146+O147</f>
        <v>0</v>
      </c>
      <c r="P144" s="13">
        <f t="shared" si="62"/>
        <v>74585.100000000006</v>
      </c>
      <c r="Q144" s="12">
        <f>Q146+Q147</f>
        <v>0</v>
      </c>
      <c r="R144" s="13">
        <f t="shared" si="63"/>
        <v>74585.100000000006</v>
      </c>
      <c r="S144" s="13">
        <f>S146+S147</f>
        <v>0</v>
      </c>
      <c r="T144" s="13">
        <f t="shared" si="64"/>
        <v>74585.100000000006</v>
      </c>
      <c r="U144" s="13">
        <f>U146+U147</f>
        <v>0</v>
      </c>
      <c r="V144" s="13">
        <f t="shared" si="65"/>
        <v>74585.100000000006</v>
      </c>
      <c r="W144" s="13">
        <f>W146+W147</f>
        <v>-68386.8</v>
      </c>
      <c r="X144" s="68">
        <f t="shared" si="66"/>
        <v>6198.3000000000029</v>
      </c>
      <c r="Y144" s="13">
        <f>Y146+Y147</f>
        <v>36729.1</v>
      </c>
      <c r="Z144" s="12">
        <f>Z146+Z147</f>
        <v>0</v>
      </c>
      <c r="AA144" s="13">
        <f t="shared" si="67"/>
        <v>36729.1</v>
      </c>
      <c r="AB144" s="12">
        <f>AB146+AB147</f>
        <v>0</v>
      </c>
      <c r="AC144" s="13">
        <f t="shared" si="68"/>
        <v>36729.1</v>
      </c>
      <c r="AD144" s="12">
        <f>AD146+AD147</f>
        <v>0</v>
      </c>
      <c r="AE144" s="13">
        <f t="shared" si="69"/>
        <v>36729.1</v>
      </c>
      <c r="AF144" s="12">
        <f>AF146+AF147</f>
        <v>0</v>
      </c>
      <c r="AG144" s="13">
        <f t="shared" si="70"/>
        <v>36729.1</v>
      </c>
      <c r="AH144" s="12">
        <f>AH146+AH147</f>
        <v>0</v>
      </c>
      <c r="AI144" s="13">
        <f t="shared" si="71"/>
        <v>36729.1</v>
      </c>
      <c r="AJ144" s="12">
        <f>AJ146+AJ147</f>
        <v>0</v>
      </c>
      <c r="AK144" s="13">
        <f t="shared" si="72"/>
        <v>36729.1</v>
      </c>
      <c r="AL144" s="12">
        <f>AL146+AL147</f>
        <v>-34682.976000000002</v>
      </c>
      <c r="AM144" s="13">
        <f t="shared" si="73"/>
        <v>2046.1239999999962</v>
      </c>
      <c r="AN144" s="13">
        <f>AN146+AN147</f>
        <v>0</v>
      </c>
      <c r="AO144" s="13">
        <f t="shared" si="74"/>
        <v>2046.1239999999962</v>
      </c>
      <c r="AP144" s="13">
        <f>AP146+AP147</f>
        <v>0</v>
      </c>
      <c r="AQ144" s="13">
        <f t="shared" si="75"/>
        <v>2046.1239999999962</v>
      </c>
      <c r="AR144" s="13">
        <f>AR146+AR147</f>
        <v>40832.110999999997</v>
      </c>
      <c r="AS144" s="68">
        <f t="shared" si="76"/>
        <v>42878.234999999993</v>
      </c>
      <c r="AT144" s="13">
        <f>AT146+AT147</f>
        <v>10393.299999999999</v>
      </c>
      <c r="AU144" s="12">
        <f>AU146+AU147</f>
        <v>0</v>
      </c>
      <c r="AV144" s="13">
        <f t="shared" si="77"/>
        <v>10393.299999999999</v>
      </c>
      <c r="AW144" s="12">
        <f>AW146+AW147</f>
        <v>0</v>
      </c>
      <c r="AX144" s="13">
        <f t="shared" si="78"/>
        <v>10393.299999999999</v>
      </c>
      <c r="AY144" s="12">
        <f>AY146+AY147</f>
        <v>0</v>
      </c>
      <c r="AZ144" s="13">
        <f t="shared" si="79"/>
        <v>10393.299999999999</v>
      </c>
      <c r="BA144" s="12">
        <f>BA146+BA147</f>
        <v>0</v>
      </c>
      <c r="BB144" s="13">
        <f t="shared" si="80"/>
        <v>10393.299999999999</v>
      </c>
      <c r="BC144" s="12">
        <f>BC146+BC147</f>
        <v>0</v>
      </c>
      <c r="BD144" s="14">
        <f t="shared" si="81"/>
        <v>10393.299999999999</v>
      </c>
      <c r="BE144" s="13">
        <f>BE146+BE147</f>
        <v>0</v>
      </c>
      <c r="BF144" s="13">
        <f t="shared" si="82"/>
        <v>10393.299999999999</v>
      </c>
      <c r="BG144" s="13">
        <f>BG146+BG147</f>
        <v>27554.688999999998</v>
      </c>
      <c r="BH144" s="68">
        <f t="shared" si="83"/>
        <v>37947.989000000001</v>
      </c>
      <c r="BK144" s="27"/>
    </row>
    <row r="145" spans="1:63" x14ac:dyDescent="0.35">
      <c r="A145" s="64"/>
      <c r="B145" s="72" t="s">
        <v>27</v>
      </c>
      <c r="C145" s="80"/>
      <c r="D145" s="12"/>
      <c r="E145" s="12"/>
      <c r="F145" s="13"/>
      <c r="G145" s="12"/>
      <c r="H145" s="13"/>
      <c r="I145" s="12"/>
      <c r="J145" s="13"/>
      <c r="K145" s="12"/>
      <c r="L145" s="13"/>
      <c r="M145" s="12"/>
      <c r="N145" s="13"/>
      <c r="O145" s="12"/>
      <c r="P145" s="13"/>
      <c r="Q145" s="12"/>
      <c r="R145" s="13"/>
      <c r="S145" s="13"/>
      <c r="T145" s="13"/>
      <c r="U145" s="13"/>
      <c r="V145" s="13"/>
      <c r="W145" s="13"/>
      <c r="X145" s="68"/>
      <c r="Y145" s="13"/>
      <c r="Z145" s="12"/>
      <c r="AA145" s="13"/>
      <c r="AB145" s="12"/>
      <c r="AC145" s="13"/>
      <c r="AD145" s="12"/>
      <c r="AE145" s="13"/>
      <c r="AF145" s="12"/>
      <c r="AG145" s="13"/>
      <c r="AH145" s="12"/>
      <c r="AI145" s="13"/>
      <c r="AJ145" s="12"/>
      <c r="AK145" s="13"/>
      <c r="AL145" s="12"/>
      <c r="AM145" s="13"/>
      <c r="AN145" s="13"/>
      <c r="AO145" s="13"/>
      <c r="AP145" s="13"/>
      <c r="AQ145" s="13"/>
      <c r="AR145" s="13"/>
      <c r="AS145" s="68"/>
      <c r="AT145" s="13"/>
      <c r="AU145" s="12"/>
      <c r="AV145" s="13"/>
      <c r="AW145" s="12"/>
      <c r="AX145" s="13"/>
      <c r="AY145" s="12"/>
      <c r="AZ145" s="13"/>
      <c r="BA145" s="12"/>
      <c r="BB145" s="13"/>
      <c r="BC145" s="12"/>
      <c r="BD145" s="14"/>
      <c r="BE145" s="13"/>
      <c r="BF145" s="13"/>
      <c r="BG145" s="13"/>
      <c r="BH145" s="68"/>
      <c r="BK145" s="27"/>
    </row>
    <row r="146" spans="1:63" s="1" customFormat="1" hidden="1" x14ac:dyDescent="0.35">
      <c r="A146" s="10"/>
      <c r="B146" s="44" t="s">
        <v>28</v>
      </c>
      <c r="C146" s="45"/>
      <c r="D146" s="12">
        <v>70553</v>
      </c>
      <c r="E146" s="12"/>
      <c r="F146" s="13">
        <f t="shared" si="57"/>
        <v>70553</v>
      </c>
      <c r="G146" s="12"/>
      <c r="H146" s="13">
        <f t="shared" si="58"/>
        <v>70553</v>
      </c>
      <c r="I146" s="12"/>
      <c r="J146" s="13">
        <f t="shared" si="59"/>
        <v>70553</v>
      </c>
      <c r="K146" s="12"/>
      <c r="L146" s="13">
        <f t="shared" si="60"/>
        <v>70553</v>
      </c>
      <c r="M146" s="12"/>
      <c r="N146" s="13">
        <f t="shared" si="61"/>
        <v>70553</v>
      </c>
      <c r="O146" s="12"/>
      <c r="P146" s="13">
        <f t="shared" si="62"/>
        <v>70553</v>
      </c>
      <c r="Q146" s="12"/>
      <c r="R146" s="13">
        <f t="shared" si="63"/>
        <v>70553</v>
      </c>
      <c r="S146" s="13"/>
      <c r="T146" s="13">
        <f t="shared" si="64"/>
        <v>70553</v>
      </c>
      <c r="U146" s="13"/>
      <c r="V146" s="13">
        <f t="shared" si="65"/>
        <v>70553</v>
      </c>
      <c r="W146" s="30">
        <v>-68386.8</v>
      </c>
      <c r="X146" s="13">
        <f t="shared" si="66"/>
        <v>2166.1999999999971</v>
      </c>
      <c r="Y146" s="13">
        <v>0</v>
      </c>
      <c r="Z146" s="12"/>
      <c r="AA146" s="13">
        <f t="shared" si="67"/>
        <v>0</v>
      </c>
      <c r="AB146" s="12"/>
      <c r="AC146" s="13">
        <f t="shared" si="68"/>
        <v>0</v>
      </c>
      <c r="AD146" s="12"/>
      <c r="AE146" s="13">
        <f t="shared" si="69"/>
        <v>0</v>
      </c>
      <c r="AF146" s="12"/>
      <c r="AG146" s="13">
        <f t="shared" si="70"/>
        <v>0</v>
      </c>
      <c r="AH146" s="12"/>
      <c r="AI146" s="13">
        <f t="shared" si="71"/>
        <v>0</v>
      </c>
      <c r="AJ146" s="12"/>
      <c r="AK146" s="13">
        <f t="shared" si="72"/>
        <v>0</v>
      </c>
      <c r="AL146" s="12"/>
      <c r="AM146" s="13">
        <f t="shared" si="73"/>
        <v>0</v>
      </c>
      <c r="AN146" s="13"/>
      <c r="AO146" s="13">
        <f t="shared" si="74"/>
        <v>0</v>
      </c>
      <c r="AP146" s="13"/>
      <c r="AQ146" s="13">
        <f t="shared" si="75"/>
        <v>0</v>
      </c>
      <c r="AR146" s="30">
        <v>40832.110999999997</v>
      </c>
      <c r="AS146" s="13">
        <f t="shared" si="76"/>
        <v>40832.110999999997</v>
      </c>
      <c r="AT146" s="13">
        <v>0</v>
      </c>
      <c r="AU146" s="29"/>
      <c r="AV146" s="13">
        <f t="shared" si="77"/>
        <v>0</v>
      </c>
      <c r="AW146" s="12"/>
      <c r="AX146" s="13">
        <f t="shared" si="78"/>
        <v>0</v>
      </c>
      <c r="AY146" s="12"/>
      <c r="AZ146" s="13">
        <f t="shared" si="79"/>
        <v>0</v>
      </c>
      <c r="BA146" s="12"/>
      <c r="BB146" s="13">
        <f t="shared" si="80"/>
        <v>0</v>
      </c>
      <c r="BC146" s="12"/>
      <c r="BD146" s="14">
        <f t="shared" si="81"/>
        <v>0</v>
      </c>
      <c r="BE146" s="13"/>
      <c r="BF146" s="13">
        <f t="shared" si="82"/>
        <v>0</v>
      </c>
      <c r="BG146" s="30">
        <v>27554.688999999998</v>
      </c>
      <c r="BH146" s="13">
        <f t="shared" si="83"/>
        <v>27554.688999999998</v>
      </c>
      <c r="BI146" s="3" t="s">
        <v>178</v>
      </c>
      <c r="BJ146" s="4" t="s">
        <v>29</v>
      </c>
      <c r="BK146" s="27"/>
    </row>
    <row r="147" spans="1:63" x14ac:dyDescent="0.35">
      <c r="A147" s="64"/>
      <c r="B147" s="72" t="s">
        <v>153</v>
      </c>
      <c r="C147" s="79" t="s">
        <v>26</v>
      </c>
      <c r="D147" s="12">
        <v>4032.1</v>
      </c>
      <c r="E147" s="12"/>
      <c r="F147" s="13">
        <f t="shared" si="57"/>
        <v>4032.1</v>
      </c>
      <c r="G147" s="12"/>
      <c r="H147" s="13">
        <f t="shared" si="58"/>
        <v>4032.1</v>
      </c>
      <c r="I147" s="12"/>
      <c r="J147" s="13">
        <f t="shared" si="59"/>
        <v>4032.1</v>
      </c>
      <c r="K147" s="12"/>
      <c r="L147" s="13">
        <f t="shared" si="60"/>
        <v>4032.1</v>
      </c>
      <c r="M147" s="12"/>
      <c r="N147" s="13">
        <f t="shared" si="61"/>
        <v>4032.1</v>
      </c>
      <c r="O147" s="12"/>
      <c r="P147" s="13">
        <f t="shared" si="62"/>
        <v>4032.1</v>
      </c>
      <c r="Q147" s="12"/>
      <c r="R147" s="13">
        <f t="shared" si="63"/>
        <v>4032.1</v>
      </c>
      <c r="S147" s="13"/>
      <c r="T147" s="13">
        <f t="shared" si="64"/>
        <v>4032.1</v>
      </c>
      <c r="U147" s="13"/>
      <c r="V147" s="13">
        <f t="shared" si="65"/>
        <v>4032.1</v>
      </c>
      <c r="W147" s="13"/>
      <c r="X147" s="68">
        <f t="shared" si="66"/>
        <v>4032.1</v>
      </c>
      <c r="Y147" s="13">
        <v>36729.1</v>
      </c>
      <c r="Z147" s="12"/>
      <c r="AA147" s="13">
        <f t="shared" si="67"/>
        <v>36729.1</v>
      </c>
      <c r="AB147" s="12"/>
      <c r="AC147" s="13">
        <f t="shared" si="68"/>
        <v>36729.1</v>
      </c>
      <c r="AD147" s="12"/>
      <c r="AE147" s="13">
        <f t="shared" si="69"/>
        <v>36729.1</v>
      </c>
      <c r="AF147" s="12"/>
      <c r="AG147" s="13">
        <f t="shared" si="70"/>
        <v>36729.1</v>
      </c>
      <c r="AH147" s="12"/>
      <c r="AI147" s="13">
        <f t="shared" si="71"/>
        <v>36729.1</v>
      </c>
      <c r="AJ147" s="12"/>
      <c r="AK147" s="13">
        <f t="shared" si="72"/>
        <v>36729.1</v>
      </c>
      <c r="AL147" s="12">
        <v>-34682.976000000002</v>
      </c>
      <c r="AM147" s="13">
        <f t="shared" si="73"/>
        <v>2046.1239999999962</v>
      </c>
      <c r="AN147" s="13"/>
      <c r="AO147" s="13">
        <f t="shared" si="74"/>
        <v>2046.1239999999962</v>
      </c>
      <c r="AP147" s="13"/>
      <c r="AQ147" s="13">
        <f t="shared" si="75"/>
        <v>2046.1239999999962</v>
      </c>
      <c r="AR147" s="13"/>
      <c r="AS147" s="68">
        <f t="shared" si="76"/>
        <v>2046.1239999999962</v>
      </c>
      <c r="AT147" s="13">
        <v>10393.299999999999</v>
      </c>
      <c r="AU147" s="12"/>
      <c r="AV147" s="13">
        <f t="shared" si="77"/>
        <v>10393.299999999999</v>
      </c>
      <c r="AW147" s="12"/>
      <c r="AX147" s="13">
        <f t="shared" si="78"/>
        <v>10393.299999999999</v>
      </c>
      <c r="AY147" s="12"/>
      <c r="AZ147" s="13">
        <f t="shared" si="79"/>
        <v>10393.299999999999</v>
      </c>
      <c r="BA147" s="12"/>
      <c r="BB147" s="13">
        <f t="shared" si="80"/>
        <v>10393.299999999999</v>
      </c>
      <c r="BC147" s="12"/>
      <c r="BD147" s="14">
        <f t="shared" si="81"/>
        <v>10393.299999999999</v>
      </c>
      <c r="BE147" s="13"/>
      <c r="BF147" s="13">
        <f t="shared" si="82"/>
        <v>10393.299999999999</v>
      </c>
      <c r="BG147" s="13"/>
      <c r="BH147" s="68">
        <f t="shared" si="83"/>
        <v>10393.299999999999</v>
      </c>
      <c r="BI147" s="3" t="s">
        <v>172</v>
      </c>
      <c r="BK147" s="27"/>
    </row>
    <row r="148" spans="1:63" ht="54" x14ac:dyDescent="0.35">
      <c r="A148" s="64" t="s">
        <v>179</v>
      </c>
      <c r="B148" s="72" t="s">
        <v>180</v>
      </c>
      <c r="C148" s="80" t="s">
        <v>141</v>
      </c>
      <c r="D148" s="12"/>
      <c r="E148" s="12"/>
      <c r="F148" s="13"/>
      <c r="G148" s="12">
        <v>15199.334000000001</v>
      </c>
      <c r="H148" s="13">
        <f t="shared" si="58"/>
        <v>15199.334000000001</v>
      </c>
      <c r="I148" s="12"/>
      <c r="J148" s="13">
        <f t="shared" si="59"/>
        <v>15199.334000000001</v>
      </c>
      <c r="K148" s="12"/>
      <c r="L148" s="13">
        <f t="shared" si="60"/>
        <v>15199.334000000001</v>
      </c>
      <c r="M148" s="12"/>
      <c r="N148" s="13">
        <f t="shared" si="61"/>
        <v>15199.334000000001</v>
      </c>
      <c r="O148" s="12"/>
      <c r="P148" s="13">
        <f t="shared" si="62"/>
        <v>15199.334000000001</v>
      </c>
      <c r="Q148" s="12">
        <v>-182.27</v>
      </c>
      <c r="R148" s="13">
        <f t="shared" si="63"/>
        <v>15017.064</v>
      </c>
      <c r="S148" s="13"/>
      <c r="T148" s="13">
        <f t="shared" si="64"/>
        <v>15017.064</v>
      </c>
      <c r="U148" s="13"/>
      <c r="V148" s="13">
        <f t="shared" si="65"/>
        <v>15017.064</v>
      </c>
      <c r="W148" s="13"/>
      <c r="X148" s="68">
        <f t="shared" si="66"/>
        <v>15017.064</v>
      </c>
      <c r="Y148" s="13"/>
      <c r="Z148" s="12"/>
      <c r="AA148" s="13"/>
      <c r="AB148" s="12"/>
      <c r="AC148" s="13">
        <f t="shared" si="68"/>
        <v>0</v>
      </c>
      <c r="AD148" s="12"/>
      <c r="AE148" s="13">
        <f t="shared" si="69"/>
        <v>0</v>
      </c>
      <c r="AF148" s="12"/>
      <c r="AG148" s="13">
        <f t="shared" si="70"/>
        <v>0</v>
      </c>
      <c r="AH148" s="12"/>
      <c r="AI148" s="13">
        <f t="shared" si="71"/>
        <v>0</v>
      </c>
      <c r="AJ148" s="12"/>
      <c r="AK148" s="13">
        <f t="shared" si="72"/>
        <v>0</v>
      </c>
      <c r="AL148" s="12"/>
      <c r="AM148" s="13">
        <f t="shared" si="73"/>
        <v>0</v>
      </c>
      <c r="AN148" s="13"/>
      <c r="AO148" s="13">
        <f t="shared" si="74"/>
        <v>0</v>
      </c>
      <c r="AP148" s="13"/>
      <c r="AQ148" s="13">
        <f t="shared" si="75"/>
        <v>0</v>
      </c>
      <c r="AR148" s="13"/>
      <c r="AS148" s="68">
        <f t="shared" si="76"/>
        <v>0</v>
      </c>
      <c r="AT148" s="13"/>
      <c r="AU148" s="12"/>
      <c r="AV148" s="13"/>
      <c r="AW148" s="12"/>
      <c r="AX148" s="13">
        <f t="shared" si="78"/>
        <v>0</v>
      </c>
      <c r="AY148" s="12"/>
      <c r="AZ148" s="13">
        <f t="shared" si="79"/>
        <v>0</v>
      </c>
      <c r="BA148" s="12"/>
      <c r="BB148" s="13">
        <f t="shared" si="80"/>
        <v>0</v>
      </c>
      <c r="BC148" s="12"/>
      <c r="BD148" s="14">
        <f t="shared" si="81"/>
        <v>0</v>
      </c>
      <c r="BE148" s="13"/>
      <c r="BF148" s="13">
        <f t="shared" si="82"/>
        <v>0</v>
      </c>
      <c r="BG148" s="13"/>
      <c r="BH148" s="68">
        <f t="shared" si="83"/>
        <v>0</v>
      </c>
      <c r="BI148" s="3" t="s">
        <v>181</v>
      </c>
      <c r="BK148" s="27"/>
    </row>
    <row r="149" spans="1:63" ht="54" x14ac:dyDescent="0.35">
      <c r="A149" s="64" t="s">
        <v>182</v>
      </c>
      <c r="B149" s="72" t="s">
        <v>183</v>
      </c>
      <c r="C149" s="80" t="s">
        <v>141</v>
      </c>
      <c r="D149" s="12"/>
      <c r="E149" s="12"/>
      <c r="F149" s="13"/>
      <c r="G149" s="12">
        <v>2699.0189999999998</v>
      </c>
      <c r="H149" s="13">
        <f t="shared" si="58"/>
        <v>2699.0189999999998</v>
      </c>
      <c r="I149" s="12"/>
      <c r="J149" s="13">
        <f t="shared" si="59"/>
        <v>2699.0189999999998</v>
      </c>
      <c r="K149" s="12"/>
      <c r="L149" s="13">
        <f t="shared" si="60"/>
        <v>2699.0189999999998</v>
      </c>
      <c r="M149" s="12"/>
      <c r="N149" s="13">
        <f t="shared" si="61"/>
        <v>2699.0189999999998</v>
      </c>
      <c r="O149" s="12"/>
      <c r="P149" s="13">
        <f t="shared" si="62"/>
        <v>2699.0189999999998</v>
      </c>
      <c r="Q149" s="12"/>
      <c r="R149" s="13">
        <f t="shared" si="63"/>
        <v>2699.0189999999998</v>
      </c>
      <c r="S149" s="13"/>
      <c r="T149" s="13">
        <f t="shared" si="64"/>
        <v>2699.0189999999998</v>
      </c>
      <c r="U149" s="13"/>
      <c r="V149" s="13">
        <f t="shared" si="65"/>
        <v>2699.0189999999998</v>
      </c>
      <c r="W149" s="13"/>
      <c r="X149" s="68">
        <f t="shared" si="66"/>
        <v>2699.0189999999998</v>
      </c>
      <c r="Y149" s="13"/>
      <c r="Z149" s="12"/>
      <c r="AA149" s="13"/>
      <c r="AB149" s="12"/>
      <c r="AC149" s="13">
        <f t="shared" si="68"/>
        <v>0</v>
      </c>
      <c r="AD149" s="12"/>
      <c r="AE149" s="13">
        <f t="shared" si="69"/>
        <v>0</v>
      </c>
      <c r="AF149" s="12"/>
      <c r="AG149" s="13">
        <f t="shared" si="70"/>
        <v>0</v>
      </c>
      <c r="AH149" s="12"/>
      <c r="AI149" s="13">
        <f t="shared" si="71"/>
        <v>0</v>
      </c>
      <c r="AJ149" s="12"/>
      <c r="AK149" s="13">
        <f t="shared" si="72"/>
        <v>0</v>
      </c>
      <c r="AL149" s="12"/>
      <c r="AM149" s="13">
        <f t="shared" si="73"/>
        <v>0</v>
      </c>
      <c r="AN149" s="13"/>
      <c r="AO149" s="13">
        <f t="shared" si="74"/>
        <v>0</v>
      </c>
      <c r="AP149" s="13"/>
      <c r="AQ149" s="13">
        <f t="shared" si="75"/>
        <v>0</v>
      </c>
      <c r="AR149" s="13"/>
      <c r="AS149" s="68">
        <f t="shared" si="76"/>
        <v>0</v>
      </c>
      <c r="AT149" s="13"/>
      <c r="AU149" s="12"/>
      <c r="AV149" s="13"/>
      <c r="AW149" s="12"/>
      <c r="AX149" s="13">
        <f t="shared" si="78"/>
        <v>0</v>
      </c>
      <c r="AY149" s="12"/>
      <c r="AZ149" s="13">
        <f t="shared" si="79"/>
        <v>0</v>
      </c>
      <c r="BA149" s="12"/>
      <c r="BB149" s="13">
        <f t="shared" si="80"/>
        <v>0</v>
      </c>
      <c r="BC149" s="12"/>
      <c r="BD149" s="14">
        <f t="shared" si="81"/>
        <v>0</v>
      </c>
      <c r="BE149" s="13"/>
      <c r="BF149" s="13">
        <f t="shared" si="82"/>
        <v>0</v>
      </c>
      <c r="BG149" s="13"/>
      <c r="BH149" s="68">
        <f t="shared" si="83"/>
        <v>0</v>
      </c>
      <c r="BI149" s="3" t="s">
        <v>184</v>
      </c>
      <c r="BK149" s="27"/>
    </row>
    <row r="150" spans="1:63" ht="54" x14ac:dyDescent="0.35">
      <c r="A150" s="64" t="s">
        <v>185</v>
      </c>
      <c r="B150" s="72" t="s">
        <v>186</v>
      </c>
      <c r="C150" s="80" t="s">
        <v>141</v>
      </c>
      <c r="D150" s="12"/>
      <c r="E150" s="12"/>
      <c r="F150" s="13"/>
      <c r="G150" s="12">
        <v>6075.51</v>
      </c>
      <c r="H150" s="13">
        <f t="shared" si="58"/>
        <v>6075.51</v>
      </c>
      <c r="I150" s="12"/>
      <c r="J150" s="13">
        <f t="shared" si="59"/>
        <v>6075.51</v>
      </c>
      <c r="K150" s="12"/>
      <c r="L150" s="13">
        <f t="shared" si="60"/>
        <v>6075.51</v>
      </c>
      <c r="M150" s="12">
        <f>-2048-1376.819</f>
        <v>-3424.819</v>
      </c>
      <c r="N150" s="13">
        <f t="shared" si="61"/>
        <v>2650.6910000000003</v>
      </c>
      <c r="O150" s="12">
        <v>-12.193</v>
      </c>
      <c r="P150" s="13">
        <f t="shared" si="62"/>
        <v>2638.498</v>
      </c>
      <c r="Q150" s="12"/>
      <c r="R150" s="13">
        <f t="shared" si="63"/>
        <v>2638.498</v>
      </c>
      <c r="S150" s="13"/>
      <c r="T150" s="13">
        <f t="shared" si="64"/>
        <v>2638.498</v>
      </c>
      <c r="U150" s="13"/>
      <c r="V150" s="13">
        <f t="shared" si="65"/>
        <v>2638.498</v>
      </c>
      <c r="W150" s="13"/>
      <c r="X150" s="68">
        <f t="shared" si="66"/>
        <v>2638.498</v>
      </c>
      <c r="Y150" s="13"/>
      <c r="Z150" s="12"/>
      <c r="AA150" s="13"/>
      <c r="AB150" s="12"/>
      <c r="AC150" s="13">
        <f t="shared" si="68"/>
        <v>0</v>
      </c>
      <c r="AD150" s="12"/>
      <c r="AE150" s="13">
        <f t="shared" si="69"/>
        <v>0</v>
      </c>
      <c r="AF150" s="12"/>
      <c r="AG150" s="13">
        <f t="shared" si="70"/>
        <v>0</v>
      </c>
      <c r="AH150" s="12"/>
      <c r="AI150" s="13">
        <f t="shared" si="71"/>
        <v>0</v>
      </c>
      <c r="AJ150" s="12"/>
      <c r="AK150" s="13">
        <f t="shared" si="72"/>
        <v>0</v>
      </c>
      <c r="AL150" s="12"/>
      <c r="AM150" s="13">
        <f t="shared" si="73"/>
        <v>0</v>
      </c>
      <c r="AN150" s="13"/>
      <c r="AO150" s="13">
        <f t="shared" si="74"/>
        <v>0</v>
      </c>
      <c r="AP150" s="13"/>
      <c r="AQ150" s="13">
        <f t="shared" si="75"/>
        <v>0</v>
      </c>
      <c r="AR150" s="13"/>
      <c r="AS150" s="68">
        <f t="shared" si="76"/>
        <v>0</v>
      </c>
      <c r="AT150" s="13"/>
      <c r="AU150" s="12"/>
      <c r="AV150" s="13"/>
      <c r="AW150" s="12"/>
      <c r="AX150" s="13">
        <f t="shared" si="78"/>
        <v>0</v>
      </c>
      <c r="AY150" s="12"/>
      <c r="AZ150" s="13">
        <f t="shared" si="79"/>
        <v>0</v>
      </c>
      <c r="BA150" s="12"/>
      <c r="BB150" s="13">
        <f t="shared" si="80"/>
        <v>0</v>
      </c>
      <c r="BC150" s="12"/>
      <c r="BD150" s="14">
        <f t="shared" si="81"/>
        <v>0</v>
      </c>
      <c r="BE150" s="13"/>
      <c r="BF150" s="13">
        <f t="shared" si="82"/>
        <v>0</v>
      </c>
      <c r="BG150" s="13"/>
      <c r="BH150" s="68">
        <f t="shared" si="83"/>
        <v>0</v>
      </c>
      <c r="BI150" s="3" t="s">
        <v>187</v>
      </c>
      <c r="BK150" s="27"/>
    </row>
    <row r="151" spans="1:63" ht="54" x14ac:dyDescent="0.35">
      <c r="A151" s="64" t="s">
        <v>188</v>
      </c>
      <c r="B151" s="72" t="s">
        <v>189</v>
      </c>
      <c r="C151" s="80" t="s">
        <v>141</v>
      </c>
      <c r="D151" s="12"/>
      <c r="E151" s="12"/>
      <c r="F151" s="13"/>
      <c r="G151" s="12"/>
      <c r="H151" s="13"/>
      <c r="I151" s="12"/>
      <c r="J151" s="13"/>
      <c r="K151" s="12"/>
      <c r="L151" s="13"/>
      <c r="M151" s="12"/>
      <c r="N151" s="13"/>
      <c r="O151" s="12"/>
      <c r="P151" s="13"/>
      <c r="Q151" s="12">
        <f>Q153+Q154</f>
        <v>0</v>
      </c>
      <c r="R151" s="13">
        <f t="shared" si="63"/>
        <v>0</v>
      </c>
      <c r="S151" s="13">
        <f>S153+S154</f>
        <v>0</v>
      </c>
      <c r="T151" s="13">
        <f t="shared" si="64"/>
        <v>0</v>
      </c>
      <c r="U151" s="13">
        <f>U153+U154</f>
        <v>0</v>
      </c>
      <c r="V151" s="13">
        <f t="shared" si="65"/>
        <v>0</v>
      </c>
      <c r="W151" s="13">
        <f>W153+W154</f>
        <v>0</v>
      </c>
      <c r="X151" s="68">
        <f t="shared" si="66"/>
        <v>0</v>
      </c>
      <c r="Y151" s="13"/>
      <c r="Z151" s="12"/>
      <c r="AA151" s="13"/>
      <c r="AB151" s="12"/>
      <c r="AC151" s="13"/>
      <c r="AD151" s="12"/>
      <c r="AE151" s="13"/>
      <c r="AF151" s="12"/>
      <c r="AG151" s="13"/>
      <c r="AH151" s="12"/>
      <c r="AI151" s="13"/>
      <c r="AJ151" s="12"/>
      <c r="AK151" s="13"/>
      <c r="AL151" s="12">
        <f>AL153+AL154</f>
        <v>151113.43400000001</v>
      </c>
      <c r="AM151" s="13">
        <f t="shared" si="73"/>
        <v>151113.43400000001</v>
      </c>
      <c r="AN151" s="13">
        <f>AN153+AN154</f>
        <v>0</v>
      </c>
      <c r="AO151" s="13">
        <f t="shared" si="74"/>
        <v>151113.43400000001</v>
      </c>
      <c r="AP151" s="13">
        <f>AP153+AP154</f>
        <v>0</v>
      </c>
      <c r="AQ151" s="13">
        <f t="shared" si="75"/>
        <v>151113.43400000001</v>
      </c>
      <c r="AR151" s="13">
        <f>AR153+AR154</f>
        <v>0</v>
      </c>
      <c r="AS151" s="68">
        <f t="shared" si="76"/>
        <v>151113.43400000001</v>
      </c>
      <c r="AT151" s="13"/>
      <c r="AU151" s="12"/>
      <c r="AV151" s="13"/>
      <c r="AW151" s="12"/>
      <c r="AX151" s="13"/>
      <c r="AY151" s="12"/>
      <c r="AZ151" s="13"/>
      <c r="BA151" s="12"/>
      <c r="BB151" s="13"/>
      <c r="BC151" s="12">
        <f>BC153+BC154</f>
        <v>0</v>
      </c>
      <c r="BD151" s="14">
        <f t="shared" si="81"/>
        <v>0</v>
      </c>
      <c r="BE151" s="13">
        <f>BE153+BE154</f>
        <v>0</v>
      </c>
      <c r="BF151" s="13">
        <f t="shared" si="82"/>
        <v>0</v>
      </c>
      <c r="BG151" s="13">
        <f>BG153+BG154</f>
        <v>0</v>
      </c>
      <c r="BH151" s="68">
        <f t="shared" si="83"/>
        <v>0</v>
      </c>
      <c r="BK151" s="27"/>
    </row>
    <row r="152" spans="1:63" x14ac:dyDescent="0.35">
      <c r="A152" s="64"/>
      <c r="B152" s="72" t="s">
        <v>27</v>
      </c>
      <c r="C152" s="80"/>
      <c r="D152" s="12"/>
      <c r="E152" s="12"/>
      <c r="F152" s="13"/>
      <c r="G152" s="12"/>
      <c r="H152" s="13"/>
      <c r="I152" s="12"/>
      <c r="J152" s="13"/>
      <c r="K152" s="12"/>
      <c r="L152" s="13"/>
      <c r="M152" s="12"/>
      <c r="N152" s="13"/>
      <c r="O152" s="12"/>
      <c r="P152" s="13"/>
      <c r="Q152" s="12"/>
      <c r="R152" s="13"/>
      <c r="S152" s="13"/>
      <c r="T152" s="13"/>
      <c r="U152" s="13"/>
      <c r="V152" s="13"/>
      <c r="W152" s="13"/>
      <c r="X152" s="68"/>
      <c r="Y152" s="13"/>
      <c r="Z152" s="12"/>
      <c r="AA152" s="13"/>
      <c r="AB152" s="12"/>
      <c r="AC152" s="13"/>
      <c r="AD152" s="12"/>
      <c r="AE152" s="13"/>
      <c r="AF152" s="12"/>
      <c r="AG152" s="13"/>
      <c r="AH152" s="12"/>
      <c r="AI152" s="13"/>
      <c r="AJ152" s="12"/>
      <c r="AK152" s="13"/>
      <c r="AL152" s="12"/>
      <c r="AM152" s="13"/>
      <c r="AN152" s="13"/>
      <c r="AO152" s="13"/>
      <c r="AP152" s="13"/>
      <c r="AQ152" s="13"/>
      <c r="AR152" s="13"/>
      <c r="AS152" s="68"/>
      <c r="AT152" s="13"/>
      <c r="AU152" s="12"/>
      <c r="AV152" s="13"/>
      <c r="AW152" s="12"/>
      <c r="AX152" s="13"/>
      <c r="AY152" s="12"/>
      <c r="AZ152" s="13"/>
      <c r="BA152" s="12"/>
      <c r="BB152" s="13"/>
      <c r="BC152" s="12"/>
      <c r="BD152" s="14"/>
      <c r="BE152" s="13"/>
      <c r="BF152" s="13"/>
      <c r="BG152" s="13"/>
      <c r="BH152" s="68"/>
      <c r="BK152" s="27"/>
    </row>
    <row r="153" spans="1:63" s="1" customFormat="1" hidden="1" x14ac:dyDescent="0.35">
      <c r="A153" s="34"/>
      <c r="B153" s="44" t="s">
        <v>28</v>
      </c>
      <c r="C153" s="35"/>
      <c r="D153" s="29"/>
      <c r="E153" s="12"/>
      <c r="F153" s="13"/>
      <c r="G153" s="12"/>
      <c r="H153" s="13"/>
      <c r="I153" s="12"/>
      <c r="J153" s="13"/>
      <c r="K153" s="12"/>
      <c r="L153" s="13"/>
      <c r="M153" s="12"/>
      <c r="N153" s="13"/>
      <c r="O153" s="12"/>
      <c r="P153" s="13"/>
      <c r="Q153" s="12"/>
      <c r="R153" s="13">
        <f t="shared" si="63"/>
        <v>0</v>
      </c>
      <c r="S153" s="13"/>
      <c r="T153" s="13">
        <f t="shared" si="64"/>
        <v>0</v>
      </c>
      <c r="U153" s="13"/>
      <c r="V153" s="13">
        <f t="shared" si="65"/>
        <v>0</v>
      </c>
      <c r="W153" s="30"/>
      <c r="X153" s="13">
        <f t="shared" si="66"/>
        <v>0</v>
      </c>
      <c r="Y153" s="31"/>
      <c r="Z153" s="12"/>
      <c r="AA153" s="13"/>
      <c r="AB153" s="12"/>
      <c r="AC153" s="13"/>
      <c r="AD153" s="12"/>
      <c r="AE153" s="13"/>
      <c r="AF153" s="12"/>
      <c r="AG153" s="13"/>
      <c r="AH153" s="12"/>
      <c r="AI153" s="13"/>
      <c r="AJ153" s="12"/>
      <c r="AK153" s="13"/>
      <c r="AL153" s="12">
        <v>37778.358999999997</v>
      </c>
      <c r="AM153" s="13">
        <f t="shared" si="73"/>
        <v>37778.358999999997</v>
      </c>
      <c r="AN153" s="13"/>
      <c r="AO153" s="13">
        <f t="shared" si="74"/>
        <v>37778.358999999997</v>
      </c>
      <c r="AP153" s="13"/>
      <c r="AQ153" s="13">
        <f t="shared" si="75"/>
        <v>37778.358999999997</v>
      </c>
      <c r="AR153" s="30"/>
      <c r="AS153" s="13">
        <f t="shared" si="76"/>
        <v>37778.358999999997</v>
      </c>
      <c r="AT153" s="31"/>
      <c r="AU153" s="29"/>
      <c r="AV153" s="13"/>
      <c r="AW153" s="12"/>
      <c r="AX153" s="13"/>
      <c r="AY153" s="12"/>
      <c r="AZ153" s="13"/>
      <c r="BA153" s="12"/>
      <c r="BB153" s="13"/>
      <c r="BC153" s="12"/>
      <c r="BD153" s="14">
        <f t="shared" si="81"/>
        <v>0</v>
      </c>
      <c r="BE153" s="13"/>
      <c r="BF153" s="13">
        <f t="shared" si="82"/>
        <v>0</v>
      </c>
      <c r="BG153" s="30"/>
      <c r="BH153" s="13">
        <f t="shared" si="83"/>
        <v>0</v>
      </c>
      <c r="BI153" s="3" t="s">
        <v>190</v>
      </c>
      <c r="BJ153" s="4" t="s">
        <v>29</v>
      </c>
      <c r="BK153" s="27"/>
    </row>
    <row r="154" spans="1:63" x14ac:dyDescent="0.35">
      <c r="A154" s="64"/>
      <c r="B154" s="72" t="s">
        <v>153</v>
      </c>
      <c r="C154" s="79" t="s">
        <v>26</v>
      </c>
      <c r="D154" s="12"/>
      <c r="E154" s="12"/>
      <c r="F154" s="13"/>
      <c r="G154" s="12"/>
      <c r="H154" s="13"/>
      <c r="I154" s="12"/>
      <c r="J154" s="13"/>
      <c r="K154" s="12"/>
      <c r="L154" s="13"/>
      <c r="M154" s="12"/>
      <c r="N154" s="13"/>
      <c r="O154" s="12"/>
      <c r="P154" s="13"/>
      <c r="Q154" s="12"/>
      <c r="R154" s="13">
        <f t="shared" si="63"/>
        <v>0</v>
      </c>
      <c r="S154" s="13"/>
      <c r="T154" s="13">
        <f t="shared" si="64"/>
        <v>0</v>
      </c>
      <c r="U154" s="13"/>
      <c r="V154" s="13">
        <f t="shared" si="65"/>
        <v>0</v>
      </c>
      <c r="W154" s="13"/>
      <c r="X154" s="68">
        <f t="shared" si="66"/>
        <v>0</v>
      </c>
      <c r="Y154" s="13"/>
      <c r="Z154" s="12"/>
      <c r="AA154" s="13"/>
      <c r="AB154" s="12"/>
      <c r="AC154" s="13"/>
      <c r="AD154" s="12"/>
      <c r="AE154" s="13"/>
      <c r="AF154" s="12"/>
      <c r="AG154" s="13"/>
      <c r="AH154" s="12"/>
      <c r="AI154" s="13"/>
      <c r="AJ154" s="12"/>
      <c r="AK154" s="13"/>
      <c r="AL154" s="12">
        <v>113335.075</v>
      </c>
      <c r="AM154" s="13">
        <f t="shared" si="73"/>
        <v>113335.075</v>
      </c>
      <c r="AN154" s="13"/>
      <c r="AO154" s="13">
        <f t="shared" si="74"/>
        <v>113335.075</v>
      </c>
      <c r="AP154" s="13"/>
      <c r="AQ154" s="13">
        <f t="shared" si="75"/>
        <v>113335.075</v>
      </c>
      <c r="AR154" s="13"/>
      <c r="AS154" s="68">
        <f t="shared" si="76"/>
        <v>113335.075</v>
      </c>
      <c r="AT154" s="13"/>
      <c r="AU154" s="12"/>
      <c r="AV154" s="13"/>
      <c r="AW154" s="12"/>
      <c r="AX154" s="13"/>
      <c r="AY154" s="12"/>
      <c r="AZ154" s="13"/>
      <c r="BA154" s="12"/>
      <c r="BB154" s="13"/>
      <c r="BC154" s="12"/>
      <c r="BD154" s="14">
        <f t="shared" si="81"/>
        <v>0</v>
      </c>
      <c r="BE154" s="13"/>
      <c r="BF154" s="13">
        <f t="shared" si="82"/>
        <v>0</v>
      </c>
      <c r="BG154" s="13"/>
      <c r="BH154" s="68">
        <f t="shared" si="83"/>
        <v>0</v>
      </c>
      <c r="BI154" s="3" t="s">
        <v>172</v>
      </c>
      <c r="BK154" s="27"/>
    </row>
    <row r="155" spans="1:63" s="16" customFormat="1" hidden="1" x14ac:dyDescent="0.35">
      <c r="A155" s="17"/>
      <c r="B155" s="41" t="s">
        <v>191</v>
      </c>
      <c r="C155" s="41"/>
      <c r="D155" s="38">
        <f>D160</f>
        <v>1087961.7</v>
      </c>
      <c r="E155" s="38">
        <f>E160</f>
        <v>-17300.919000000002</v>
      </c>
      <c r="F155" s="38">
        <f t="shared" si="57"/>
        <v>1070660.781</v>
      </c>
      <c r="G155" s="38">
        <f>G160</f>
        <v>-1070660.781</v>
      </c>
      <c r="H155" s="38">
        <f t="shared" si="58"/>
        <v>0</v>
      </c>
      <c r="I155" s="38">
        <f>I160</f>
        <v>0</v>
      </c>
      <c r="J155" s="38">
        <f t="shared" si="59"/>
        <v>0</v>
      </c>
      <c r="K155" s="38">
        <f>K160</f>
        <v>0</v>
      </c>
      <c r="L155" s="38">
        <f t="shared" si="60"/>
        <v>0</v>
      </c>
      <c r="M155" s="38">
        <f>M160</f>
        <v>0</v>
      </c>
      <c r="N155" s="38">
        <f t="shared" si="61"/>
        <v>0</v>
      </c>
      <c r="O155" s="38">
        <f>O160</f>
        <v>0</v>
      </c>
      <c r="P155" s="38">
        <f t="shared" si="62"/>
        <v>0</v>
      </c>
      <c r="Q155" s="38">
        <f>Q160</f>
        <v>0</v>
      </c>
      <c r="R155" s="38">
        <f t="shared" si="63"/>
        <v>0</v>
      </c>
      <c r="S155" s="38">
        <f>S160</f>
        <v>0</v>
      </c>
      <c r="T155" s="38">
        <f t="shared" si="64"/>
        <v>0</v>
      </c>
      <c r="U155" s="38">
        <f>U160</f>
        <v>0</v>
      </c>
      <c r="V155" s="38">
        <f t="shared" si="65"/>
        <v>0</v>
      </c>
      <c r="W155" s="38">
        <f>W160</f>
        <v>0</v>
      </c>
      <c r="X155" s="38">
        <f t="shared" si="66"/>
        <v>0</v>
      </c>
      <c r="Y155" s="38">
        <f>Y160</f>
        <v>375557.5</v>
      </c>
      <c r="Z155" s="38">
        <f>Z160</f>
        <v>-4508.25</v>
      </c>
      <c r="AA155" s="38">
        <f t="shared" si="67"/>
        <v>371049.25</v>
      </c>
      <c r="AB155" s="38">
        <f>AB160</f>
        <v>-371049.25</v>
      </c>
      <c r="AC155" s="38">
        <f t="shared" si="68"/>
        <v>0</v>
      </c>
      <c r="AD155" s="38">
        <f>AD160</f>
        <v>0</v>
      </c>
      <c r="AE155" s="38">
        <f t="shared" si="69"/>
        <v>0</v>
      </c>
      <c r="AF155" s="38">
        <f>AF160</f>
        <v>0</v>
      </c>
      <c r="AG155" s="38">
        <f t="shared" si="70"/>
        <v>0</v>
      </c>
      <c r="AH155" s="38">
        <f>AH160</f>
        <v>0</v>
      </c>
      <c r="AI155" s="38">
        <f t="shared" si="71"/>
        <v>0</v>
      </c>
      <c r="AJ155" s="38">
        <f>AJ160</f>
        <v>0</v>
      </c>
      <c r="AK155" s="38">
        <f t="shared" si="72"/>
        <v>0</v>
      </c>
      <c r="AL155" s="38">
        <f>AL160</f>
        <v>0</v>
      </c>
      <c r="AM155" s="38">
        <f t="shared" si="73"/>
        <v>0</v>
      </c>
      <c r="AN155" s="38">
        <f>AN160</f>
        <v>0</v>
      </c>
      <c r="AO155" s="38">
        <f t="shared" si="74"/>
        <v>0</v>
      </c>
      <c r="AP155" s="38">
        <f>AP160</f>
        <v>0</v>
      </c>
      <c r="AQ155" s="38">
        <f t="shared" si="75"/>
        <v>0</v>
      </c>
      <c r="AR155" s="38">
        <f>AR160</f>
        <v>0</v>
      </c>
      <c r="AS155" s="38">
        <f t="shared" si="76"/>
        <v>0</v>
      </c>
      <c r="AT155" s="38">
        <f>AT160</f>
        <v>0</v>
      </c>
      <c r="AU155" s="38">
        <f>AU160</f>
        <v>0</v>
      </c>
      <c r="AV155" s="38">
        <f t="shared" si="77"/>
        <v>0</v>
      </c>
      <c r="AW155" s="38">
        <f>AW160</f>
        <v>0</v>
      </c>
      <c r="AX155" s="38">
        <f t="shared" si="78"/>
        <v>0</v>
      </c>
      <c r="AY155" s="38">
        <f>AY160</f>
        <v>0</v>
      </c>
      <c r="AZ155" s="38">
        <f t="shared" si="79"/>
        <v>0</v>
      </c>
      <c r="BA155" s="38">
        <f>BA160</f>
        <v>0</v>
      </c>
      <c r="BB155" s="38">
        <f t="shared" si="80"/>
        <v>0</v>
      </c>
      <c r="BC155" s="38">
        <f>BC160</f>
        <v>0</v>
      </c>
      <c r="BD155" s="39">
        <f t="shared" si="81"/>
        <v>0</v>
      </c>
      <c r="BE155" s="38">
        <f>BE160</f>
        <v>0</v>
      </c>
      <c r="BF155" s="38">
        <f t="shared" si="82"/>
        <v>0</v>
      </c>
      <c r="BG155" s="38">
        <f>BG160</f>
        <v>0</v>
      </c>
      <c r="BH155" s="38">
        <f t="shared" si="83"/>
        <v>0</v>
      </c>
      <c r="BI155" s="40"/>
      <c r="BJ155" s="24" t="s">
        <v>29</v>
      </c>
      <c r="BK155" s="25"/>
    </row>
    <row r="156" spans="1:63" s="16" customFormat="1" hidden="1" x14ac:dyDescent="0.35">
      <c r="A156" s="17"/>
      <c r="B156" s="41" t="s">
        <v>27</v>
      </c>
      <c r="C156" s="41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9"/>
      <c r="BE156" s="38"/>
      <c r="BF156" s="38"/>
      <c r="BG156" s="38"/>
      <c r="BH156" s="38"/>
      <c r="BI156" s="40"/>
      <c r="BJ156" s="24" t="s">
        <v>29</v>
      </c>
      <c r="BK156" s="25"/>
    </row>
    <row r="157" spans="1:63" s="16" customFormat="1" hidden="1" x14ac:dyDescent="0.35">
      <c r="A157" s="17"/>
      <c r="B157" s="46" t="s">
        <v>28</v>
      </c>
      <c r="C157" s="47"/>
      <c r="D157" s="38">
        <f t="shared" ref="D157:D159" si="84">D162</f>
        <v>18371.599999999999</v>
      </c>
      <c r="E157" s="38">
        <f t="shared" ref="E157:E159" si="85">E162</f>
        <v>-17300.919000000002</v>
      </c>
      <c r="F157" s="38">
        <f t="shared" si="57"/>
        <v>1070.6809999999969</v>
      </c>
      <c r="G157" s="38">
        <f t="shared" ref="G157:G159" si="86">G162</f>
        <v>-1070.681</v>
      </c>
      <c r="H157" s="38">
        <f t="shared" si="58"/>
        <v>-3.1832314562052488E-12</v>
      </c>
      <c r="I157" s="38">
        <f t="shared" ref="I157:I159" si="87">I162</f>
        <v>0</v>
      </c>
      <c r="J157" s="38">
        <f t="shared" si="59"/>
        <v>-3.1832314562052488E-12</v>
      </c>
      <c r="K157" s="38">
        <f t="shared" ref="K157:K159" si="88">K162</f>
        <v>0</v>
      </c>
      <c r="L157" s="38">
        <f t="shared" si="60"/>
        <v>-3.1832314562052488E-12</v>
      </c>
      <c r="M157" s="38">
        <f t="shared" ref="M157:M159" si="89">M162</f>
        <v>0</v>
      </c>
      <c r="N157" s="38">
        <f t="shared" si="61"/>
        <v>-3.1832314562052488E-12</v>
      </c>
      <c r="O157" s="38">
        <f t="shared" ref="O157:O159" si="90">O162</f>
        <v>0</v>
      </c>
      <c r="P157" s="38">
        <f t="shared" si="62"/>
        <v>-3.1832314562052488E-12</v>
      </c>
      <c r="Q157" s="38">
        <f t="shared" ref="Q157:Q159" si="91">Q162</f>
        <v>0</v>
      </c>
      <c r="R157" s="38">
        <f t="shared" si="63"/>
        <v>-3.1832314562052488E-12</v>
      </c>
      <c r="S157" s="38">
        <f t="shared" ref="S157:S159" si="92">S162</f>
        <v>0</v>
      </c>
      <c r="T157" s="38">
        <f t="shared" si="64"/>
        <v>-3.1832314562052488E-12</v>
      </c>
      <c r="U157" s="38">
        <f t="shared" ref="U157:U159" si="93">U162</f>
        <v>0</v>
      </c>
      <c r="V157" s="38">
        <f t="shared" si="65"/>
        <v>-3.1832314562052488E-12</v>
      </c>
      <c r="W157" s="38">
        <f t="shared" ref="W157:W159" si="94">W162</f>
        <v>0</v>
      </c>
      <c r="X157" s="38">
        <f t="shared" si="66"/>
        <v>-3.1832314562052488E-12</v>
      </c>
      <c r="Y157" s="38">
        <f t="shared" ref="Y157:Y159" si="95">Y162</f>
        <v>4879.3</v>
      </c>
      <c r="Z157" s="38">
        <f t="shared" ref="Z157:Z159" si="96">Z162</f>
        <v>-4508.25</v>
      </c>
      <c r="AA157" s="38">
        <f t="shared" si="67"/>
        <v>371.05000000000018</v>
      </c>
      <c r="AB157" s="38">
        <f t="shared" ref="AB157:AB159" si="97">AB162</f>
        <v>-371.05</v>
      </c>
      <c r="AC157" s="38">
        <f t="shared" si="68"/>
        <v>0</v>
      </c>
      <c r="AD157" s="38">
        <f t="shared" ref="AD157:AD159" si="98">AD162</f>
        <v>0</v>
      </c>
      <c r="AE157" s="38">
        <f t="shared" si="69"/>
        <v>0</v>
      </c>
      <c r="AF157" s="38">
        <f t="shared" ref="AF157:AF159" si="99">AF162</f>
        <v>0</v>
      </c>
      <c r="AG157" s="38">
        <f t="shared" si="70"/>
        <v>0</v>
      </c>
      <c r="AH157" s="38">
        <f t="shared" ref="AH157:AH159" si="100">AH162</f>
        <v>0</v>
      </c>
      <c r="AI157" s="38">
        <f t="shared" si="71"/>
        <v>0</v>
      </c>
      <c r="AJ157" s="38">
        <f t="shared" ref="AJ157:AJ159" si="101">AJ162</f>
        <v>0</v>
      </c>
      <c r="AK157" s="38">
        <f t="shared" si="72"/>
        <v>0</v>
      </c>
      <c r="AL157" s="38">
        <f t="shared" ref="AL157:AL159" si="102">AL162</f>
        <v>0</v>
      </c>
      <c r="AM157" s="38">
        <f t="shared" si="73"/>
        <v>0</v>
      </c>
      <c r="AN157" s="38">
        <f t="shared" ref="AN157:AN159" si="103">AN162</f>
        <v>0</v>
      </c>
      <c r="AO157" s="38">
        <f t="shared" si="74"/>
        <v>0</v>
      </c>
      <c r="AP157" s="38">
        <f t="shared" ref="AP157:AP159" si="104">AP162</f>
        <v>0</v>
      </c>
      <c r="AQ157" s="38">
        <f t="shared" si="75"/>
        <v>0</v>
      </c>
      <c r="AR157" s="38">
        <f t="shared" ref="AR157:AR159" si="105">AR162</f>
        <v>0</v>
      </c>
      <c r="AS157" s="38">
        <f t="shared" si="76"/>
        <v>0</v>
      </c>
      <c r="AT157" s="38">
        <f t="shared" ref="AT157:AT159" si="106">AT162</f>
        <v>0</v>
      </c>
      <c r="AU157" s="38">
        <f t="shared" ref="AU157:AU159" si="107">AU162</f>
        <v>0</v>
      </c>
      <c r="AV157" s="38">
        <f t="shared" si="77"/>
        <v>0</v>
      </c>
      <c r="AW157" s="38">
        <f t="shared" ref="AW157:AW159" si="108">AW162</f>
        <v>0</v>
      </c>
      <c r="AX157" s="38">
        <f t="shared" si="78"/>
        <v>0</v>
      </c>
      <c r="AY157" s="38">
        <f t="shared" ref="AY157:AY159" si="109">AY162</f>
        <v>0</v>
      </c>
      <c r="AZ157" s="38">
        <f t="shared" si="79"/>
        <v>0</v>
      </c>
      <c r="BA157" s="38">
        <f t="shared" ref="BA157:BA159" si="110">BA162</f>
        <v>0</v>
      </c>
      <c r="BB157" s="38">
        <f t="shared" si="80"/>
        <v>0</v>
      </c>
      <c r="BC157" s="38">
        <f t="shared" ref="BC157:BC159" si="111">BC162</f>
        <v>0</v>
      </c>
      <c r="BD157" s="39">
        <f t="shared" si="81"/>
        <v>0</v>
      </c>
      <c r="BE157" s="38">
        <f t="shared" ref="BE157:BE159" si="112">BE162</f>
        <v>0</v>
      </c>
      <c r="BF157" s="38">
        <f t="shared" si="82"/>
        <v>0</v>
      </c>
      <c r="BG157" s="38">
        <f t="shared" ref="BG157:BG159" si="113">BG162</f>
        <v>0</v>
      </c>
      <c r="BH157" s="38">
        <f t="shared" si="83"/>
        <v>0</v>
      </c>
      <c r="BI157" s="40"/>
      <c r="BJ157" s="24" t="s">
        <v>29</v>
      </c>
      <c r="BK157" s="25"/>
    </row>
    <row r="158" spans="1:63" s="16" customFormat="1" hidden="1" x14ac:dyDescent="0.35">
      <c r="A158" s="17"/>
      <c r="B158" s="41" t="s">
        <v>30</v>
      </c>
      <c r="C158" s="41"/>
      <c r="D158" s="38">
        <f t="shared" si="84"/>
        <v>53479.5</v>
      </c>
      <c r="E158" s="38">
        <f t="shared" si="85"/>
        <v>0</v>
      </c>
      <c r="F158" s="38">
        <f t="shared" si="57"/>
        <v>53479.5</v>
      </c>
      <c r="G158" s="38">
        <f t="shared" si="86"/>
        <v>-53479.5</v>
      </c>
      <c r="H158" s="38">
        <f t="shared" si="58"/>
        <v>0</v>
      </c>
      <c r="I158" s="38">
        <f t="shared" si="87"/>
        <v>0</v>
      </c>
      <c r="J158" s="38">
        <f t="shared" si="59"/>
        <v>0</v>
      </c>
      <c r="K158" s="38">
        <f t="shared" si="88"/>
        <v>0</v>
      </c>
      <c r="L158" s="38">
        <f t="shared" si="60"/>
        <v>0</v>
      </c>
      <c r="M158" s="38">
        <f t="shared" si="89"/>
        <v>0</v>
      </c>
      <c r="N158" s="38">
        <f t="shared" si="61"/>
        <v>0</v>
      </c>
      <c r="O158" s="38">
        <f t="shared" si="90"/>
        <v>0</v>
      </c>
      <c r="P158" s="38">
        <f t="shared" si="62"/>
        <v>0</v>
      </c>
      <c r="Q158" s="38">
        <f t="shared" si="91"/>
        <v>0</v>
      </c>
      <c r="R158" s="38">
        <f t="shared" si="63"/>
        <v>0</v>
      </c>
      <c r="S158" s="38">
        <f t="shared" si="92"/>
        <v>0</v>
      </c>
      <c r="T158" s="38">
        <f t="shared" si="64"/>
        <v>0</v>
      </c>
      <c r="U158" s="38">
        <f t="shared" si="93"/>
        <v>0</v>
      </c>
      <c r="V158" s="38">
        <f t="shared" si="65"/>
        <v>0</v>
      </c>
      <c r="W158" s="38">
        <f t="shared" si="94"/>
        <v>0</v>
      </c>
      <c r="X158" s="38">
        <f t="shared" si="66"/>
        <v>0</v>
      </c>
      <c r="Y158" s="38">
        <f t="shared" si="95"/>
        <v>18533.900000000001</v>
      </c>
      <c r="Z158" s="38">
        <f t="shared" si="96"/>
        <v>0</v>
      </c>
      <c r="AA158" s="38">
        <f t="shared" si="67"/>
        <v>18533.900000000001</v>
      </c>
      <c r="AB158" s="38">
        <f t="shared" si="97"/>
        <v>-18533.900000000001</v>
      </c>
      <c r="AC158" s="38">
        <f t="shared" si="68"/>
        <v>0</v>
      </c>
      <c r="AD158" s="38">
        <f t="shared" si="98"/>
        <v>0</v>
      </c>
      <c r="AE158" s="38">
        <f t="shared" si="69"/>
        <v>0</v>
      </c>
      <c r="AF158" s="38">
        <f t="shared" si="99"/>
        <v>0</v>
      </c>
      <c r="AG158" s="38">
        <f t="shared" si="70"/>
        <v>0</v>
      </c>
      <c r="AH158" s="38">
        <f t="shared" si="100"/>
        <v>0</v>
      </c>
      <c r="AI158" s="38">
        <f t="shared" si="71"/>
        <v>0</v>
      </c>
      <c r="AJ158" s="38">
        <f t="shared" si="101"/>
        <v>0</v>
      </c>
      <c r="AK158" s="38">
        <f t="shared" si="72"/>
        <v>0</v>
      </c>
      <c r="AL158" s="38">
        <f t="shared" si="102"/>
        <v>0</v>
      </c>
      <c r="AM158" s="38">
        <f t="shared" si="73"/>
        <v>0</v>
      </c>
      <c r="AN158" s="38">
        <f t="shared" si="103"/>
        <v>0</v>
      </c>
      <c r="AO158" s="38">
        <f t="shared" si="74"/>
        <v>0</v>
      </c>
      <c r="AP158" s="38">
        <f t="shared" si="104"/>
        <v>0</v>
      </c>
      <c r="AQ158" s="38">
        <f t="shared" si="75"/>
        <v>0</v>
      </c>
      <c r="AR158" s="38">
        <f t="shared" si="105"/>
        <v>0</v>
      </c>
      <c r="AS158" s="38">
        <f t="shared" si="76"/>
        <v>0</v>
      </c>
      <c r="AT158" s="38">
        <f t="shared" si="106"/>
        <v>0</v>
      </c>
      <c r="AU158" s="38">
        <f t="shared" si="107"/>
        <v>0</v>
      </c>
      <c r="AV158" s="38">
        <f t="shared" si="77"/>
        <v>0</v>
      </c>
      <c r="AW158" s="38">
        <f t="shared" si="108"/>
        <v>0</v>
      </c>
      <c r="AX158" s="38">
        <f t="shared" si="78"/>
        <v>0</v>
      </c>
      <c r="AY158" s="38">
        <f t="shared" si="109"/>
        <v>0</v>
      </c>
      <c r="AZ158" s="38">
        <f t="shared" si="79"/>
        <v>0</v>
      </c>
      <c r="BA158" s="38">
        <f t="shared" si="110"/>
        <v>0</v>
      </c>
      <c r="BB158" s="38">
        <f t="shared" si="80"/>
        <v>0</v>
      </c>
      <c r="BC158" s="38">
        <f t="shared" si="111"/>
        <v>0</v>
      </c>
      <c r="BD158" s="39">
        <f t="shared" si="81"/>
        <v>0</v>
      </c>
      <c r="BE158" s="38">
        <f t="shared" si="112"/>
        <v>0</v>
      </c>
      <c r="BF158" s="38">
        <f t="shared" si="82"/>
        <v>0</v>
      </c>
      <c r="BG158" s="38">
        <f t="shared" si="113"/>
        <v>0</v>
      </c>
      <c r="BH158" s="38">
        <f t="shared" si="83"/>
        <v>0</v>
      </c>
      <c r="BI158" s="40"/>
      <c r="BJ158" s="24" t="s">
        <v>29</v>
      </c>
      <c r="BK158" s="25"/>
    </row>
    <row r="159" spans="1:63" s="16" customFormat="1" hidden="1" x14ac:dyDescent="0.35">
      <c r="A159" s="17"/>
      <c r="B159" s="41" t="s">
        <v>51</v>
      </c>
      <c r="C159" s="48"/>
      <c r="D159" s="38">
        <f t="shared" si="84"/>
        <v>1016110.6</v>
      </c>
      <c r="E159" s="38">
        <f t="shared" si="85"/>
        <v>0</v>
      </c>
      <c r="F159" s="38">
        <f t="shared" si="57"/>
        <v>1016110.6</v>
      </c>
      <c r="G159" s="38">
        <f t="shared" si="86"/>
        <v>-1016110.6</v>
      </c>
      <c r="H159" s="38">
        <f t="shared" si="58"/>
        <v>0</v>
      </c>
      <c r="I159" s="38">
        <f t="shared" si="87"/>
        <v>0</v>
      </c>
      <c r="J159" s="38">
        <f t="shared" si="59"/>
        <v>0</v>
      </c>
      <c r="K159" s="38">
        <f t="shared" si="88"/>
        <v>0</v>
      </c>
      <c r="L159" s="38">
        <f t="shared" si="60"/>
        <v>0</v>
      </c>
      <c r="M159" s="38">
        <f t="shared" si="89"/>
        <v>0</v>
      </c>
      <c r="N159" s="38">
        <f t="shared" si="61"/>
        <v>0</v>
      </c>
      <c r="O159" s="38">
        <f t="shared" si="90"/>
        <v>0</v>
      </c>
      <c r="P159" s="38">
        <f t="shared" si="62"/>
        <v>0</v>
      </c>
      <c r="Q159" s="38">
        <f t="shared" si="91"/>
        <v>0</v>
      </c>
      <c r="R159" s="38">
        <f t="shared" si="63"/>
        <v>0</v>
      </c>
      <c r="S159" s="38">
        <f t="shared" si="92"/>
        <v>0</v>
      </c>
      <c r="T159" s="38">
        <f t="shared" si="64"/>
        <v>0</v>
      </c>
      <c r="U159" s="38">
        <f t="shared" si="93"/>
        <v>0</v>
      </c>
      <c r="V159" s="38">
        <f t="shared" si="65"/>
        <v>0</v>
      </c>
      <c r="W159" s="38">
        <f t="shared" si="94"/>
        <v>0</v>
      </c>
      <c r="X159" s="38">
        <f t="shared" si="66"/>
        <v>0</v>
      </c>
      <c r="Y159" s="38">
        <f t="shared" si="95"/>
        <v>352144.3</v>
      </c>
      <c r="Z159" s="38">
        <f t="shared" si="96"/>
        <v>0</v>
      </c>
      <c r="AA159" s="38">
        <f t="shared" si="67"/>
        <v>352144.3</v>
      </c>
      <c r="AB159" s="38">
        <f t="shared" si="97"/>
        <v>-352144.3</v>
      </c>
      <c r="AC159" s="38">
        <f t="shared" si="68"/>
        <v>0</v>
      </c>
      <c r="AD159" s="38">
        <f t="shared" si="98"/>
        <v>0</v>
      </c>
      <c r="AE159" s="38">
        <f t="shared" si="69"/>
        <v>0</v>
      </c>
      <c r="AF159" s="38">
        <f t="shared" si="99"/>
        <v>0</v>
      </c>
      <c r="AG159" s="38">
        <f t="shared" si="70"/>
        <v>0</v>
      </c>
      <c r="AH159" s="38">
        <f t="shared" si="100"/>
        <v>0</v>
      </c>
      <c r="AI159" s="38">
        <f t="shared" si="71"/>
        <v>0</v>
      </c>
      <c r="AJ159" s="38">
        <f t="shared" si="101"/>
        <v>0</v>
      </c>
      <c r="AK159" s="38">
        <f t="shared" si="72"/>
        <v>0</v>
      </c>
      <c r="AL159" s="38">
        <f t="shared" si="102"/>
        <v>0</v>
      </c>
      <c r="AM159" s="38">
        <f t="shared" si="73"/>
        <v>0</v>
      </c>
      <c r="AN159" s="38">
        <f t="shared" si="103"/>
        <v>0</v>
      </c>
      <c r="AO159" s="38">
        <f t="shared" si="74"/>
        <v>0</v>
      </c>
      <c r="AP159" s="38">
        <f t="shared" si="104"/>
        <v>0</v>
      </c>
      <c r="AQ159" s="38">
        <f t="shared" si="75"/>
        <v>0</v>
      </c>
      <c r="AR159" s="38">
        <f t="shared" si="105"/>
        <v>0</v>
      </c>
      <c r="AS159" s="38">
        <f t="shared" si="76"/>
        <v>0</v>
      </c>
      <c r="AT159" s="38">
        <f t="shared" si="106"/>
        <v>0</v>
      </c>
      <c r="AU159" s="38">
        <f t="shared" si="107"/>
        <v>0</v>
      </c>
      <c r="AV159" s="38">
        <f t="shared" si="77"/>
        <v>0</v>
      </c>
      <c r="AW159" s="38">
        <f t="shared" si="108"/>
        <v>0</v>
      </c>
      <c r="AX159" s="38">
        <f t="shared" si="78"/>
        <v>0</v>
      </c>
      <c r="AY159" s="38">
        <f t="shared" si="109"/>
        <v>0</v>
      </c>
      <c r="AZ159" s="38">
        <f t="shared" si="79"/>
        <v>0</v>
      </c>
      <c r="BA159" s="38">
        <f t="shared" si="110"/>
        <v>0</v>
      </c>
      <c r="BB159" s="38">
        <f t="shared" si="80"/>
        <v>0</v>
      </c>
      <c r="BC159" s="38">
        <f t="shared" si="111"/>
        <v>0</v>
      </c>
      <c r="BD159" s="39">
        <f t="shared" si="81"/>
        <v>0</v>
      </c>
      <c r="BE159" s="38">
        <f t="shared" si="112"/>
        <v>0</v>
      </c>
      <c r="BF159" s="38">
        <f t="shared" si="82"/>
        <v>0</v>
      </c>
      <c r="BG159" s="38">
        <f t="shared" si="113"/>
        <v>0</v>
      </c>
      <c r="BH159" s="38">
        <f t="shared" si="83"/>
        <v>0</v>
      </c>
      <c r="BI159" s="40"/>
      <c r="BJ159" s="24" t="s">
        <v>29</v>
      </c>
      <c r="BK159" s="25"/>
    </row>
    <row r="160" spans="1:63" s="1" customFormat="1" ht="36" hidden="1" x14ac:dyDescent="0.35">
      <c r="A160" s="10" t="s">
        <v>163</v>
      </c>
      <c r="B160" s="26" t="s">
        <v>192</v>
      </c>
      <c r="C160" s="35" t="s">
        <v>193</v>
      </c>
      <c r="D160" s="31">
        <f>D162+D163+D164</f>
        <v>1087961.7</v>
      </c>
      <c r="E160" s="13">
        <f>E162+E163+E164</f>
        <v>-17300.919000000002</v>
      </c>
      <c r="F160" s="13">
        <f t="shared" si="57"/>
        <v>1070660.781</v>
      </c>
      <c r="G160" s="13">
        <f>G162+G163+G164</f>
        <v>-1070660.781</v>
      </c>
      <c r="H160" s="13">
        <f t="shared" si="58"/>
        <v>0</v>
      </c>
      <c r="I160" s="13">
        <f>I162+I163+I164</f>
        <v>0</v>
      </c>
      <c r="J160" s="13">
        <f t="shared" si="59"/>
        <v>0</v>
      </c>
      <c r="K160" s="13">
        <f>K162+K163+K164</f>
        <v>0</v>
      </c>
      <c r="L160" s="13">
        <f t="shared" si="60"/>
        <v>0</v>
      </c>
      <c r="M160" s="13">
        <f>M162+M163+M164</f>
        <v>0</v>
      </c>
      <c r="N160" s="13">
        <f t="shared" si="61"/>
        <v>0</v>
      </c>
      <c r="O160" s="13">
        <f>O162+O163+O164</f>
        <v>0</v>
      </c>
      <c r="P160" s="13">
        <f t="shared" si="62"/>
        <v>0</v>
      </c>
      <c r="Q160" s="13">
        <f>Q162+Q163+Q164</f>
        <v>0</v>
      </c>
      <c r="R160" s="13">
        <f t="shared" si="63"/>
        <v>0</v>
      </c>
      <c r="S160" s="13">
        <f>S162+S163+S164</f>
        <v>0</v>
      </c>
      <c r="T160" s="13">
        <f t="shared" si="64"/>
        <v>0</v>
      </c>
      <c r="U160" s="13">
        <f>U162+U163+U164</f>
        <v>0</v>
      </c>
      <c r="V160" s="13">
        <f t="shared" si="65"/>
        <v>0</v>
      </c>
      <c r="W160" s="30">
        <f>W162+W163+W164</f>
        <v>0</v>
      </c>
      <c r="X160" s="13">
        <f t="shared" si="66"/>
        <v>0</v>
      </c>
      <c r="Y160" s="31">
        <f>Y162+Y163+Y164</f>
        <v>375557.5</v>
      </c>
      <c r="Z160" s="13">
        <f>Z162+Z163+Z164</f>
        <v>-4508.25</v>
      </c>
      <c r="AA160" s="13">
        <f t="shared" si="67"/>
        <v>371049.25</v>
      </c>
      <c r="AB160" s="13">
        <f>AB162+AB163+AB164</f>
        <v>-371049.25</v>
      </c>
      <c r="AC160" s="13">
        <f t="shared" si="68"/>
        <v>0</v>
      </c>
      <c r="AD160" s="13">
        <f>AD162+AD163+AD164</f>
        <v>0</v>
      </c>
      <c r="AE160" s="13">
        <f t="shared" si="69"/>
        <v>0</v>
      </c>
      <c r="AF160" s="13">
        <f>AF162+AF163+AF164</f>
        <v>0</v>
      </c>
      <c r="AG160" s="13">
        <f t="shared" si="70"/>
        <v>0</v>
      </c>
      <c r="AH160" s="13">
        <f>AH162+AH163+AH164</f>
        <v>0</v>
      </c>
      <c r="AI160" s="13">
        <f t="shared" si="71"/>
        <v>0</v>
      </c>
      <c r="AJ160" s="13">
        <f>AJ162+AJ163+AJ164</f>
        <v>0</v>
      </c>
      <c r="AK160" s="13">
        <f t="shared" si="72"/>
        <v>0</v>
      </c>
      <c r="AL160" s="13">
        <f>AL162+AL163+AL164</f>
        <v>0</v>
      </c>
      <c r="AM160" s="13">
        <f t="shared" si="73"/>
        <v>0</v>
      </c>
      <c r="AN160" s="13">
        <f>AN162+AN163+AN164</f>
        <v>0</v>
      </c>
      <c r="AO160" s="13">
        <f t="shared" si="74"/>
        <v>0</v>
      </c>
      <c r="AP160" s="13">
        <f>AP162+AP163+AP164</f>
        <v>0</v>
      </c>
      <c r="AQ160" s="13">
        <f t="shared" si="75"/>
        <v>0</v>
      </c>
      <c r="AR160" s="30">
        <f>AR162+AR163+AR164</f>
        <v>0</v>
      </c>
      <c r="AS160" s="13">
        <f t="shared" si="76"/>
        <v>0</v>
      </c>
      <c r="AT160" s="31">
        <f>AT162+AT163+AT164</f>
        <v>0</v>
      </c>
      <c r="AU160" s="31">
        <f>AU162+AU163+AU164</f>
        <v>0</v>
      </c>
      <c r="AV160" s="13">
        <f t="shared" si="77"/>
        <v>0</v>
      </c>
      <c r="AW160" s="13">
        <f>AW162+AW163+AW164</f>
        <v>0</v>
      </c>
      <c r="AX160" s="13">
        <f t="shared" si="78"/>
        <v>0</v>
      </c>
      <c r="AY160" s="13">
        <f>AY162+AY163+AY164</f>
        <v>0</v>
      </c>
      <c r="AZ160" s="13">
        <f t="shared" si="79"/>
        <v>0</v>
      </c>
      <c r="BA160" s="13">
        <f>BA162+BA163+BA164</f>
        <v>0</v>
      </c>
      <c r="BB160" s="13">
        <f t="shared" si="80"/>
        <v>0</v>
      </c>
      <c r="BC160" s="13">
        <f>BC162+BC163+BC164</f>
        <v>0</v>
      </c>
      <c r="BD160" s="14">
        <f t="shared" si="81"/>
        <v>0</v>
      </c>
      <c r="BE160" s="13">
        <f>BE162+BE163+BE164</f>
        <v>0</v>
      </c>
      <c r="BF160" s="13">
        <f t="shared" si="82"/>
        <v>0</v>
      </c>
      <c r="BG160" s="30">
        <f>BG162+BG163+BG164</f>
        <v>0</v>
      </c>
      <c r="BH160" s="13">
        <f t="shared" si="83"/>
        <v>0</v>
      </c>
      <c r="BI160" s="3"/>
      <c r="BJ160" s="4" t="s">
        <v>29</v>
      </c>
      <c r="BK160" s="27"/>
    </row>
    <row r="161" spans="1:63" s="1" customFormat="1" hidden="1" x14ac:dyDescent="0.35">
      <c r="A161" s="10"/>
      <c r="B161" s="26" t="s">
        <v>27</v>
      </c>
      <c r="C161" s="35"/>
      <c r="D161" s="31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30"/>
      <c r="X161" s="13"/>
      <c r="Y161" s="31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30"/>
      <c r="AS161" s="13"/>
      <c r="AT161" s="31"/>
      <c r="AU161" s="31"/>
      <c r="AV161" s="13"/>
      <c r="AW161" s="13"/>
      <c r="AX161" s="13"/>
      <c r="AY161" s="13"/>
      <c r="AZ161" s="13"/>
      <c r="BA161" s="13"/>
      <c r="BB161" s="13"/>
      <c r="BC161" s="13"/>
      <c r="BD161" s="14"/>
      <c r="BE161" s="13"/>
      <c r="BF161" s="13"/>
      <c r="BG161" s="30"/>
      <c r="BH161" s="13"/>
      <c r="BI161" s="3"/>
      <c r="BJ161" s="4" t="s">
        <v>29</v>
      </c>
      <c r="BK161" s="27"/>
    </row>
    <row r="162" spans="1:63" s="1" customFormat="1" hidden="1" x14ac:dyDescent="0.35">
      <c r="A162" s="10"/>
      <c r="B162" s="44" t="s">
        <v>28</v>
      </c>
      <c r="C162" s="49"/>
      <c r="D162" s="13">
        <v>18371.599999999999</v>
      </c>
      <c r="E162" s="13">
        <v>-17300.919000000002</v>
      </c>
      <c r="F162" s="13">
        <f t="shared" si="57"/>
        <v>1070.6809999999969</v>
      </c>
      <c r="G162" s="13">
        <v>-1070.681</v>
      </c>
      <c r="H162" s="13">
        <f t="shared" si="58"/>
        <v>-3.1832314562052488E-12</v>
      </c>
      <c r="I162" s="13"/>
      <c r="J162" s="13">
        <f t="shared" si="59"/>
        <v>-3.1832314562052488E-12</v>
      </c>
      <c r="K162" s="13"/>
      <c r="L162" s="13">
        <f t="shared" si="60"/>
        <v>-3.1832314562052488E-12</v>
      </c>
      <c r="M162" s="13"/>
      <c r="N162" s="13">
        <f t="shared" si="61"/>
        <v>-3.1832314562052488E-12</v>
      </c>
      <c r="O162" s="13"/>
      <c r="P162" s="13">
        <f t="shared" si="62"/>
        <v>-3.1832314562052488E-12</v>
      </c>
      <c r="Q162" s="13"/>
      <c r="R162" s="13">
        <f t="shared" si="63"/>
        <v>-3.1832314562052488E-12</v>
      </c>
      <c r="S162" s="13"/>
      <c r="T162" s="13">
        <f t="shared" si="64"/>
        <v>-3.1832314562052488E-12</v>
      </c>
      <c r="U162" s="13"/>
      <c r="V162" s="13">
        <f t="shared" si="65"/>
        <v>-3.1832314562052488E-12</v>
      </c>
      <c r="W162" s="30"/>
      <c r="X162" s="13">
        <f t="shared" si="66"/>
        <v>-3.1832314562052488E-12</v>
      </c>
      <c r="Y162" s="13">
        <v>4879.3</v>
      </c>
      <c r="Z162" s="13">
        <v>-4508.25</v>
      </c>
      <c r="AA162" s="13">
        <f t="shared" si="67"/>
        <v>371.05000000000018</v>
      </c>
      <c r="AB162" s="13">
        <v>-371.05</v>
      </c>
      <c r="AC162" s="13">
        <f t="shared" si="68"/>
        <v>0</v>
      </c>
      <c r="AD162" s="13"/>
      <c r="AE162" s="13">
        <f t="shared" si="69"/>
        <v>0</v>
      </c>
      <c r="AF162" s="13"/>
      <c r="AG162" s="13">
        <f t="shared" si="70"/>
        <v>0</v>
      </c>
      <c r="AH162" s="13"/>
      <c r="AI162" s="13">
        <f t="shared" si="71"/>
        <v>0</v>
      </c>
      <c r="AJ162" s="13"/>
      <c r="AK162" s="13">
        <f t="shared" si="72"/>
        <v>0</v>
      </c>
      <c r="AL162" s="13"/>
      <c r="AM162" s="13">
        <f t="shared" si="73"/>
        <v>0</v>
      </c>
      <c r="AN162" s="13"/>
      <c r="AO162" s="13">
        <f t="shared" si="74"/>
        <v>0</v>
      </c>
      <c r="AP162" s="13"/>
      <c r="AQ162" s="13">
        <f t="shared" si="75"/>
        <v>0</v>
      </c>
      <c r="AR162" s="30"/>
      <c r="AS162" s="13">
        <f t="shared" si="76"/>
        <v>0</v>
      </c>
      <c r="AT162" s="13">
        <v>0</v>
      </c>
      <c r="AU162" s="31"/>
      <c r="AV162" s="13">
        <f t="shared" si="77"/>
        <v>0</v>
      </c>
      <c r="AW162" s="13"/>
      <c r="AX162" s="13">
        <f t="shared" si="78"/>
        <v>0</v>
      </c>
      <c r="AY162" s="13"/>
      <c r="AZ162" s="13">
        <f t="shared" si="79"/>
        <v>0</v>
      </c>
      <c r="BA162" s="13"/>
      <c r="BB162" s="13">
        <f t="shared" si="80"/>
        <v>0</v>
      </c>
      <c r="BC162" s="13"/>
      <c r="BD162" s="14">
        <f t="shared" si="81"/>
        <v>0</v>
      </c>
      <c r="BE162" s="13"/>
      <c r="BF162" s="13">
        <f t="shared" si="82"/>
        <v>0</v>
      </c>
      <c r="BG162" s="30"/>
      <c r="BH162" s="13">
        <f t="shared" si="83"/>
        <v>0</v>
      </c>
      <c r="BI162" s="3" t="s">
        <v>194</v>
      </c>
      <c r="BJ162" s="4" t="s">
        <v>29</v>
      </c>
      <c r="BK162" s="27"/>
    </row>
    <row r="163" spans="1:63" s="1" customFormat="1" hidden="1" x14ac:dyDescent="0.35">
      <c r="A163" s="10"/>
      <c r="B163" s="26" t="s">
        <v>30</v>
      </c>
      <c r="C163" s="35"/>
      <c r="D163" s="31">
        <v>53479.5</v>
      </c>
      <c r="E163" s="13"/>
      <c r="F163" s="13">
        <f t="shared" si="57"/>
        <v>53479.5</v>
      </c>
      <c r="G163" s="13">
        <v>-53479.5</v>
      </c>
      <c r="H163" s="13">
        <f t="shared" si="58"/>
        <v>0</v>
      </c>
      <c r="I163" s="13"/>
      <c r="J163" s="13">
        <f t="shared" si="59"/>
        <v>0</v>
      </c>
      <c r="K163" s="13"/>
      <c r="L163" s="13">
        <f t="shared" si="60"/>
        <v>0</v>
      </c>
      <c r="M163" s="13"/>
      <c r="N163" s="13">
        <f t="shared" si="61"/>
        <v>0</v>
      </c>
      <c r="O163" s="13"/>
      <c r="P163" s="13">
        <f t="shared" si="62"/>
        <v>0</v>
      </c>
      <c r="Q163" s="13"/>
      <c r="R163" s="13">
        <f t="shared" si="63"/>
        <v>0</v>
      </c>
      <c r="S163" s="13"/>
      <c r="T163" s="13">
        <f t="shared" si="64"/>
        <v>0</v>
      </c>
      <c r="U163" s="13"/>
      <c r="V163" s="13">
        <f t="shared" si="65"/>
        <v>0</v>
      </c>
      <c r="W163" s="30"/>
      <c r="X163" s="13">
        <f t="shared" si="66"/>
        <v>0</v>
      </c>
      <c r="Y163" s="31">
        <v>18533.900000000001</v>
      </c>
      <c r="Z163" s="13"/>
      <c r="AA163" s="13">
        <f t="shared" si="67"/>
        <v>18533.900000000001</v>
      </c>
      <c r="AB163" s="13">
        <v>-18533.900000000001</v>
      </c>
      <c r="AC163" s="13">
        <f t="shared" si="68"/>
        <v>0</v>
      </c>
      <c r="AD163" s="13"/>
      <c r="AE163" s="13">
        <f t="shared" si="69"/>
        <v>0</v>
      </c>
      <c r="AF163" s="13"/>
      <c r="AG163" s="13">
        <f t="shared" si="70"/>
        <v>0</v>
      </c>
      <c r="AH163" s="13"/>
      <c r="AI163" s="13">
        <f t="shared" si="71"/>
        <v>0</v>
      </c>
      <c r="AJ163" s="13"/>
      <c r="AK163" s="13">
        <f t="shared" si="72"/>
        <v>0</v>
      </c>
      <c r="AL163" s="13"/>
      <c r="AM163" s="13">
        <f t="shared" si="73"/>
        <v>0</v>
      </c>
      <c r="AN163" s="13"/>
      <c r="AO163" s="13">
        <f t="shared" si="74"/>
        <v>0</v>
      </c>
      <c r="AP163" s="13"/>
      <c r="AQ163" s="13">
        <f t="shared" si="75"/>
        <v>0</v>
      </c>
      <c r="AR163" s="30"/>
      <c r="AS163" s="13">
        <f t="shared" si="76"/>
        <v>0</v>
      </c>
      <c r="AT163" s="31">
        <v>0</v>
      </c>
      <c r="AU163" s="31"/>
      <c r="AV163" s="13">
        <f t="shared" si="77"/>
        <v>0</v>
      </c>
      <c r="AW163" s="13"/>
      <c r="AX163" s="13">
        <f t="shared" si="78"/>
        <v>0</v>
      </c>
      <c r="AY163" s="13"/>
      <c r="AZ163" s="13">
        <f t="shared" si="79"/>
        <v>0</v>
      </c>
      <c r="BA163" s="13"/>
      <c r="BB163" s="13">
        <f t="shared" si="80"/>
        <v>0</v>
      </c>
      <c r="BC163" s="13"/>
      <c r="BD163" s="14">
        <f t="shared" si="81"/>
        <v>0</v>
      </c>
      <c r="BE163" s="13"/>
      <c r="BF163" s="13">
        <f t="shared" si="82"/>
        <v>0</v>
      </c>
      <c r="BG163" s="30"/>
      <c r="BH163" s="13">
        <f t="shared" si="83"/>
        <v>0</v>
      </c>
      <c r="BI163" s="3" t="s">
        <v>194</v>
      </c>
      <c r="BJ163" s="4" t="s">
        <v>29</v>
      </c>
      <c r="BK163" s="27"/>
    </row>
    <row r="164" spans="1:63" s="1" customFormat="1" hidden="1" x14ac:dyDescent="0.35">
      <c r="A164" s="10"/>
      <c r="B164" s="26" t="s">
        <v>51</v>
      </c>
      <c r="C164" s="35"/>
      <c r="D164" s="31">
        <v>1016110.6</v>
      </c>
      <c r="E164" s="13"/>
      <c r="F164" s="13">
        <f t="shared" si="57"/>
        <v>1016110.6</v>
      </c>
      <c r="G164" s="13">
        <v>-1016110.6</v>
      </c>
      <c r="H164" s="13">
        <f t="shared" si="58"/>
        <v>0</v>
      </c>
      <c r="I164" s="13"/>
      <c r="J164" s="13">
        <f t="shared" si="59"/>
        <v>0</v>
      </c>
      <c r="K164" s="13"/>
      <c r="L164" s="13">
        <f t="shared" si="60"/>
        <v>0</v>
      </c>
      <c r="M164" s="13"/>
      <c r="N164" s="13">
        <f t="shared" si="61"/>
        <v>0</v>
      </c>
      <c r="O164" s="13"/>
      <c r="P164" s="13">
        <f t="shared" si="62"/>
        <v>0</v>
      </c>
      <c r="Q164" s="13"/>
      <c r="R164" s="13">
        <f t="shared" si="63"/>
        <v>0</v>
      </c>
      <c r="S164" s="13"/>
      <c r="T164" s="13">
        <f t="shared" si="64"/>
        <v>0</v>
      </c>
      <c r="U164" s="13"/>
      <c r="V164" s="13">
        <f t="shared" si="65"/>
        <v>0</v>
      </c>
      <c r="W164" s="30"/>
      <c r="X164" s="13">
        <f t="shared" si="66"/>
        <v>0</v>
      </c>
      <c r="Y164" s="31">
        <v>352144.3</v>
      </c>
      <c r="Z164" s="13"/>
      <c r="AA164" s="13">
        <f t="shared" si="67"/>
        <v>352144.3</v>
      </c>
      <c r="AB164" s="13">
        <v>-352144.3</v>
      </c>
      <c r="AC164" s="13">
        <f t="shared" si="68"/>
        <v>0</v>
      </c>
      <c r="AD164" s="13"/>
      <c r="AE164" s="13">
        <f t="shared" si="69"/>
        <v>0</v>
      </c>
      <c r="AF164" s="13"/>
      <c r="AG164" s="13">
        <f t="shared" si="70"/>
        <v>0</v>
      </c>
      <c r="AH164" s="13"/>
      <c r="AI164" s="13">
        <f t="shared" si="71"/>
        <v>0</v>
      </c>
      <c r="AJ164" s="13"/>
      <c r="AK164" s="13">
        <f t="shared" si="72"/>
        <v>0</v>
      </c>
      <c r="AL164" s="13"/>
      <c r="AM164" s="13">
        <f t="shared" si="73"/>
        <v>0</v>
      </c>
      <c r="AN164" s="13"/>
      <c r="AO164" s="13">
        <f t="shared" si="74"/>
        <v>0</v>
      </c>
      <c r="AP164" s="13"/>
      <c r="AQ164" s="13">
        <f t="shared" si="75"/>
        <v>0</v>
      </c>
      <c r="AR164" s="30"/>
      <c r="AS164" s="13">
        <f t="shared" si="76"/>
        <v>0</v>
      </c>
      <c r="AT164" s="31">
        <v>0</v>
      </c>
      <c r="AU164" s="31"/>
      <c r="AV164" s="13">
        <f t="shared" si="77"/>
        <v>0</v>
      </c>
      <c r="AW164" s="13"/>
      <c r="AX164" s="13">
        <f t="shared" si="78"/>
        <v>0</v>
      </c>
      <c r="AY164" s="13"/>
      <c r="AZ164" s="13">
        <f t="shared" si="79"/>
        <v>0</v>
      </c>
      <c r="BA164" s="13"/>
      <c r="BB164" s="13">
        <f t="shared" si="80"/>
        <v>0</v>
      </c>
      <c r="BC164" s="13"/>
      <c r="BD164" s="14">
        <f t="shared" si="81"/>
        <v>0</v>
      </c>
      <c r="BE164" s="13"/>
      <c r="BF164" s="13">
        <f t="shared" si="82"/>
        <v>0</v>
      </c>
      <c r="BG164" s="30"/>
      <c r="BH164" s="13">
        <f t="shared" si="83"/>
        <v>0</v>
      </c>
      <c r="BI164" s="3" t="s">
        <v>194</v>
      </c>
      <c r="BJ164" s="4" t="s">
        <v>29</v>
      </c>
      <c r="BK164" s="27"/>
    </row>
    <row r="165" spans="1:63" x14ac:dyDescent="0.35">
      <c r="A165" s="64"/>
      <c r="B165" s="72" t="s">
        <v>195</v>
      </c>
      <c r="C165" s="79" t="s">
        <v>26</v>
      </c>
      <c r="D165" s="13"/>
      <c r="E165" s="13"/>
      <c r="F165" s="13"/>
      <c r="G165" s="13">
        <f>G166</f>
        <v>82484.097999999998</v>
      </c>
      <c r="H165" s="13">
        <f t="shared" si="58"/>
        <v>82484.097999999998</v>
      </c>
      <c r="I165" s="13">
        <f>I166</f>
        <v>0</v>
      </c>
      <c r="J165" s="13">
        <f t="shared" si="59"/>
        <v>82484.097999999998</v>
      </c>
      <c r="K165" s="13">
        <f>K166</f>
        <v>0</v>
      </c>
      <c r="L165" s="13">
        <f t="shared" si="60"/>
        <v>82484.097999999998</v>
      </c>
      <c r="M165" s="13">
        <f>M166</f>
        <v>0</v>
      </c>
      <c r="N165" s="13">
        <f t="shared" si="61"/>
        <v>82484.097999999998</v>
      </c>
      <c r="O165" s="13">
        <f>O166</f>
        <v>0</v>
      </c>
      <c r="P165" s="13">
        <f t="shared" si="62"/>
        <v>82484.097999999998</v>
      </c>
      <c r="Q165" s="13">
        <f>Q166</f>
        <v>0</v>
      </c>
      <c r="R165" s="13">
        <f t="shared" si="63"/>
        <v>82484.097999999998</v>
      </c>
      <c r="S165" s="13">
        <f>S166</f>
        <v>0</v>
      </c>
      <c r="T165" s="13">
        <f t="shared" si="64"/>
        <v>82484.097999999998</v>
      </c>
      <c r="U165" s="13">
        <f>U166</f>
        <v>0</v>
      </c>
      <c r="V165" s="13">
        <f t="shared" si="65"/>
        <v>82484.097999999998</v>
      </c>
      <c r="W165" s="13">
        <f>W166</f>
        <v>0</v>
      </c>
      <c r="X165" s="68">
        <f t="shared" si="66"/>
        <v>82484.097999999998</v>
      </c>
      <c r="Y165" s="13"/>
      <c r="Z165" s="13"/>
      <c r="AA165" s="13"/>
      <c r="AB165" s="13">
        <f>AB166</f>
        <v>0</v>
      </c>
      <c r="AC165" s="13">
        <f t="shared" si="68"/>
        <v>0</v>
      </c>
      <c r="AD165" s="13">
        <f>AD166</f>
        <v>0</v>
      </c>
      <c r="AE165" s="13">
        <f t="shared" si="69"/>
        <v>0</v>
      </c>
      <c r="AF165" s="13">
        <f>AF166</f>
        <v>0</v>
      </c>
      <c r="AG165" s="13">
        <f t="shared" si="70"/>
        <v>0</v>
      </c>
      <c r="AH165" s="13">
        <f>AH166</f>
        <v>0</v>
      </c>
      <c r="AI165" s="13">
        <f t="shared" si="71"/>
        <v>0</v>
      </c>
      <c r="AJ165" s="13">
        <f>AJ166</f>
        <v>0</v>
      </c>
      <c r="AK165" s="13">
        <f t="shared" si="72"/>
        <v>0</v>
      </c>
      <c r="AL165" s="13">
        <f>AL166</f>
        <v>0</v>
      </c>
      <c r="AM165" s="13">
        <f t="shared" si="73"/>
        <v>0</v>
      </c>
      <c r="AN165" s="13">
        <f>AN166</f>
        <v>0</v>
      </c>
      <c r="AO165" s="13">
        <f t="shared" si="74"/>
        <v>0</v>
      </c>
      <c r="AP165" s="13">
        <f>AP166</f>
        <v>0</v>
      </c>
      <c r="AQ165" s="13">
        <f t="shared" si="75"/>
        <v>0</v>
      </c>
      <c r="AR165" s="13">
        <f>AR166</f>
        <v>0</v>
      </c>
      <c r="AS165" s="68">
        <f t="shared" si="76"/>
        <v>0</v>
      </c>
      <c r="AT165" s="13"/>
      <c r="AU165" s="13"/>
      <c r="AV165" s="13"/>
      <c r="AW165" s="13">
        <f>AW166</f>
        <v>0</v>
      </c>
      <c r="AX165" s="13">
        <f t="shared" si="78"/>
        <v>0</v>
      </c>
      <c r="AY165" s="13">
        <f>AY166</f>
        <v>0</v>
      </c>
      <c r="AZ165" s="13">
        <f t="shared" si="79"/>
        <v>0</v>
      </c>
      <c r="BA165" s="13">
        <f>BA166</f>
        <v>0</v>
      </c>
      <c r="BB165" s="13">
        <f t="shared" si="80"/>
        <v>0</v>
      </c>
      <c r="BC165" s="13">
        <f>BC166</f>
        <v>0</v>
      </c>
      <c r="BD165" s="14">
        <f t="shared" si="81"/>
        <v>0</v>
      </c>
      <c r="BE165" s="13">
        <f>BE166</f>
        <v>0</v>
      </c>
      <c r="BF165" s="13">
        <f t="shared" si="82"/>
        <v>0</v>
      </c>
      <c r="BG165" s="13">
        <f>BG166</f>
        <v>0</v>
      </c>
      <c r="BH165" s="68">
        <f t="shared" si="83"/>
        <v>0</v>
      </c>
      <c r="BK165" s="27"/>
    </row>
    <row r="166" spans="1:63" ht="54" x14ac:dyDescent="0.35">
      <c r="A166" s="64" t="s">
        <v>196</v>
      </c>
      <c r="B166" s="72" t="s">
        <v>197</v>
      </c>
      <c r="C166" s="80" t="s">
        <v>35</v>
      </c>
      <c r="D166" s="13"/>
      <c r="E166" s="13"/>
      <c r="F166" s="13"/>
      <c r="G166" s="13">
        <v>82484.097999999998</v>
      </c>
      <c r="H166" s="13">
        <f t="shared" si="58"/>
        <v>82484.097999999998</v>
      </c>
      <c r="I166" s="13"/>
      <c r="J166" s="13">
        <f t="shared" si="59"/>
        <v>82484.097999999998</v>
      </c>
      <c r="K166" s="13"/>
      <c r="L166" s="13">
        <f t="shared" si="60"/>
        <v>82484.097999999998</v>
      </c>
      <c r="M166" s="13"/>
      <c r="N166" s="13">
        <f t="shared" si="61"/>
        <v>82484.097999999998</v>
      </c>
      <c r="O166" s="13"/>
      <c r="P166" s="13">
        <f t="shared" si="62"/>
        <v>82484.097999999998</v>
      </c>
      <c r="Q166" s="13"/>
      <c r="R166" s="13">
        <f t="shared" si="63"/>
        <v>82484.097999999998</v>
      </c>
      <c r="S166" s="13"/>
      <c r="T166" s="13">
        <f t="shared" si="64"/>
        <v>82484.097999999998</v>
      </c>
      <c r="U166" s="13"/>
      <c r="V166" s="13">
        <f t="shared" si="65"/>
        <v>82484.097999999998</v>
      </c>
      <c r="W166" s="13"/>
      <c r="X166" s="68">
        <f t="shared" si="66"/>
        <v>82484.097999999998</v>
      </c>
      <c r="Y166" s="13"/>
      <c r="Z166" s="13"/>
      <c r="AA166" s="13"/>
      <c r="AB166" s="13"/>
      <c r="AC166" s="13">
        <f t="shared" si="68"/>
        <v>0</v>
      </c>
      <c r="AD166" s="13"/>
      <c r="AE166" s="13">
        <f t="shared" si="69"/>
        <v>0</v>
      </c>
      <c r="AF166" s="13"/>
      <c r="AG166" s="13">
        <f t="shared" si="70"/>
        <v>0</v>
      </c>
      <c r="AH166" s="13"/>
      <c r="AI166" s="13">
        <f t="shared" si="71"/>
        <v>0</v>
      </c>
      <c r="AJ166" s="13"/>
      <c r="AK166" s="13">
        <f t="shared" si="72"/>
        <v>0</v>
      </c>
      <c r="AL166" s="13"/>
      <c r="AM166" s="13">
        <f t="shared" si="73"/>
        <v>0</v>
      </c>
      <c r="AN166" s="13"/>
      <c r="AO166" s="13">
        <f t="shared" si="74"/>
        <v>0</v>
      </c>
      <c r="AP166" s="13"/>
      <c r="AQ166" s="13">
        <f t="shared" si="75"/>
        <v>0</v>
      </c>
      <c r="AR166" s="13"/>
      <c r="AS166" s="68">
        <f t="shared" si="76"/>
        <v>0</v>
      </c>
      <c r="AT166" s="13"/>
      <c r="AU166" s="13"/>
      <c r="AV166" s="13"/>
      <c r="AW166" s="13"/>
      <c r="AX166" s="13">
        <f t="shared" si="78"/>
        <v>0</v>
      </c>
      <c r="AY166" s="13"/>
      <c r="AZ166" s="13">
        <f t="shared" si="79"/>
        <v>0</v>
      </c>
      <c r="BA166" s="13"/>
      <c r="BB166" s="13">
        <f t="shared" si="80"/>
        <v>0</v>
      </c>
      <c r="BC166" s="13"/>
      <c r="BD166" s="14">
        <f t="shared" si="81"/>
        <v>0</v>
      </c>
      <c r="BE166" s="13"/>
      <c r="BF166" s="13">
        <f t="shared" si="82"/>
        <v>0</v>
      </c>
      <c r="BG166" s="13"/>
      <c r="BH166" s="68">
        <f t="shared" si="83"/>
        <v>0</v>
      </c>
      <c r="BI166" s="3" t="s">
        <v>198</v>
      </c>
      <c r="BK166" s="27"/>
    </row>
    <row r="167" spans="1:63" x14ac:dyDescent="0.35">
      <c r="A167" s="64"/>
      <c r="B167" s="72" t="s">
        <v>199</v>
      </c>
      <c r="C167" s="77" t="s">
        <v>26</v>
      </c>
      <c r="D167" s="13">
        <f>D168+D169</f>
        <v>34000.1</v>
      </c>
      <c r="E167" s="13">
        <f>E168+E169</f>
        <v>0</v>
      </c>
      <c r="F167" s="13">
        <f t="shared" ref="F167:F203" si="114">D167+E167</f>
        <v>34000.1</v>
      </c>
      <c r="G167" s="13">
        <f>G168+G169+G170+G171</f>
        <v>156277.141</v>
      </c>
      <c r="H167" s="13">
        <f t="shared" ref="H167:H203" si="115">F167+G167</f>
        <v>190277.24100000001</v>
      </c>
      <c r="I167" s="13">
        <f>I168+I169+I170+I171</f>
        <v>0</v>
      </c>
      <c r="J167" s="13">
        <f t="shared" ref="J167:J203" si="116">H167+I167</f>
        <v>190277.24100000001</v>
      </c>
      <c r="K167" s="13">
        <f>K168+K169+K170+K171</f>
        <v>0</v>
      </c>
      <c r="L167" s="13">
        <f t="shared" ref="L167:L203" si="117">J167+K167</f>
        <v>190277.24100000001</v>
      </c>
      <c r="M167" s="13">
        <f>M168+M169+M170+M171</f>
        <v>0</v>
      </c>
      <c r="N167" s="13">
        <f t="shared" ref="N167:N203" si="118">L167+M167</f>
        <v>190277.24100000001</v>
      </c>
      <c r="O167" s="13">
        <f>O168+O169+O170+O171</f>
        <v>0</v>
      </c>
      <c r="P167" s="13">
        <f t="shared" ref="P167:P203" si="119">N167+O167</f>
        <v>190277.24100000001</v>
      </c>
      <c r="Q167" s="13">
        <f>Q168+Q169+Q170+Q171</f>
        <v>0</v>
      </c>
      <c r="R167" s="13">
        <f t="shared" ref="R167:R203" si="120">P167+Q167</f>
        <v>190277.24100000001</v>
      </c>
      <c r="S167" s="13">
        <f>S168+S169+S170+S171</f>
        <v>0</v>
      </c>
      <c r="T167" s="13">
        <f t="shared" ref="T167:T203" si="121">R167+S167</f>
        <v>190277.24100000001</v>
      </c>
      <c r="U167" s="13">
        <f>U168+U169+U170+U171</f>
        <v>0</v>
      </c>
      <c r="V167" s="13">
        <f t="shared" ref="V167:V203" si="122">T167+U167</f>
        <v>190277.24100000001</v>
      </c>
      <c r="W167" s="13">
        <f>W168+W169+W170+W171</f>
        <v>0</v>
      </c>
      <c r="X167" s="68">
        <f t="shared" ref="X167:X203" si="123">V167+W167</f>
        <v>190277.24100000001</v>
      </c>
      <c r="Y167" s="13">
        <f>Y168+Y169</f>
        <v>350759.2</v>
      </c>
      <c r="Z167" s="13">
        <f>Z168+Z169</f>
        <v>-5270.1</v>
      </c>
      <c r="AA167" s="13">
        <f t="shared" ref="AA167:AA203" si="124">Y167+Z167</f>
        <v>345489.10000000003</v>
      </c>
      <c r="AB167" s="13">
        <f>AB168+AB169+AB170+AB171</f>
        <v>0</v>
      </c>
      <c r="AC167" s="13">
        <f t="shared" ref="AC167:AC203" si="125">AA167+AB167</f>
        <v>345489.10000000003</v>
      </c>
      <c r="AD167" s="13">
        <f>AD168+AD169+AD170+AD171</f>
        <v>0</v>
      </c>
      <c r="AE167" s="13">
        <f t="shared" ref="AE167:AE203" si="126">AC167+AD167</f>
        <v>345489.10000000003</v>
      </c>
      <c r="AF167" s="13">
        <f>AF168+AF169+AF170+AF171</f>
        <v>0</v>
      </c>
      <c r="AG167" s="13">
        <f t="shared" ref="AG167:AG203" si="127">AE167+AF167</f>
        <v>345489.10000000003</v>
      </c>
      <c r="AH167" s="13">
        <f>AH168+AH169+AH170+AH171</f>
        <v>0</v>
      </c>
      <c r="AI167" s="13">
        <f t="shared" ref="AI167:AI203" si="128">AG167+AH167</f>
        <v>345489.10000000003</v>
      </c>
      <c r="AJ167" s="13">
        <f>AJ168+AJ169+AJ170+AJ171</f>
        <v>0</v>
      </c>
      <c r="AK167" s="13">
        <f t="shared" ref="AK167:AK203" si="129">AI167+AJ167</f>
        <v>345489.10000000003</v>
      </c>
      <c r="AL167" s="13">
        <f>AL168+AL169+AL170+AL171</f>
        <v>0</v>
      </c>
      <c r="AM167" s="13">
        <f t="shared" ref="AM167:AM203" si="130">AK167+AL167</f>
        <v>345489.10000000003</v>
      </c>
      <c r="AN167" s="13">
        <f>AN168+AN169+AN170+AN171</f>
        <v>0</v>
      </c>
      <c r="AO167" s="13">
        <f t="shared" ref="AO167:AO203" si="131">AM167+AN167</f>
        <v>345489.10000000003</v>
      </c>
      <c r="AP167" s="13">
        <f>AP168+AP169+AP170+AP171</f>
        <v>0</v>
      </c>
      <c r="AQ167" s="13">
        <f t="shared" ref="AQ167:AQ203" si="132">AO167+AP167</f>
        <v>345489.10000000003</v>
      </c>
      <c r="AR167" s="13">
        <f>AR168+AR169+AR170+AR171</f>
        <v>0</v>
      </c>
      <c r="AS167" s="68">
        <f t="shared" ref="AS167:AS203" si="133">AQ167+AR167</f>
        <v>345489.10000000003</v>
      </c>
      <c r="AT167" s="13">
        <f>AT168+AT169</f>
        <v>313169.8</v>
      </c>
      <c r="AU167" s="13">
        <f>AU168+AU169</f>
        <v>0</v>
      </c>
      <c r="AV167" s="13">
        <f t="shared" ref="AV167:AV203" si="134">AT167+AU167</f>
        <v>313169.8</v>
      </c>
      <c r="AW167" s="13">
        <f>AW168+AW169+AW170+AW171</f>
        <v>0</v>
      </c>
      <c r="AX167" s="13">
        <f t="shared" ref="AX167:AX203" si="135">AV167+AW167</f>
        <v>313169.8</v>
      </c>
      <c r="AY167" s="13">
        <f>AY168+AY169+AY170+AY171</f>
        <v>0</v>
      </c>
      <c r="AZ167" s="13">
        <f t="shared" ref="AZ167:AZ203" si="136">AX167+AY167</f>
        <v>313169.8</v>
      </c>
      <c r="BA167" s="13">
        <f>BA168+BA169+BA170+BA171</f>
        <v>0</v>
      </c>
      <c r="BB167" s="13">
        <f t="shared" ref="BB167:BB203" si="137">AZ167+BA167</f>
        <v>313169.8</v>
      </c>
      <c r="BC167" s="13">
        <f>BC168+BC169+BC170+BC171</f>
        <v>0</v>
      </c>
      <c r="BD167" s="14">
        <f t="shared" ref="BD167:BD203" si="138">BB167+BC167</f>
        <v>313169.8</v>
      </c>
      <c r="BE167" s="13">
        <f>BE168+BE169+BE170+BE171</f>
        <v>0</v>
      </c>
      <c r="BF167" s="13">
        <f t="shared" ref="BF167:BF203" si="139">BD167+BE167</f>
        <v>313169.8</v>
      </c>
      <c r="BG167" s="13">
        <f>BG168+BG169+BG170+BG171</f>
        <v>0</v>
      </c>
      <c r="BH167" s="68">
        <f t="shared" ref="BH167:BH203" si="140">BF167+BG167</f>
        <v>313169.8</v>
      </c>
      <c r="BK167" s="27"/>
    </row>
    <row r="168" spans="1:63" ht="54" x14ac:dyDescent="0.35">
      <c r="A168" s="64" t="s">
        <v>200</v>
      </c>
      <c r="B168" s="72" t="s">
        <v>201</v>
      </c>
      <c r="C168" s="80" t="s">
        <v>35</v>
      </c>
      <c r="D168" s="13">
        <v>34000.1</v>
      </c>
      <c r="E168" s="13"/>
      <c r="F168" s="13">
        <f t="shared" si="114"/>
        <v>34000.1</v>
      </c>
      <c r="G168" s="13"/>
      <c r="H168" s="13">
        <f t="shared" si="115"/>
        <v>34000.1</v>
      </c>
      <c r="I168" s="13"/>
      <c r="J168" s="13">
        <f t="shared" si="116"/>
        <v>34000.1</v>
      </c>
      <c r="K168" s="13"/>
      <c r="L168" s="13">
        <f t="shared" si="117"/>
        <v>34000.1</v>
      </c>
      <c r="M168" s="13"/>
      <c r="N168" s="13">
        <f t="shared" si="118"/>
        <v>34000.1</v>
      </c>
      <c r="O168" s="13"/>
      <c r="P168" s="13">
        <f t="shared" si="119"/>
        <v>34000.1</v>
      </c>
      <c r="Q168" s="13"/>
      <c r="R168" s="13">
        <f t="shared" si="120"/>
        <v>34000.1</v>
      </c>
      <c r="S168" s="13"/>
      <c r="T168" s="13">
        <f t="shared" si="121"/>
        <v>34000.1</v>
      </c>
      <c r="U168" s="13"/>
      <c r="V168" s="13">
        <f t="shared" si="122"/>
        <v>34000.1</v>
      </c>
      <c r="W168" s="13"/>
      <c r="X168" s="68">
        <f t="shared" si="123"/>
        <v>34000.1</v>
      </c>
      <c r="Y168" s="13">
        <v>190073.7</v>
      </c>
      <c r="Z168" s="13"/>
      <c r="AA168" s="13">
        <f t="shared" si="124"/>
        <v>190073.7</v>
      </c>
      <c r="AB168" s="13"/>
      <c r="AC168" s="13">
        <f t="shared" si="125"/>
        <v>190073.7</v>
      </c>
      <c r="AD168" s="13"/>
      <c r="AE168" s="13">
        <f t="shared" si="126"/>
        <v>190073.7</v>
      </c>
      <c r="AF168" s="13"/>
      <c r="AG168" s="13">
        <f t="shared" si="127"/>
        <v>190073.7</v>
      </c>
      <c r="AH168" s="13"/>
      <c r="AI168" s="13">
        <f t="shared" si="128"/>
        <v>190073.7</v>
      </c>
      <c r="AJ168" s="13"/>
      <c r="AK168" s="13">
        <f t="shared" si="129"/>
        <v>190073.7</v>
      </c>
      <c r="AL168" s="13"/>
      <c r="AM168" s="13">
        <f t="shared" si="130"/>
        <v>190073.7</v>
      </c>
      <c r="AN168" s="13"/>
      <c r="AO168" s="13">
        <f t="shared" si="131"/>
        <v>190073.7</v>
      </c>
      <c r="AP168" s="13"/>
      <c r="AQ168" s="13">
        <f t="shared" si="132"/>
        <v>190073.7</v>
      </c>
      <c r="AR168" s="13"/>
      <c r="AS168" s="68">
        <f t="shared" si="133"/>
        <v>190073.7</v>
      </c>
      <c r="AT168" s="13">
        <v>313169.8</v>
      </c>
      <c r="AU168" s="13"/>
      <c r="AV168" s="13">
        <f t="shared" si="134"/>
        <v>313169.8</v>
      </c>
      <c r="AW168" s="13"/>
      <c r="AX168" s="13">
        <f t="shared" si="135"/>
        <v>313169.8</v>
      </c>
      <c r="AY168" s="13"/>
      <c r="AZ168" s="13">
        <f t="shared" si="136"/>
        <v>313169.8</v>
      </c>
      <c r="BA168" s="13"/>
      <c r="BB168" s="13">
        <f t="shared" si="137"/>
        <v>313169.8</v>
      </c>
      <c r="BC168" s="13"/>
      <c r="BD168" s="14">
        <f t="shared" si="138"/>
        <v>313169.8</v>
      </c>
      <c r="BE168" s="13"/>
      <c r="BF168" s="13">
        <f t="shared" si="139"/>
        <v>313169.8</v>
      </c>
      <c r="BG168" s="13"/>
      <c r="BH168" s="68">
        <f t="shared" si="140"/>
        <v>313169.8</v>
      </c>
      <c r="BI168" s="3" t="s">
        <v>202</v>
      </c>
      <c r="BK168" s="27"/>
    </row>
    <row r="169" spans="1:63" ht="54" x14ac:dyDescent="0.35">
      <c r="A169" s="82" t="s">
        <v>203</v>
      </c>
      <c r="B169" s="72" t="s">
        <v>204</v>
      </c>
      <c r="C169" s="80" t="s">
        <v>35</v>
      </c>
      <c r="D169" s="13">
        <v>0</v>
      </c>
      <c r="E169" s="13"/>
      <c r="F169" s="13">
        <f t="shared" si="114"/>
        <v>0</v>
      </c>
      <c r="G169" s="13"/>
      <c r="H169" s="13">
        <f t="shared" si="115"/>
        <v>0</v>
      </c>
      <c r="I169" s="13"/>
      <c r="J169" s="13">
        <f t="shared" si="116"/>
        <v>0</v>
      </c>
      <c r="K169" s="13"/>
      <c r="L169" s="13">
        <f t="shared" si="117"/>
        <v>0</v>
      </c>
      <c r="M169" s="13"/>
      <c r="N169" s="13">
        <f t="shared" si="118"/>
        <v>0</v>
      </c>
      <c r="O169" s="13"/>
      <c r="P169" s="13">
        <f t="shared" si="119"/>
        <v>0</v>
      </c>
      <c r="Q169" s="13"/>
      <c r="R169" s="13">
        <f t="shared" si="120"/>
        <v>0</v>
      </c>
      <c r="S169" s="13"/>
      <c r="T169" s="13">
        <f t="shared" si="121"/>
        <v>0</v>
      </c>
      <c r="U169" s="13"/>
      <c r="V169" s="13">
        <f t="shared" si="122"/>
        <v>0</v>
      </c>
      <c r="W169" s="13"/>
      <c r="X169" s="68">
        <f t="shared" si="123"/>
        <v>0</v>
      </c>
      <c r="Y169" s="13">
        <v>160685.5</v>
      </c>
      <c r="Z169" s="13">
        <v>-5270.1</v>
      </c>
      <c r="AA169" s="13">
        <f t="shared" si="124"/>
        <v>155415.4</v>
      </c>
      <c r="AB169" s="13"/>
      <c r="AC169" s="13">
        <f t="shared" si="125"/>
        <v>155415.4</v>
      </c>
      <c r="AD169" s="13"/>
      <c r="AE169" s="13">
        <f t="shared" si="126"/>
        <v>155415.4</v>
      </c>
      <c r="AF169" s="13"/>
      <c r="AG169" s="13">
        <f t="shared" si="127"/>
        <v>155415.4</v>
      </c>
      <c r="AH169" s="13"/>
      <c r="AI169" s="13">
        <f t="shared" si="128"/>
        <v>155415.4</v>
      </c>
      <c r="AJ169" s="13"/>
      <c r="AK169" s="13">
        <f t="shared" si="129"/>
        <v>155415.4</v>
      </c>
      <c r="AL169" s="13"/>
      <c r="AM169" s="13">
        <f t="shared" si="130"/>
        <v>155415.4</v>
      </c>
      <c r="AN169" s="13"/>
      <c r="AO169" s="13">
        <f t="shared" si="131"/>
        <v>155415.4</v>
      </c>
      <c r="AP169" s="13"/>
      <c r="AQ169" s="13">
        <f t="shared" si="132"/>
        <v>155415.4</v>
      </c>
      <c r="AR169" s="13"/>
      <c r="AS169" s="68">
        <f t="shared" si="133"/>
        <v>155415.4</v>
      </c>
      <c r="AT169" s="13">
        <v>0</v>
      </c>
      <c r="AU169" s="13"/>
      <c r="AV169" s="13">
        <f t="shared" si="134"/>
        <v>0</v>
      </c>
      <c r="AW169" s="13"/>
      <c r="AX169" s="13">
        <f t="shared" si="135"/>
        <v>0</v>
      </c>
      <c r="AY169" s="13"/>
      <c r="AZ169" s="13">
        <f t="shared" si="136"/>
        <v>0</v>
      </c>
      <c r="BA169" s="13"/>
      <c r="BB169" s="13">
        <f t="shared" si="137"/>
        <v>0</v>
      </c>
      <c r="BC169" s="13"/>
      <c r="BD169" s="14">
        <f t="shared" si="138"/>
        <v>0</v>
      </c>
      <c r="BE169" s="13"/>
      <c r="BF169" s="13">
        <f t="shared" si="139"/>
        <v>0</v>
      </c>
      <c r="BG169" s="13"/>
      <c r="BH169" s="68">
        <f t="shared" si="140"/>
        <v>0</v>
      </c>
      <c r="BI169" s="3" t="s">
        <v>205</v>
      </c>
      <c r="BK169" s="27"/>
    </row>
    <row r="170" spans="1:63" ht="54" x14ac:dyDescent="0.35">
      <c r="A170" s="82" t="s">
        <v>206</v>
      </c>
      <c r="B170" s="72" t="s">
        <v>207</v>
      </c>
      <c r="C170" s="80" t="s">
        <v>35</v>
      </c>
      <c r="D170" s="13"/>
      <c r="E170" s="13"/>
      <c r="F170" s="13"/>
      <c r="G170" s="13">
        <v>116033.47199999999</v>
      </c>
      <c r="H170" s="13">
        <f t="shared" si="115"/>
        <v>116033.47199999999</v>
      </c>
      <c r="I170" s="13"/>
      <c r="J170" s="13">
        <f t="shared" si="116"/>
        <v>116033.47199999999</v>
      </c>
      <c r="K170" s="13"/>
      <c r="L170" s="13">
        <f t="shared" si="117"/>
        <v>116033.47199999999</v>
      </c>
      <c r="M170" s="13"/>
      <c r="N170" s="13">
        <f t="shared" si="118"/>
        <v>116033.47199999999</v>
      </c>
      <c r="O170" s="13"/>
      <c r="P170" s="13">
        <f t="shared" si="119"/>
        <v>116033.47199999999</v>
      </c>
      <c r="Q170" s="13"/>
      <c r="R170" s="13">
        <f t="shared" si="120"/>
        <v>116033.47199999999</v>
      </c>
      <c r="S170" s="13"/>
      <c r="T170" s="13">
        <f t="shared" si="121"/>
        <v>116033.47199999999</v>
      </c>
      <c r="U170" s="13"/>
      <c r="V170" s="13">
        <f t="shared" si="122"/>
        <v>116033.47199999999</v>
      </c>
      <c r="W170" s="13"/>
      <c r="X170" s="68">
        <f t="shared" si="123"/>
        <v>116033.47199999999</v>
      </c>
      <c r="Y170" s="13"/>
      <c r="Z170" s="13"/>
      <c r="AA170" s="13"/>
      <c r="AB170" s="13"/>
      <c r="AC170" s="13">
        <f t="shared" si="125"/>
        <v>0</v>
      </c>
      <c r="AD170" s="13"/>
      <c r="AE170" s="13">
        <f t="shared" si="126"/>
        <v>0</v>
      </c>
      <c r="AF170" s="13"/>
      <c r="AG170" s="13">
        <f t="shared" si="127"/>
        <v>0</v>
      </c>
      <c r="AH170" s="13"/>
      <c r="AI170" s="13">
        <f t="shared" si="128"/>
        <v>0</v>
      </c>
      <c r="AJ170" s="13"/>
      <c r="AK170" s="13">
        <f t="shared" si="129"/>
        <v>0</v>
      </c>
      <c r="AL170" s="13"/>
      <c r="AM170" s="13">
        <f t="shared" si="130"/>
        <v>0</v>
      </c>
      <c r="AN170" s="13"/>
      <c r="AO170" s="13">
        <f t="shared" si="131"/>
        <v>0</v>
      </c>
      <c r="AP170" s="13"/>
      <c r="AQ170" s="13">
        <f t="shared" si="132"/>
        <v>0</v>
      </c>
      <c r="AR170" s="13"/>
      <c r="AS170" s="68">
        <f t="shared" si="133"/>
        <v>0</v>
      </c>
      <c r="AT170" s="13"/>
      <c r="AU170" s="13"/>
      <c r="AV170" s="13"/>
      <c r="AW170" s="13"/>
      <c r="AX170" s="13">
        <f t="shared" si="135"/>
        <v>0</v>
      </c>
      <c r="AY170" s="13"/>
      <c r="AZ170" s="13">
        <f t="shared" si="136"/>
        <v>0</v>
      </c>
      <c r="BA170" s="13"/>
      <c r="BB170" s="13">
        <f t="shared" si="137"/>
        <v>0</v>
      </c>
      <c r="BC170" s="13"/>
      <c r="BD170" s="14">
        <f t="shared" si="138"/>
        <v>0</v>
      </c>
      <c r="BE170" s="13"/>
      <c r="BF170" s="13">
        <f t="shared" si="139"/>
        <v>0</v>
      </c>
      <c r="BG170" s="13"/>
      <c r="BH170" s="68">
        <f t="shared" si="140"/>
        <v>0</v>
      </c>
      <c r="BI170" s="3" t="s">
        <v>208</v>
      </c>
      <c r="BK170" s="27"/>
    </row>
    <row r="171" spans="1:63" ht="54" x14ac:dyDescent="0.35">
      <c r="A171" s="82" t="s">
        <v>209</v>
      </c>
      <c r="B171" s="72" t="s">
        <v>210</v>
      </c>
      <c r="C171" s="80" t="s">
        <v>35</v>
      </c>
      <c r="D171" s="13"/>
      <c r="E171" s="13"/>
      <c r="F171" s="13"/>
      <c r="G171" s="13">
        <v>40243.669000000002</v>
      </c>
      <c r="H171" s="13">
        <f t="shared" si="115"/>
        <v>40243.669000000002</v>
      </c>
      <c r="I171" s="13"/>
      <c r="J171" s="13">
        <f t="shared" si="116"/>
        <v>40243.669000000002</v>
      </c>
      <c r="K171" s="13"/>
      <c r="L171" s="13">
        <f t="shared" si="117"/>
        <v>40243.669000000002</v>
      </c>
      <c r="M171" s="13"/>
      <c r="N171" s="13">
        <f t="shared" si="118"/>
        <v>40243.669000000002</v>
      </c>
      <c r="O171" s="13"/>
      <c r="P171" s="13">
        <f t="shared" si="119"/>
        <v>40243.669000000002</v>
      </c>
      <c r="Q171" s="13"/>
      <c r="R171" s="13">
        <f t="shared" si="120"/>
        <v>40243.669000000002</v>
      </c>
      <c r="S171" s="13"/>
      <c r="T171" s="13">
        <f t="shared" si="121"/>
        <v>40243.669000000002</v>
      </c>
      <c r="U171" s="13"/>
      <c r="V171" s="13">
        <f t="shared" si="122"/>
        <v>40243.669000000002</v>
      </c>
      <c r="W171" s="13"/>
      <c r="X171" s="68">
        <f t="shared" si="123"/>
        <v>40243.669000000002</v>
      </c>
      <c r="Y171" s="13"/>
      <c r="Z171" s="13"/>
      <c r="AA171" s="13"/>
      <c r="AB171" s="13"/>
      <c r="AC171" s="13">
        <f t="shared" si="125"/>
        <v>0</v>
      </c>
      <c r="AD171" s="13"/>
      <c r="AE171" s="13">
        <f t="shared" si="126"/>
        <v>0</v>
      </c>
      <c r="AF171" s="13"/>
      <c r="AG171" s="13">
        <f t="shared" si="127"/>
        <v>0</v>
      </c>
      <c r="AH171" s="13"/>
      <c r="AI171" s="13">
        <f t="shared" si="128"/>
        <v>0</v>
      </c>
      <c r="AJ171" s="13"/>
      <c r="AK171" s="13">
        <f t="shared" si="129"/>
        <v>0</v>
      </c>
      <c r="AL171" s="13"/>
      <c r="AM171" s="13">
        <f t="shared" si="130"/>
        <v>0</v>
      </c>
      <c r="AN171" s="13"/>
      <c r="AO171" s="13">
        <f t="shared" si="131"/>
        <v>0</v>
      </c>
      <c r="AP171" s="13"/>
      <c r="AQ171" s="13">
        <f t="shared" si="132"/>
        <v>0</v>
      </c>
      <c r="AR171" s="13"/>
      <c r="AS171" s="68">
        <f t="shared" si="133"/>
        <v>0</v>
      </c>
      <c r="AT171" s="13"/>
      <c r="AU171" s="13"/>
      <c r="AV171" s="13"/>
      <c r="AW171" s="13"/>
      <c r="AX171" s="13">
        <f t="shared" si="135"/>
        <v>0</v>
      </c>
      <c r="AY171" s="13"/>
      <c r="AZ171" s="13">
        <f t="shared" si="136"/>
        <v>0</v>
      </c>
      <c r="BA171" s="13"/>
      <c r="BB171" s="13">
        <f t="shared" si="137"/>
        <v>0</v>
      </c>
      <c r="BC171" s="13"/>
      <c r="BD171" s="14">
        <f t="shared" si="138"/>
        <v>0</v>
      </c>
      <c r="BE171" s="13"/>
      <c r="BF171" s="13">
        <f t="shared" si="139"/>
        <v>0</v>
      </c>
      <c r="BG171" s="13"/>
      <c r="BH171" s="68">
        <f t="shared" si="140"/>
        <v>0</v>
      </c>
      <c r="BI171" s="3" t="s">
        <v>211</v>
      </c>
      <c r="BK171" s="27"/>
    </row>
    <row r="172" spans="1:63" x14ac:dyDescent="0.35">
      <c r="A172" s="64"/>
      <c r="B172" s="72" t="s">
        <v>212</v>
      </c>
      <c r="C172" s="77" t="s">
        <v>26</v>
      </c>
      <c r="D172" s="13">
        <f>D173+D174+D175+D176+D177+D178+D179+D180+D181+D182+D183</f>
        <v>118230.2</v>
      </c>
      <c r="E172" s="13">
        <f>E173+E174+E175+E176+E177+E178+E179+E180+E181+E182+E183</f>
        <v>0</v>
      </c>
      <c r="F172" s="13">
        <f t="shared" si="114"/>
        <v>118230.2</v>
      </c>
      <c r="G172" s="13">
        <f>G173+G174+G175+G176+G177+G178+G179+G180+G181+G182+G183+G184</f>
        <v>8333.732</v>
      </c>
      <c r="H172" s="13">
        <f t="shared" si="115"/>
        <v>126563.932</v>
      </c>
      <c r="I172" s="13">
        <f>I173+I174+I175+I176+I177+I178+I179+I180+I181+I182+I183+I184</f>
        <v>0</v>
      </c>
      <c r="J172" s="13">
        <f t="shared" si="116"/>
        <v>126563.932</v>
      </c>
      <c r="K172" s="13">
        <f>K173+K174+K175+K176+K177+K178+K179+K180+K181+K182+K183+K184</f>
        <v>0</v>
      </c>
      <c r="L172" s="13">
        <f t="shared" si="117"/>
        <v>126563.932</v>
      </c>
      <c r="M172" s="13">
        <f>M173+M174+M175+M176+M177+M178+M179+M180+M181+M182+M183+M184</f>
        <v>0</v>
      </c>
      <c r="N172" s="13">
        <f t="shared" si="118"/>
        <v>126563.932</v>
      </c>
      <c r="O172" s="13">
        <f>O173+O174+O175+O176+O177+O178+O179+O180+O181+O182+O183+O184</f>
        <v>0</v>
      </c>
      <c r="P172" s="13">
        <f t="shared" si="119"/>
        <v>126563.932</v>
      </c>
      <c r="Q172" s="13">
        <f>Q173+Q174+Q175+Q176+Q177+Q178+Q179+Q180+Q181+Q182+Q183+Q184</f>
        <v>-66893.2</v>
      </c>
      <c r="R172" s="13">
        <f t="shared" si="120"/>
        <v>59670.732000000004</v>
      </c>
      <c r="S172" s="13">
        <f>S173+S174+S175+S176+S177+S178+S179+S180+S181+S182+S183+S184</f>
        <v>0</v>
      </c>
      <c r="T172" s="13">
        <f t="shared" si="121"/>
        <v>59670.732000000004</v>
      </c>
      <c r="U172" s="13">
        <f>U173+U174+U175+U176+U177+U178+U179+U180+U181+U182+U183+U184</f>
        <v>0</v>
      </c>
      <c r="V172" s="13">
        <f t="shared" si="122"/>
        <v>59670.732000000004</v>
      </c>
      <c r="W172" s="13">
        <f>W173+W174+W175+W176+W177+W178+W179+W180+W181+W182+W183+W184</f>
        <v>-35549</v>
      </c>
      <c r="X172" s="68">
        <f t="shared" si="123"/>
        <v>24121.732000000004</v>
      </c>
      <c r="Y172" s="13">
        <f>Y173+Y174+Y175+Y176+Y177+Y178+Y179+Y180+Y181+Y182+Y183</f>
        <v>161204.80000000002</v>
      </c>
      <c r="Z172" s="13">
        <f>Z173+Z174+Z175+Z176+Z177+Z178+Z179+Z180+Z181+Z182+Z183</f>
        <v>0</v>
      </c>
      <c r="AA172" s="13">
        <f t="shared" si="124"/>
        <v>161204.80000000002</v>
      </c>
      <c r="AB172" s="13">
        <f>AB173+AB174+AB175+AB176+AB177+AB178+AB179+AB180+AB181+AB182+AB183+AB184</f>
        <v>0</v>
      </c>
      <c r="AC172" s="13">
        <f t="shared" si="125"/>
        <v>161204.80000000002</v>
      </c>
      <c r="AD172" s="13">
        <f>AD173+AD174+AD175+AD176+AD177+AD178+AD179+AD180+AD181+AD182+AD183+AD184</f>
        <v>0</v>
      </c>
      <c r="AE172" s="13">
        <f t="shared" si="126"/>
        <v>161204.80000000002</v>
      </c>
      <c r="AF172" s="13">
        <f>AF173+AF174+AF175+AF176+AF177+AF178+AF179+AF180+AF181+AF182+AF183+AF184</f>
        <v>0</v>
      </c>
      <c r="AG172" s="13">
        <f t="shared" si="127"/>
        <v>161204.80000000002</v>
      </c>
      <c r="AH172" s="13">
        <f>AH173+AH174+AH175+AH176+AH177+AH178+AH179+AH180+AH181+AH182+AH183+AH184</f>
        <v>0</v>
      </c>
      <c r="AI172" s="13">
        <f t="shared" si="128"/>
        <v>161204.80000000002</v>
      </c>
      <c r="AJ172" s="13">
        <f>AJ173+AJ174+AJ175+AJ176+AJ177+AJ178+AJ179+AJ180+AJ181+AJ182+AJ183+AJ184</f>
        <v>0</v>
      </c>
      <c r="AK172" s="13">
        <f t="shared" si="129"/>
        <v>161204.80000000002</v>
      </c>
      <c r="AL172" s="13">
        <f>AL173+AL174+AL175+AL176+AL177+AL178+AL179+AL180+AL181+AL182+AL183+AL184</f>
        <v>66893.2</v>
      </c>
      <c r="AM172" s="13">
        <f t="shared" si="130"/>
        <v>228098</v>
      </c>
      <c r="AN172" s="13">
        <f>AN173+AN174+AN175+AN176+AN177+AN178+AN179+AN180+AN181+AN182+AN183+AN184</f>
        <v>0</v>
      </c>
      <c r="AO172" s="13">
        <f t="shared" si="131"/>
        <v>228098</v>
      </c>
      <c r="AP172" s="13">
        <f>AP173+AP174+AP175+AP176+AP177+AP178+AP179+AP180+AP181+AP182+AP183+AP184</f>
        <v>0</v>
      </c>
      <c r="AQ172" s="13">
        <f t="shared" si="132"/>
        <v>228098</v>
      </c>
      <c r="AR172" s="13">
        <f>AR173+AR174+AR175+AR176+AR177+AR178+AR179+AR180+AR181+AR182+AR183+AR184</f>
        <v>35549</v>
      </c>
      <c r="AS172" s="68">
        <f t="shared" si="133"/>
        <v>263647</v>
      </c>
      <c r="AT172" s="13">
        <f>AT173+AT174+AT175+AT176+AT177+AT178+AT179+AT180+AT181+AT182+AT183</f>
        <v>18530.999999999996</v>
      </c>
      <c r="AU172" s="13">
        <f>AU173+AU174+AU175+AU176+AU177+AU178+AU179+AU180+AU181+AU182+AU183</f>
        <v>0</v>
      </c>
      <c r="AV172" s="13">
        <f t="shared" si="134"/>
        <v>18530.999999999996</v>
      </c>
      <c r="AW172" s="13">
        <f>AW173+AW174+AW175+AW176+AW177+AW178+AW179+AW180+AW181+AW182+AW183+AW184</f>
        <v>0</v>
      </c>
      <c r="AX172" s="13">
        <f t="shared" si="135"/>
        <v>18530.999999999996</v>
      </c>
      <c r="AY172" s="13">
        <f>AY173+AY174+AY175+AY176+AY177+AY178+AY179+AY180+AY181+AY182+AY183+AY184</f>
        <v>0</v>
      </c>
      <c r="AZ172" s="13">
        <f t="shared" si="136"/>
        <v>18530.999999999996</v>
      </c>
      <c r="BA172" s="13">
        <f>BA173+BA174+BA175+BA176+BA177+BA178+BA179+BA180+BA181+BA182+BA183+BA184</f>
        <v>0</v>
      </c>
      <c r="BB172" s="13">
        <f t="shared" si="137"/>
        <v>18530.999999999996</v>
      </c>
      <c r="BC172" s="13">
        <f>BC173+BC174+BC175+BC176+BC177+BC178+BC179+BC180+BC181+BC182+BC183+BC184</f>
        <v>0</v>
      </c>
      <c r="BD172" s="14">
        <f t="shared" si="138"/>
        <v>18530.999999999996</v>
      </c>
      <c r="BE172" s="13">
        <f>BE173+BE174+BE175+BE176+BE177+BE178+BE179+BE180+BE181+BE182+BE183+BE184</f>
        <v>0</v>
      </c>
      <c r="BF172" s="13">
        <f t="shared" si="139"/>
        <v>18530.999999999996</v>
      </c>
      <c r="BG172" s="13">
        <f>BG173+BG174+BG175+BG176+BG177+BG178+BG179+BG180+BG181+BG182+BG183+BG184</f>
        <v>0</v>
      </c>
      <c r="BH172" s="68">
        <f t="shared" si="140"/>
        <v>18530.999999999996</v>
      </c>
      <c r="BK172" s="27"/>
    </row>
    <row r="173" spans="1:63" ht="54" x14ac:dyDescent="0.35">
      <c r="A173" s="64" t="s">
        <v>213</v>
      </c>
      <c r="B173" s="72" t="s">
        <v>214</v>
      </c>
      <c r="C173" s="80" t="s">
        <v>35</v>
      </c>
      <c r="D173" s="13">
        <v>35549</v>
      </c>
      <c r="E173" s="13"/>
      <c r="F173" s="13">
        <f t="shared" si="114"/>
        <v>35549</v>
      </c>
      <c r="G173" s="13"/>
      <c r="H173" s="13">
        <f t="shared" si="115"/>
        <v>35549</v>
      </c>
      <c r="I173" s="13"/>
      <c r="J173" s="13">
        <f t="shared" si="116"/>
        <v>35549</v>
      </c>
      <c r="K173" s="13"/>
      <c r="L173" s="13">
        <f t="shared" si="117"/>
        <v>35549</v>
      </c>
      <c r="M173" s="13"/>
      <c r="N173" s="13">
        <f t="shared" si="118"/>
        <v>35549</v>
      </c>
      <c r="O173" s="13"/>
      <c r="P173" s="13">
        <f t="shared" si="119"/>
        <v>35549</v>
      </c>
      <c r="Q173" s="13"/>
      <c r="R173" s="13">
        <f t="shared" si="120"/>
        <v>35549</v>
      </c>
      <c r="S173" s="13"/>
      <c r="T173" s="13">
        <f t="shared" si="121"/>
        <v>35549</v>
      </c>
      <c r="U173" s="13"/>
      <c r="V173" s="13">
        <f t="shared" si="122"/>
        <v>35549</v>
      </c>
      <c r="W173" s="13">
        <v>-35549</v>
      </c>
      <c r="X173" s="68">
        <f t="shared" si="123"/>
        <v>0</v>
      </c>
      <c r="Y173" s="13">
        <v>0</v>
      </c>
      <c r="Z173" s="13"/>
      <c r="AA173" s="13">
        <f t="shared" si="124"/>
        <v>0</v>
      </c>
      <c r="AB173" s="13"/>
      <c r="AC173" s="13">
        <f t="shared" si="125"/>
        <v>0</v>
      </c>
      <c r="AD173" s="13"/>
      <c r="AE173" s="13">
        <f t="shared" si="126"/>
        <v>0</v>
      </c>
      <c r="AF173" s="13"/>
      <c r="AG173" s="13">
        <f t="shared" si="127"/>
        <v>0</v>
      </c>
      <c r="AH173" s="13"/>
      <c r="AI173" s="13">
        <f t="shared" si="128"/>
        <v>0</v>
      </c>
      <c r="AJ173" s="13"/>
      <c r="AK173" s="13">
        <f t="shared" si="129"/>
        <v>0</v>
      </c>
      <c r="AL173" s="13"/>
      <c r="AM173" s="13">
        <f t="shared" si="130"/>
        <v>0</v>
      </c>
      <c r="AN173" s="13"/>
      <c r="AO173" s="13">
        <f t="shared" si="131"/>
        <v>0</v>
      </c>
      <c r="AP173" s="13"/>
      <c r="AQ173" s="13">
        <f t="shared" si="132"/>
        <v>0</v>
      </c>
      <c r="AR173" s="13">
        <v>35549</v>
      </c>
      <c r="AS173" s="68">
        <f t="shared" si="133"/>
        <v>35549</v>
      </c>
      <c r="AT173" s="13">
        <v>0</v>
      </c>
      <c r="AU173" s="13"/>
      <c r="AV173" s="13">
        <f t="shared" si="134"/>
        <v>0</v>
      </c>
      <c r="AW173" s="13"/>
      <c r="AX173" s="13">
        <f t="shared" si="135"/>
        <v>0</v>
      </c>
      <c r="AY173" s="13"/>
      <c r="AZ173" s="13">
        <f t="shared" si="136"/>
        <v>0</v>
      </c>
      <c r="BA173" s="13"/>
      <c r="BB173" s="13">
        <f t="shared" si="137"/>
        <v>0</v>
      </c>
      <c r="BC173" s="13"/>
      <c r="BD173" s="14">
        <f t="shared" si="138"/>
        <v>0</v>
      </c>
      <c r="BE173" s="13"/>
      <c r="BF173" s="13">
        <f t="shared" si="139"/>
        <v>0</v>
      </c>
      <c r="BG173" s="13"/>
      <c r="BH173" s="68">
        <f t="shared" si="140"/>
        <v>0</v>
      </c>
      <c r="BI173" s="3" t="s">
        <v>215</v>
      </c>
      <c r="BK173" s="27"/>
    </row>
    <row r="174" spans="1:63" ht="54" x14ac:dyDescent="0.35">
      <c r="A174" s="64" t="s">
        <v>216</v>
      </c>
      <c r="B174" s="72" t="s">
        <v>217</v>
      </c>
      <c r="C174" s="80" t="s">
        <v>35</v>
      </c>
      <c r="D174" s="13">
        <v>57683.9</v>
      </c>
      <c r="E174" s="13"/>
      <c r="F174" s="13">
        <f t="shared" si="114"/>
        <v>57683.9</v>
      </c>
      <c r="G174" s="13"/>
      <c r="H174" s="13">
        <f t="shared" si="115"/>
        <v>57683.9</v>
      </c>
      <c r="I174" s="13"/>
      <c r="J174" s="13">
        <f t="shared" si="116"/>
        <v>57683.9</v>
      </c>
      <c r="K174" s="13"/>
      <c r="L174" s="13">
        <f t="shared" si="117"/>
        <v>57683.9</v>
      </c>
      <c r="M174" s="13"/>
      <c r="N174" s="13">
        <f t="shared" si="118"/>
        <v>57683.9</v>
      </c>
      <c r="O174" s="13"/>
      <c r="P174" s="13">
        <f t="shared" si="119"/>
        <v>57683.9</v>
      </c>
      <c r="Q174" s="13">
        <v>-57683.9</v>
      </c>
      <c r="R174" s="13">
        <f t="shared" si="120"/>
        <v>0</v>
      </c>
      <c r="S174" s="13"/>
      <c r="T174" s="13">
        <f t="shared" si="121"/>
        <v>0</v>
      </c>
      <c r="U174" s="13"/>
      <c r="V174" s="13">
        <f t="shared" si="122"/>
        <v>0</v>
      </c>
      <c r="W174" s="13"/>
      <c r="X174" s="68">
        <f t="shared" si="123"/>
        <v>0</v>
      </c>
      <c r="Y174" s="13">
        <v>151968.9</v>
      </c>
      <c r="Z174" s="13"/>
      <c r="AA174" s="13">
        <f t="shared" si="124"/>
        <v>151968.9</v>
      </c>
      <c r="AB174" s="13"/>
      <c r="AC174" s="13">
        <f t="shared" si="125"/>
        <v>151968.9</v>
      </c>
      <c r="AD174" s="13"/>
      <c r="AE174" s="13">
        <f t="shared" si="126"/>
        <v>151968.9</v>
      </c>
      <c r="AF174" s="13"/>
      <c r="AG174" s="13">
        <f t="shared" si="127"/>
        <v>151968.9</v>
      </c>
      <c r="AH174" s="13"/>
      <c r="AI174" s="13">
        <f t="shared" si="128"/>
        <v>151968.9</v>
      </c>
      <c r="AJ174" s="13"/>
      <c r="AK174" s="13">
        <f t="shared" si="129"/>
        <v>151968.9</v>
      </c>
      <c r="AL174" s="13">
        <v>57683.9</v>
      </c>
      <c r="AM174" s="13">
        <f t="shared" si="130"/>
        <v>209652.8</v>
      </c>
      <c r="AN174" s="13"/>
      <c r="AO174" s="13">
        <f t="shared" si="131"/>
        <v>209652.8</v>
      </c>
      <c r="AP174" s="13"/>
      <c r="AQ174" s="13">
        <f t="shared" si="132"/>
        <v>209652.8</v>
      </c>
      <c r="AR174" s="13"/>
      <c r="AS174" s="68">
        <f t="shared" si="133"/>
        <v>209652.8</v>
      </c>
      <c r="AT174" s="13">
        <v>0</v>
      </c>
      <c r="AU174" s="13"/>
      <c r="AV174" s="13">
        <f t="shared" si="134"/>
        <v>0</v>
      </c>
      <c r="AW174" s="13"/>
      <c r="AX174" s="13">
        <f t="shared" si="135"/>
        <v>0</v>
      </c>
      <c r="AY174" s="13"/>
      <c r="AZ174" s="13">
        <f t="shared" si="136"/>
        <v>0</v>
      </c>
      <c r="BA174" s="13"/>
      <c r="BB174" s="13">
        <f t="shared" si="137"/>
        <v>0</v>
      </c>
      <c r="BC174" s="13"/>
      <c r="BD174" s="14">
        <f t="shared" si="138"/>
        <v>0</v>
      </c>
      <c r="BE174" s="13"/>
      <c r="BF174" s="13">
        <f t="shared" si="139"/>
        <v>0</v>
      </c>
      <c r="BG174" s="13"/>
      <c r="BH174" s="68">
        <f t="shared" si="140"/>
        <v>0</v>
      </c>
      <c r="BI174" s="3" t="s">
        <v>218</v>
      </c>
      <c r="BK174" s="27"/>
    </row>
    <row r="175" spans="1:63" ht="54" x14ac:dyDescent="0.35">
      <c r="A175" s="64" t="s">
        <v>219</v>
      </c>
      <c r="B175" s="72" t="s">
        <v>220</v>
      </c>
      <c r="C175" s="80" t="s">
        <v>35</v>
      </c>
      <c r="D175" s="13">
        <v>9209.2999999999993</v>
      </c>
      <c r="E175" s="13"/>
      <c r="F175" s="13">
        <f t="shared" si="114"/>
        <v>9209.2999999999993</v>
      </c>
      <c r="G175" s="13"/>
      <c r="H175" s="13">
        <f t="shared" si="115"/>
        <v>9209.2999999999993</v>
      </c>
      <c r="I175" s="13"/>
      <c r="J175" s="13">
        <f t="shared" si="116"/>
        <v>9209.2999999999993</v>
      </c>
      <c r="K175" s="13"/>
      <c r="L175" s="13">
        <f t="shared" si="117"/>
        <v>9209.2999999999993</v>
      </c>
      <c r="M175" s="13"/>
      <c r="N175" s="13">
        <f t="shared" si="118"/>
        <v>9209.2999999999993</v>
      </c>
      <c r="O175" s="13"/>
      <c r="P175" s="13">
        <f t="shared" si="119"/>
        <v>9209.2999999999993</v>
      </c>
      <c r="Q175" s="13">
        <v>-9209.2999999999993</v>
      </c>
      <c r="R175" s="13">
        <f t="shared" si="120"/>
        <v>0</v>
      </c>
      <c r="S175" s="13"/>
      <c r="T175" s="13">
        <f t="shared" si="121"/>
        <v>0</v>
      </c>
      <c r="U175" s="13"/>
      <c r="V175" s="13">
        <f t="shared" si="122"/>
        <v>0</v>
      </c>
      <c r="W175" s="13"/>
      <c r="X175" s="68">
        <f t="shared" si="123"/>
        <v>0</v>
      </c>
      <c r="Y175" s="13">
        <v>0</v>
      </c>
      <c r="Z175" s="13"/>
      <c r="AA175" s="13">
        <f t="shared" si="124"/>
        <v>0</v>
      </c>
      <c r="AB175" s="13"/>
      <c r="AC175" s="13">
        <f t="shared" si="125"/>
        <v>0</v>
      </c>
      <c r="AD175" s="13"/>
      <c r="AE175" s="13">
        <f t="shared" si="126"/>
        <v>0</v>
      </c>
      <c r="AF175" s="13"/>
      <c r="AG175" s="13">
        <f t="shared" si="127"/>
        <v>0</v>
      </c>
      <c r="AH175" s="13"/>
      <c r="AI175" s="13">
        <f t="shared" si="128"/>
        <v>0</v>
      </c>
      <c r="AJ175" s="13"/>
      <c r="AK175" s="13">
        <f t="shared" si="129"/>
        <v>0</v>
      </c>
      <c r="AL175" s="13">
        <v>9209.2999999999993</v>
      </c>
      <c r="AM175" s="13">
        <f t="shared" si="130"/>
        <v>9209.2999999999993</v>
      </c>
      <c r="AN175" s="13"/>
      <c r="AO175" s="13">
        <f t="shared" si="131"/>
        <v>9209.2999999999993</v>
      </c>
      <c r="AP175" s="13"/>
      <c r="AQ175" s="13">
        <f t="shared" si="132"/>
        <v>9209.2999999999993</v>
      </c>
      <c r="AR175" s="13"/>
      <c r="AS175" s="68">
        <f t="shared" si="133"/>
        <v>9209.2999999999993</v>
      </c>
      <c r="AT175" s="13">
        <v>0</v>
      </c>
      <c r="AU175" s="13"/>
      <c r="AV175" s="13">
        <f t="shared" si="134"/>
        <v>0</v>
      </c>
      <c r="AW175" s="13"/>
      <c r="AX175" s="13">
        <f t="shared" si="135"/>
        <v>0</v>
      </c>
      <c r="AY175" s="13"/>
      <c r="AZ175" s="13">
        <f t="shared" si="136"/>
        <v>0</v>
      </c>
      <c r="BA175" s="13"/>
      <c r="BB175" s="13">
        <f t="shared" si="137"/>
        <v>0</v>
      </c>
      <c r="BC175" s="13"/>
      <c r="BD175" s="14">
        <f t="shared" si="138"/>
        <v>0</v>
      </c>
      <c r="BE175" s="13"/>
      <c r="BF175" s="13">
        <f t="shared" si="139"/>
        <v>0</v>
      </c>
      <c r="BG175" s="13"/>
      <c r="BH175" s="68">
        <f t="shared" si="140"/>
        <v>0</v>
      </c>
      <c r="BI175" s="3" t="s">
        <v>221</v>
      </c>
      <c r="BK175" s="27"/>
    </row>
    <row r="176" spans="1:63" ht="54" x14ac:dyDescent="0.35">
      <c r="A176" s="64" t="s">
        <v>222</v>
      </c>
      <c r="B176" s="72" t="s">
        <v>223</v>
      </c>
      <c r="C176" s="80" t="s">
        <v>35</v>
      </c>
      <c r="D176" s="13">
        <v>7574</v>
      </c>
      <c r="E176" s="13"/>
      <c r="F176" s="13">
        <f t="shared" si="114"/>
        <v>7574</v>
      </c>
      <c r="G176" s="13">
        <v>314.48500000000001</v>
      </c>
      <c r="H176" s="13">
        <f t="shared" si="115"/>
        <v>7888.4849999999997</v>
      </c>
      <c r="I176" s="13"/>
      <c r="J176" s="13">
        <f t="shared" si="116"/>
        <v>7888.4849999999997</v>
      </c>
      <c r="K176" s="13"/>
      <c r="L176" s="13">
        <f t="shared" si="117"/>
        <v>7888.4849999999997</v>
      </c>
      <c r="M176" s="13"/>
      <c r="N176" s="13">
        <f t="shared" si="118"/>
        <v>7888.4849999999997</v>
      </c>
      <c r="O176" s="13"/>
      <c r="P176" s="13">
        <f t="shared" si="119"/>
        <v>7888.4849999999997</v>
      </c>
      <c r="Q176" s="13"/>
      <c r="R176" s="13">
        <f t="shared" si="120"/>
        <v>7888.4849999999997</v>
      </c>
      <c r="S176" s="13"/>
      <c r="T176" s="13">
        <f t="shared" si="121"/>
        <v>7888.4849999999997</v>
      </c>
      <c r="U176" s="13"/>
      <c r="V176" s="13">
        <f t="shared" si="122"/>
        <v>7888.4849999999997</v>
      </c>
      <c r="W176" s="13"/>
      <c r="X176" s="68">
        <f t="shared" si="123"/>
        <v>7888.4849999999997</v>
      </c>
      <c r="Y176" s="13">
        <v>0</v>
      </c>
      <c r="Z176" s="13"/>
      <c r="AA176" s="13">
        <f t="shared" si="124"/>
        <v>0</v>
      </c>
      <c r="AB176" s="13"/>
      <c r="AC176" s="13">
        <f t="shared" si="125"/>
        <v>0</v>
      </c>
      <c r="AD176" s="13"/>
      <c r="AE176" s="13">
        <f t="shared" si="126"/>
        <v>0</v>
      </c>
      <c r="AF176" s="13"/>
      <c r="AG176" s="13">
        <f t="shared" si="127"/>
        <v>0</v>
      </c>
      <c r="AH176" s="13"/>
      <c r="AI176" s="13">
        <f t="shared" si="128"/>
        <v>0</v>
      </c>
      <c r="AJ176" s="13"/>
      <c r="AK176" s="13">
        <f t="shared" si="129"/>
        <v>0</v>
      </c>
      <c r="AL176" s="13"/>
      <c r="AM176" s="13">
        <f t="shared" si="130"/>
        <v>0</v>
      </c>
      <c r="AN176" s="13"/>
      <c r="AO176" s="13">
        <f t="shared" si="131"/>
        <v>0</v>
      </c>
      <c r="AP176" s="13"/>
      <c r="AQ176" s="13">
        <f t="shared" si="132"/>
        <v>0</v>
      </c>
      <c r="AR176" s="13"/>
      <c r="AS176" s="68">
        <f t="shared" si="133"/>
        <v>0</v>
      </c>
      <c r="AT176" s="13">
        <v>0</v>
      </c>
      <c r="AU176" s="13"/>
      <c r="AV176" s="13">
        <f t="shared" si="134"/>
        <v>0</v>
      </c>
      <c r="AW176" s="13"/>
      <c r="AX176" s="13">
        <f t="shared" si="135"/>
        <v>0</v>
      </c>
      <c r="AY176" s="13"/>
      <c r="AZ176" s="13">
        <f t="shared" si="136"/>
        <v>0</v>
      </c>
      <c r="BA176" s="13"/>
      <c r="BB176" s="13">
        <f t="shared" si="137"/>
        <v>0</v>
      </c>
      <c r="BC176" s="13"/>
      <c r="BD176" s="14">
        <f t="shared" si="138"/>
        <v>0</v>
      </c>
      <c r="BE176" s="13"/>
      <c r="BF176" s="13">
        <f t="shared" si="139"/>
        <v>0</v>
      </c>
      <c r="BG176" s="13"/>
      <c r="BH176" s="68">
        <f t="shared" si="140"/>
        <v>0</v>
      </c>
      <c r="BI176" s="3" t="s">
        <v>224</v>
      </c>
      <c r="BK176" s="27"/>
    </row>
    <row r="177" spans="1:63" ht="54" x14ac:dyDescent="0.35">
      <c r="A177" s="64" t="s">
        <v>225</v>
      </c>
      <c r="B177" s="72" t="s">
        <v>226</v>
      </c>
      <c r="C177" s="80" t="s">
        <v>35</v>
      </c>
      <c r="D177" s="13">
        <v>640.5</v>
      </c>
      <c r="E177" s="13"/>
      <c r="F177" s="13">
        <f t="shared" si="114"/>
        <v>640.5</v>
      </c>
      <c r="G177" s="13"/>
      <c r="H177" s="13">
        <f t="shared" si="115"/>
        <v>640.5</v>
      </c>
      <c r="I177" s="13"/>
      <c r="J177" s="13">
        <f t="shared" si="116"/>
        <v>640.5</v>
      </c>
      <c r="K177" s="13"/>
      <c r="L177" s="13">
        <f t="shared" si="117"/>
        <v>640.5</v>
      </c>
      <c r="M177" s="13"/>
      <c r="N177" s="13">
        <f t="shared" si="118"/>
        <v>640.5</v>
      </c>
      <c r="O177" s="13"/>
      <c r="P177" s="13">
        <f t="shared" si="119"/>
        <v>640.5</v>
      </c>
      <c r="Q177" s="13"/>
      <c r="R177" s="13">
        <f t="shared" si="120"/>
        <v>640.5</v>
      </c>
      <c r="S177" s="13"/>
      <c r="T177" s="13">
        <f t="shared" si="121"/>
        <v>640.5</v>
      </c>
      <c r="U177" s="13"/>
      <c r="V177" s="13">
        <f t="shared" si="122"/>
        <v>640.5</v>
      </c>
      <c r="W177" s="13"/>
      <c r="X177" s="68">
        <f t="shared" si="123"/>
        <v>640.5</v>
      </c>
      <c r="Y177" s="13">
        <v>7899.7</v>
      </c>
      <c r="Z177" s="13"/>
      <c r="AA177" s="13">
        <f t="shared" si="124"/>
        <v>7899.7</v>
      </c>
      <c r="AB177" s="13"/>
      <c r="AC177" s="13">
        <f t="shared" si="125"/>
        <v>7899.7</v>
      </c>
      <c r="AD177" s="13"/>
      <c r="AE177" s="13">
        <f t="shared" si="126"/>
        <v>7899.7</v>
      </c>
      <c r="AF177" s="13"/>
      <c r="AG177" s="13">
        <f t="shared" si="127"/>
        <v>7899.7</v>
      </c>
      <c r="AH177" s="13"/>
      <c r="AI177" s="13">
        <f t="shared" si="128"/>
        <v>7899.7</v>
      </c>
      <c r="AJ177" s="13"/>
      <c r="AK177" s="13">
        <f t="shared" si="129"/>
        <v>7899.7</v>
      </c>
      <c r="AL177" s="13"/>
      <c r="AM177" s="13">
        <f t="shared" si="130"/>
        <v>7899.7</v>
      </c>
      <c r="AN177" s="13"/>
      <c r="AO177" s="13">
        <f t="shared" si="131"/>
        <v>7899.7</v>
      </c>
      <c r="AP177" s="13"/>
      <c r="AQ177" s="13">
        <f t="shared" si="132"/>
        <v>7899.7</v>
      </c>
      <c r="AR177" s="13"/>
      <c r="AS177" s="68">
        <f t="shared" si="133"/>
        <v>7899.7</v>
      </c>
      <c r="AT177" s="13">
        <v>0</v>
      </c>
      <c r="AU177" s="13"/>
      <c r="AV177" s="13">
        <f t="shared" si="134"/>
        <v>0</v>
      </c>
      <c r="AW177" s="13"/>
      <c r="AX177" s="13">
        <f t="shared" si="135"/>
        <v>0</v>
      </c>
      <c r="AY177" s="13"/>
      <c r="AZ177" s="13">
        <f t="shared" si="136"/>
        <v>0</v>
      </c>
      <c r="BA177" s="13"/>
      <c r="BB177" s="13">
        <f t="shared" si="137"/>
        <v>0</v>
      </c>
      <c r="BC177" s="13"/>
      <c r="BD177" s="14">
        <f t="shared" si="138"/>
        <v>0</v>
      </c>
      <c r="BE177" s="13"/>
      <c r="BF177" s="13">
        <f t="shared" si="139"/>
        <v>0</v>
      </c>
      <c r="BG177" s="13"/>
      <c r="BH177" s="68">
        <f t="shared" si="140"/>
        <v>0</v>
      </c>
      <c r="BI177" s="3" t="s">
        <v>227</v>
      </c>
      <c r="BK177" s="27"/>
    </row>
    <row r="178" spans="1:63" ht="54" x14ac:dyDescent="0.35">
      <c r="A178" s="64" t="s">
        <v>228</v>
      </c>
      <c r="B178" s="72" t="s">
        <v>229</v>
      </c>
      <c r="C178" s="80" t="s">
        <v>35</v>
      </c>
      <c r="D178" s="13">
        <v>7573.5</v>
      </c>
      <c r="E178" s="13"/>
      <c r="F178" s="13">
        <f t="shared" si="114"/>
        <v>7573.5</v>
      </c>
      <c r="G178" s="13">
        <v>314.48500000000001</v>
      </c>
      <c r="H178" s="13">
        <f t="shared" si="115"/>
        <v>7887.9849999999997</v>
      </c>
      <c r="I178" s="13"/>
      <c r="J178" s="13">
        <f t="shared" si="116"/>
        <v>7887.9849999999997</v>
      </c>
      <c r="K178" s="13"/>
      <c r="L178" s="13">
        <f t="shared" si="117"/>
        <v>7887.9849999999997</v>
      </c>
      <c r="M178" s="13"/>
      <c r="N178" s="13">
        <f t="shared" si="118"/>
        <v>7887.9849999999997</v>
      </c>
      <c r="O178" s="13"/>
      <c r="P178" s="13">
        <f t="shared" si="119"/>
        <v>7887.9849999999997</v>
      </c>
      <c r="Q178" s="13"/>
      <c r="R178" s="13">
        <f t="shared" si="120"/>
        <v>7887.9849999999997</v>
      </c>
      <c r="S178" s="13"/>
      <c r="T178" s="13">
        <f t="shared" si="121"/>
        <v>7887.9849999999997</v>
      </c>
      <c r="U178" s="13"/>
      <c r="V178" s="13">
        <f t="shared" si="122"/>
        <v>7887.9849999999997</v>
      </c>
      <c r="W178" s="13"/>
      <c r="X178" s="68">
        <f t="shared" si="123"/>
        <v>7887.9849999999997</v>
      </c>
      <c r="Y178" s="13">
        <v>0</v>
      </c>
      <c r="Z178" s="13"/>
      <c r="AA178" s="13">
        <f t="shared" si="124"/>
        <v>0</v>
      </c>
      <c r="AB178" s="13"/>
      <c r="AC178" s="13">
        <f t="shared" si="125"/>
        <v>0</v>
      </c>
      <c r="AD178" s="13"/>
      <c r="AE178" s="13">
        <f t="shared" si="126"/>
        <v>0</v>
      </c>
      <c r="AF178" s="13"/>
      <c r="AG178" s="13">
        <f t="shared" si="127"/>
        <v>0</v>
      </c>
      <c r="AH178" s="13"/>
      <c r="AI178" s="13">
        <f t="shared" si="128"/>
        <v>0</v>
      </c>
      <c r="AJ178" s="13"/>
      <c r="AK178" s="13">
        <f t="shared" si="129"/>
        <v>0</v>
      </c>
      <c r="AL178" s="13"/>
      <c r="AM178" s="13">
        <f t="shared" si="130"/>
        <v>0</v>
      </c>
      <c r="AN178" s="13"/>
      <c r="AO178" s="13">
        <f t="shared" si="131"/>
        <v>0</v>
      </c>
      <c r="AP178" s="13"/>
      <c r="AQ178" s="13">
        <f t="shared" si="132"/>
        <v>0</v>
      </c>
      <c r="AR178" s="13"/>
      <c r="AS178" s="68">
        <f t="shared" si="133"/>
        <v>0</v>
      </c>
      <c r="AT178" s="13">
        <v>0</v>
      </c>
      <c r="AU178" s="13"/>
      <c r="AV178" s="13">
        <f t="shared" si="134"/>
        <v>0</v>
      </c>
      <c r="AW178" s="13"/>
      <c r="AX178" s="13">
        <f t="shared" si="135"/>
        <v>0</v>
      </c>
      <c r="AY178" s="13"/>
      <c r="AZ178" s="13">
        <f t="shared" si="136"/>
        <v>0</v>
      </c>
      <c r="BA178" s="13"/>
      <c r="BB178" s="13">
        <f t="shared" si="137"/>
        <v>0</v>
      </c>
      <c r="BC178" s="13"/>
      <c r="BD178" s="14">
        <f t="shared" si="138"/>
        <v>0</v>
      </c>
      <c r="BE178" s="13"/>
      <c r="BF178" s="13">
        <f t="shared" si="139"/>
        <v>0</v>
      </c>
      <c r="BG178" s="13"/>
      <c r="BH178" s="68">
        <f t="shared" si="140"/>
        <v>0</v>
      </c>
      <c r="BI178" s="3" t="s">
        <v>230</v>
      </c>
      <c r="BK178" s="27"/>
    </row>
    <row r="179" spans="1:63" ht="54" x14ac:dyDescent="0.35">
      <c r="A179" s="64" t="s">
        <v>231</v>
      </c>
      <c r="B179" s="72" t="s">
        <v>232</v>
      </c>
      <c r="C179" s="80" t="s">
        <v>35</v>
      </c>
      <c r="D179" s="13">
        <v>0</v>
      </c>
      <c r="E179" s="13"/>
      <c r="F179" s="13">
        <f t="shared" si="114"/>
        <v>0</v>
      </c>
      <c r="G179" s="13"/>
      <c r="H179" s="13">
        <f t="shared" si="115"/>
        <v>0</v>
      </c>
      <c r="I179" s="13"/>
      <c r="J179" s="13">
        <f t="shared" si="116"/>
        <v>0</v>
      </c>
      <c r="K179" s="13"/>
      <c r="L179" s="13">
        <f t="shared" si="117"/>
        <v>0</v>
      </c>
      <c r="M179" s="13"/>
      <c r="N179" s="13">
        <f t="shared" si="118"/>
        <v>0</v>
      </c>
      <c r="O179" s="13"/>
      <c r="P179" s="13">
        <f t="shared" si="119"/>
        <v>0</v>
      </c>
      <c r="Q179" s="13"/>
      <c r="R179" s="13">
        <f t="shared" si="120"/>
        <v>0</v>
      </c>
      <c r="S179" s="13"/>
      <c r="T179" s="13">
        <f t="shared" si="121"/>
        <v>0</v>
      </c>
      <c r="U179" s="13"/>
      <c r="V179" s="13">
        <f t="shared" si="122"/>
        <v>0</v>
      </c>
      <c r="W179" s="13"/>
      <c r="X179" s="68">
        <f t="shared" si="123"/>
        <v>0</v>
      </c>
      <c r="Y179" s="13">
        <v>668.1</v>
      </c>
      <c r="Z179" s="13"/>
      <c r="AA179" s="13">
        <f t="shared" si="124"/>
        <v>668.1</v>
      </c>
      <c r="AB179" s="13"/>
      <c r="AC179" s="13">
        <f t="shared" si="125"/>
        <v>668.1</v>
      </c>
      <c r="AD179" s="13"/>
      <c r="AE179" s="13">
        <f t="shared" si="126"/>
        <v>668.1</v>
      </c>
      <c r="AF179" s="13"/>
      <c r="AG179" s="13">
        <f t="shared" si="127"/>
        <v>668.1</v>
      </c>
      <c r="AH179" s="13"/>
      <c r="AI179" s="13">
        <f t="shared" si="128"/>
        <v>668.1</v>
      </c>
      <c r="AJ179" s="13"/>
      <c r="AK179" s="13">
        <f t="shared" si="129"/>
        <v>668.1</v>
      </c>
      <c r="AL179" s="13"/>
      <c r="AM179" s="13">
        <f t="shared" si="130"/>
        <v>668.1</v>
      </c>
      <c r="AN179" s="13"/>
      <c r="AO179" s="13">
        <f t="shared" si="131"/>
        <v>668.1</v>
      </c>
      <c r="AP179" s="13"/>
      <c r="AQ179" s="13">
        <f t="shared" si="132"/>
        <v>668.1</v>
      </c>
      <c r="AR179" s="13"/>
      <c r="AS179" s="68">
        <f t="shared" si="133"/>
        <v>668.1</v>
      </c>
      <c r="AT179" s="13">
        <v>8231.5</v>
      </c>
      <c r="AU179" s="13"/>
      <c r="AV179" s="13">
        <f t="shared" si="134"/>
        <v>8231.5</v>
      </c>
      <c r="AW179" s="13"/>
      <c r="AX179" s="13">
        <f t="shared" si="135"/>
        <v>8231.5</v>
      </c>
      <c r="AY179" s="13"/>
      <c r="AZ179" s="13">
        <f t="shared" si="136"/>
        <v>8231.5</v>
      </c>
      <c r="BA179" s="13"/>
      <c r="BB179" s="13">
        <f t="shared" si="137"/>
        <v>8231.5</v>
      </c>
      <c r="BC179" s="13"/>
      <c r="BD179" s="14">
        <f t="shared" si="138"/>
        <v>8231.5</v>
      </c>
      <c r="BE179" s="13"/>
      <c r="BF179" s="13">
        <f t="shared" si="139"/>
        <v>8231.5</v>
      </c>
      <c r="BG179" s="13"/>
      <c r="BH179" s="68">
        <f t="shared" si="140"/>
        <v>8231.5</v>
      </c>
      <c r="BI179" s="3" t="s">
        <v>233</v>
      </c>
      <c r="BK179" s="27"/>
    </row>
    <row r="180" spans="1:63" ht="54" x14ac:dyDescent="0.35">
      <c r="A180" s="64" t="s">
        <v>234</v>
      </c>
      <c r="B180" s="72" t="s">
        <v>235</v>
      </c>
      <c r="C180" s="80" t="s">
        <v>35</v>
      </c>
      <c r="D180" s="13">
        <v>0</v>
      </c>
      <c r="E180" s="13"/>
      <c r="F180" s="13">
        <f t="shared" si="114"/>
        <v>0</v>
      </c>
      <c r="G180" s="13"/>
      <c r="H180" s="13">
        <f t="shared" si="115"/>
        <v>0</v>
      </c>
      <c r="I180" s="13"/>
      <c r="J180" s="13">
        <f t="shared" si="116"/>
        <v>0</v>
      </c>
      <c r="K180" s="13"/>
      <c r="L180" s="13">
        <f t="shared" si="117"/>
        <v>0</v>
      </c>
      <c r="M180" s="13"/>
      <c r="N180" s="13">
        <f t="shared" si="118"/>
        <v>0</v>
      </c>
      <c r="O180" s="13"/>
      <c r="P180" s="13">
        <f t="shared" si="119"/>
        <v>0</v>
      </c>
      <c r="Q180" s="13"/>
      <c r="R180" s="13">
        <f t="shared" si="120"/>
        <v>0</v>
      </c>
      <c r="S180" s="13"/>
      <c r="T180" s="13">
        <f t="shared" si="121"/>
        <v>0</v>
      </c>
      <c r="U180" s="13"/>
      <c r="V180" s="13">
        <f t="shared" si="122"/>
        <v>0</v>
      </c>
      <c r="W180" s="13"/>
      <c r="X180" s="68">
        <f t="shared" si="123"/>
        <v>0</v>
      </c>
      <c r="Y180" s="13">
        <v>668.1</v>
      </c>
      <c r="Z180" s="13"/>
      <c r="AA180" s="13">
        <f t="shared" si="124"/>
        <v>668.1</v>
      </c>
      <c r="AB180" s="13"/>
      <c r="AC180" s="13">
        <f t="shared" si="125"/>
        <v>668.1</v>
      </c>
      <c r="AD180" s="13"/>
      <c r="AE180" s="13">
        <f t="shared" si="126"/>
        <v>668.1</v>
      </c>
      <c r="AF180" s="13"/>
      <c r="AG180" s="13">
        <f t="shared" si="127"/>
        <v>668.1</v>
      </c>
      <c r="AH180" s="13"/>
      <c r="AI180" s="13">
        <f t="shared" si="128"/>
        <v>668.1</v>
      </c>
      <c r="AJ180" s="13"/>
      <c r="AK180" s="13">
        <f t="shared" si="129"/>
        <v>668.1</v>
      </c>
      <c r="AL180" s="13"/>
      <c r="AM180" s="13">
        <f t="shared" si="130"/>
        <v>668.1</v>
      </c>
      <c r="AN180" s="13"/>
      <c r="AO180" s="13">
        <f t="shared" si="131"/>
        <v>668.1</v>
      </c>
      <c r="AP180" s="13"/>
      <c r="AQ180" s="13">
        <f t="shared" si="132"/>
        <v>668.1</v>
      </c>
      <c r="AR180" s="13"/>
      <c r="AS180" s="68">
        <f t="shared" si="133"/>
        <v>668.1</v>
      </c>
      <c r="AT180" s="13">
        <v>8231.5</v>
      </c>
      <c r="AU180" s="13"/>
      <c r="AV180" s="13">
        <f t="shared" si="134"/>
        <v>8231.5</v>
      </c>
      <c r="AW180" s="13"/>
      <c r="AX180" s="13">
        <f t="shared" si="135"/>
        <v>8231.5</v>
      </c>
      <c r="AY180" s="13"/>
      <c r="AZ180" s="13">
        <f t="shared" si="136"/>
        <v>8231.5</v>
      </c>
      <c r="BA180" s="13"/>
      <c r="BB180" s="13">
        <f t="shared" si="137"/>
        <v>8231.5</v>
      </c>
      <c r="BC180" s="13"/>
      <c r="BD180" s="14">
        <f t="shared" si="138"/>
        <v>8231.5</v>
      </c>
      <c r="BE180" s="13"/>
      <c r="BF180" s="13">
        <f t="shared" si="139"/>
        <v>8231.5</v>
      </c>
      <c r="BG180" s="13"/>
      <c r="BH180" s="68">
        <f t="shared" si="140"/>
        <v>8231.5</v>
      </c>
      <c r="BI180" s="3" t="s">
        <v>236</v>
      </c>
      <c r="BK180" s="27"/>
    </row>
    <row r="181" spans="1:63" ht="54" x14ac:dyDescent="0.35">
      <c r="A181" s="64" t="s">
        <v>237</v>
      </c>
      <c r="B181" s="72" t="s">
        <v>238</v>
      </c>
      <c r="C181" s="80" t="s">
        <v>35</v>
      </c>
      <c r="D181" s="13">
        <v>0</v>
      </c>
      <c r="E181" s="13"/>
      <c r="F181" s="13">
        <f t="shared" si="114"/>
        <v>0</v>
      </c>
      <c r="G181" s="13"/>
      <c r="H181" s="13">
        <f t="shared" si="115"/>
        <v>0</v>
      </c>
      <c r="I181" s="13"/>
      <c r="J181" s="13">
        <f t="shared" si="116"/>
        <v>0</v>
      </c>
      <c r="K181" s="13"/>
      <c r="L181" s="13">
        <f t="shared" si="117"/>
        <v>0</v>
      </c>
      <c r="M181" s="13"/>
      <c r="N181" s="13">
        <f t="shared" si="118"/>
        <v>0</v>
      </c>
      <c r="O181" s="13"/>
      <c r="P181" s="13">
        <f t="shared" si="119"/>
        <v>0</v>
      </c>
      <c r="Q181" s="13"/>
      <c r="R181" s="13">
        <f t="shared" si="120"/>
        <v>0</v>
      </c>
      <c r="S181" s="13"/>
      <c r="T181" s="13">
        <f t="shared" si="121"/>
        <v>0</v>
      </c>
      <c r="U181" s="13"/>
      <c r="V181" s="13">
        <f t="shared" si="122"/>
        <v>0</v>
      </c>
      <c r="W181" s="13"/>
      <c r="X181" s="68">
        <f t="shared" si="123"/>
        <v>0</v>
      </c>
      <c r="Y181" s="13">
        <v>0</v>
      </c>
      <c r="Z181" s="13"/>
      <c r="AA181" s="13">
        <f t="shared" si="124"/>
        <v>0</v>
      </c>
      <c r="AB181" s="13"/>
      <c r="AC181" s="13">
        <f t="shared" si="125"/>
        <v>0</v>
      </c>
      <c r="AD181" s="13"/>
      <c r="AE181" s="13">
        <f t="shared" si="126"/>
        <v>0</v>
      </c>
      <c r="AF181" s="13"/>
      <c r="AG181" s="13">
        <f t="shared" si="127"/>
        <v>0</v>
      </c>
      <c r="AH181" s="13"/>
      <c r="AI181" s="13">
        <f t="shared" si="128"/>
        <v>0</v>
      </c>
      <c r="AJ181" s="13"/>
      <c r="AK181" s="13">
        <f t="shared" si="129"/>
        <v>0</v>
      </c>
      <c r="AL181" s="13"/>
      <c r="AM181" s="13">
        <f t="shared" si="130"/>
        <v>0</v>
      </c>
      <c r="AN181" s="13"/>
      <c r="AO181" s="13">
        <f t="shared" si="131"/>
        <v>0</v>
      </c>
      <c r="AP181" s="13"/>
      <c r="AQ181" s="13">
        <f t="shared" si="132"/>
        <v>0</v>
      </c>
      <c r="AR181" s="13"/>
      <c r="AS181" s="68">
        <f t="shared" si="133"/>
        <v>0</v>
      </c>
      <c r="AT181" s="13">
        <v>675.8</v>
      </c>
      <c r="AU181" s="13"/>
      <c r="AV181" s="13">
        <f t="shared" si="134"/>
        <v>675.8</v>
      </c>
      <c r="AW181" s="13"/>
      <c r="AX181" s="13">
        <f t="shared" si="135"/>
        <v>675.8</v>
      </c>
      <c r="AY181" s="13"/>
      <c r="AZ181" s="13">
        <f t="shared" si="136"/>
        <v>675.8</v>
      </c>
      <c r="BA181" s="13"/>
      <c r="BB181" s="13">
        <f t="shared" si="137"/>
        <v>675.8</v>
      </c>
      <c r="BC181" s="13"/>
      <c r="BD181" s="14">
        <f t="shared" si="138"/>
        <v>675.8</v>
      </c>
      <c r="BE181" s="13"/>
      <c r="BF181" s="13">
        <f t="shared" si="139"/>
        <v>675.8</v>
      </c>
      <c r="BG181" s="13"/>
      <c r="BH181" s="68">
        <f t="shared" si="140"/>
        <v>675.8</v>
      </c>
      <c r="BI181" s="3" t="s">
        <v>239</v>
      </c>
      <c r="BK181" s="27"/>
    </row>
    <row r="182" spans="1:63" ht="54" x14ac:dyDescent="0.35">
      <c r="A182" s="64" t="s">
        <v>240</v>
      </c>
      <c r="B182" s="72" t="s">
        <v>241</v>
      </c>
      <c r="C182" s="80" t="s">
        <v>35</v>
      </c>
      <c r="D182" s="13">
        <v>0</v>
      </c>
      <c r="E182" s="13"/>
      <c r="F182" s="13">
        <f t="shared" si="114"/>
        <v>0</v>
      </c>
      <c r="G182" s="13"/>
      <c r="H182" s="13">
        <f t="shared" si="115"/>
        <v>0</v>
      </c>
      <c r="I182" s="13"/>
      <c r="J182" s="13">
        <f t="shared" si="116"/>
        <v>0</v>
      </c>
      <c r="K182" s="13"/>
      <c r="L182" s="13">
        <f t="shared" si="117"/>
        <v>0</v>
      </c>
      <c r="M182" s="13"/>
      <c r="N182" s="13">
        <f t="shared" si="118"/>
        <v>0</v>
      </c>
      <c r="O182" s="13"/>
      <c r="P182" s="13">
        <f t="shared" si="119"/>
        <v>0</v>
      </c>
      <c r="Q182" s="13"/>
      <c r="R182" s="13">
        <f t="shared" si="120"/>
        <v>0</v>
      </c>
      <c r="S182" s="13"/>
      <c r="T182" s="13">
        <f t="shared" si="121"/>
        <v>0</v>
      </c>
      <c r="U182" s="13"/>
      <c r="V182" s="13">
        <f t="shared" si="122"/>
        <v>0</v>
      </c>
      <c r="W182" s="13"/>
      <c r="X182" s="68">
        <f t="shared" si="123"/>
        <v>0</v>
      </c>
      <c r="Y182" s="13">
        <v>0</v>
      </c>
      <c r="Z182" s="13"/>
      <c r="AA182" s="13">
        <f t="shared" si="124"/>
        <v>0</v>
      </c>
      <c r="AB182" s="13"/>
      <c r="AC182" s="13">
        <f t="shared" si="125"/>
        <v>0</v>
      </c>
      <c r="AD182" s="13"/>
      <c r="AE182" s="13">
        <f t="shared" si="126"/>
        <v>0</v>
      </c>
      <c r="AF182" s="13"/>
      <c r="AG182" s="13">
        <f t="shared" si="127"/>
        <v>0</v>
      </c>
      <c r="AH182" s="13"/>
      <c r="AI182" s="13">
        <f t="shared" si="128"/>
        <v>0</v>
      </c>
      <c r="AJ182" s="13"/>
      <c r="AK182" s="13">
        <f t="shared" si="129"/>
        <v>0</v>
      </c>
      <c r="AL182" s="13"/>
      <c r="AM182" s="13">
        <f t="shared" si="130"/>
        <v>0</v>
      </c>
      <c r="AN182" s="13"/>
      <c r="AO182" s="13">
        <f t="shared" si="131"/>
        <v>0</v>
      </c>
      <c r="AP182" s="13"/>
      <c r="AQ182" s="13">
        <f t="shared" si="132"/>
        <v>0</v>
      </c>
      <c r="AR182" s="13"/>
      <c r="AS182" s="68">
        <f t="shared" si="133"/>
        <v>0</v>
      </c>
      <c r="AT182" s="13">
        <v>696.1</v>
      </c>
      <c r="AU182" s="13"/>
      <c r="AV182" s="13">
        <f t="shared" si="134"/>
        <v>696.1</v>
      </c>
      <c r="AW182" s="13"/>
      <c r="AX182" s="13">
        <f t="shared" si="135"/>
        <v>696.1</v>
      </c>
      <c r="AY182" s="13"/>
      <c r="AZ182" s="13">
        <f t="shared" si="136"/>
        <v>696.1</v>
      </c>
      <c r="BA182" s="13"/>
      <c r="BB182" s="13">
        <f t="shared" si="137"/>
        <v>696.1</v>
      </c>
      <c r="BC182" s="13"/>
      <c r="BD182" s="14">
        <f t="shared" si="138"/>
        <v>696.1</v>
      </c>
      <c r="BE182" s="13"/>
      <c r="BF182" s="13">
        <f t="shared" si="139"/>
        <v>696.1</v>
      </c>
      <c r="BG182" s="13"/>
      <c r="BH182" s="68">
        <f t="shared" si="140"/>
        <v>696.1</v>
      </c>
      <c r="BI182" s="3" t="s">
        <v>242</v>
      </c>
      <c r="BK182" s="27"/>
    </row>
    <row r="183" spans="1:63" ht="54" x14ac:dyDescent="0.35">
      <c r="A183" s="64" t="s">
        <v>243</v>
      </c>
      <c r="B183" s="72" t="s">
        <v>244</v>
      </c>
      <c r="C183" s="80" t="s">
        <v>35</v>
      </c>
      <c r="D183" s="13">
        <v>0</v>
      </c>
      <c r="E183" s="13"/>
      <c r="F183" s="13">
        <f t="shared" si="114"/>
        <v>0</v>
      </c>
      <c r="G183" s="13"/>
      <c r="H183" s="13">
        <f t="shared" si="115"/>
        <v>0</v>
      </c>
      <c r="I183" s="13"/>
      <c r="J183" s="13">
        <f t="shared" si="116"/>
        <v>0</v>
      </c>
      <c r="K183" s="13"/>
      <c r="L183" s="13">
        <f t="shared" si="117"/>
        <v>0</v>
      </c>
      <c r="M183" s="13"/>
      <c r="N183" s="13">
        <f t="shared" si="118"/>
        <v>0</v>
      </c>
      <c r="O183" s="13"/>
      <c r="P183" s="13">
        <f t="shared" si="119"/>
        <v>0</v>
      </c>
      <c r="Q183" s="13"/>
      <c r="R183" s="13">
        <f t="shared" si="120"/>
        <v>0</v>
      </c>
      <c r="S183" s="13"/>
      <c r="T183" s="13">
        <f t="shared" si="121"/>
        <v>0</v>
      </c>
      <c r="U183" s="13"/>
      <c r="V183" s="13">
        <f t="shared" si="122"/>
        <v>0</v>
      </c>
      <c r="W183" s="13"/>
      <c r="X183" s="68">
        <f t="shared" si="123"/>
        <v>0</v>
      </c>
      <c r="Y183" s="13">
        <v>0</v>
      </c>
      <c r="Z183" s="13"/>
      <c r="AA183" s="13">
        <f t="shared" si="124"/>
        <v>0</v>
      </c>
      <c r="AB183" s="13"/>
      <c r="AC183" s="13">
        <f t="shared" si="125"/>
        <v>0</v>
      </c>
      <c r="AD183" s="13"/>
      <c r="AE183" s="13">
        <f t="shared" si="126"/>
        <v>0</v>
      </c>
      <c r="AF183" s="13"/>
      <c r="AG183" s="13">
        <f t="shared" si="127"/>
        <v>0</v>
      </c>
      <c r="AH183" s="13"/>
      <c r="AI183" s="13">
        <f t="shared" si="128"/>
        <v>0</v>
      </c>
      <c r="AJ183" s="13"/>
      <c r="AK183" s="13">
        <f t="shared" si="129"/>
        <v>0</v>
      </c>
      <c r="AL183" s="13"/>
      <c r="AM183" s="13">
        <f t="shared" si="130"/>
        <v>0</v>
      </c>
      <c r="AN183" s="13"/>
      <c r="AO183" s="13">
        <f t="shared" si="131"/>
        <v>0</v>
      </c>
      <c r="AP183" s="13"/>
      <c r="AQ183" s="13">
        <f t="shared" si="132"/>
        <v>0</v>
      </c>
      <c r="AR183" s="13"/>
      <c r="AS183" s="68">
        <f t="shared" si="133"/>
        <v>0</v>
      </c>
      <c r="AT183" s="13">
        <v>696.1</v>
      </c>
      <c r="AU183" s="13"/>
      <c r="AV183" s="13">
        <f t="shared" si="134"/>
        <v>696.1</v>
      </c>
      <c r="AW183" s="13"/>
      <c r="AX183" s="13">
        <f t="shared" si="135"/>
        <v>696.1</v>
      </c>
      <c r="AY183" s="13"/>
      <c r="AZ183" s="13">
        <f t="shared" si="136"/>
        <v>696.1</v>
      </c>
      <c r="BA183" s="13"/>
      <c r="BB183" s="13">
        <f t="shared" si="137"/>
        <v>696.1</v>
      </c>
      <c r="BC183" s="13"/>
      <c r="BD183" s="14">
        <f t="shared" si="138"/>
        <v>696.1</v>
      </c>
      <c r="BE183" s="13"/>
      <c r="BF183" s="13">
        <f t="shared" si="139"/>
        <v>696.1</v>
      </c>
      <c r="BG183" s="13"/>
      <c r="BH183" s="68">
        <f t="shared" si="140"/>
        <v>696.1</v>
      </c>
      <c r="BI183" s="3" t="s">
        <v>245</v>
      </c>
      <c r="BK183" s="27"/>
    </row>
    <row r="184" spans="1:63" ht="54" x14ac:dyDescent="0.35">
      <c r="A184" s="64" t="s">
        <v>246</v>
      </c>
      <c r="B184" s="72" t="s">
        <v>247</v>
      </c>
      <c r="C184" s="80" t="s">
        <v>35</v>
      </c>
      <c r="D184" s="13"/>
      <c r="E184" s="13"/>
      <c r="F184" s="13"/>
      <c r="G184" s="13">
        <v>7704.7619999999997</v>
      </c>
      <c r="H184" s="13">
        <f t="shared" si="115"/>
        <v>7704.7619999999997</v>
      </c>
      <c r="I184" s="13"/>
      <c r="J184" s="13">
        <f t="shared" si="116"/>
        <v>7704.7619999999997</v>
      </c>
      <c r="K184" s="13"/>
      <c r="L184" s="13">
        <f t="shared" si="117"/>
        <v>7704.7619999999997</v>
      </c>
      <c r="M184" s="13"/>
      <c r="N184" s="13">
        <f t="shared" si="118"/>
        <v>7704.7619999999997</v>
      </c>
      <c r="O184" s="13"/>
      <c r="P184" s="13">
        <f t="shared" si="119"/>
        <v>7704.7619999999997</v>
      </c>
      <c r="Q184" s="13"/>
      <c r="R184" s="13">
        <f t="shared" si="120"/>
        <v>7704.7619999999997</v>
      </c>
      <c r="S184" s="13"/>
      <c r="T184" s="13">
        <f t="shared" si="121"/>
        <v>7704.7619999999997</v>
      </c>
      <c r="U184" s="13"/>
      <c r="V184" s="13">
        <f t="shared" si="122"/>
        <v>7704.7619999999997</v>
      </c>
      <c r="W184" s="13"/>
      <c r="X184" s="68">
        <f t="shared" si="123"/>
        <v>7704.7619999999997</v>
      </c>
      <c r="Y184" s="13"/>
      <c r="Z184" s="13"/>
      <c r="AA184" s="13"/>
      <c r="AB184" s="13"/>
      <c r="AC184" s="13">
        <f t="shared" si="125"/>
        <v>0</v>
      </c>
      <c r="AD184" s="13"/>
      <c r="AE184" s="13">
        <f t="shared" si="126"/>
        <v>0</v>
      </c>
      <c r="AF184" s="13"/>
      <c r="AG184" s="13">
        <f t="shared" si="127"/>
        <v>0</v>
      </c>
      <c r="AH184" s="13"/>
      <c r="AI184" s="13">
        <f t="shared" si="128"/>
        <v>0</v>
      </c>
      <c r="AJ184" s="13"/>
      <c r="AK184" s="13">
        <f t="shared" si="129"/>
        <v>0</v>
      </c>
      <c r="AL184" s="13"/>
      <c r="AM184" s="13">
        <f t="shared" si="130"/>
        <v>0</v>
      </c>
      <c r="AN184" s="13"/>
      <c r="AO184" s="13">
        <f t="shared" si="131"/>
        <v>0</v>
      </c>
      <c r="AP184" s="13"/>
      <c r="AQ184" s="13">
        <f t="shared" si="132"/>
        <v>0</v>
      </c>
      <c r="AR184" s="13"/>
      <c r="AS184" s="68">
        <f t="shared" si="133"/>
        <v>0</v>
      </c>
      <c r="AT184" s="13"/>
      <c r="AU184" s="13"/>
      <c r="AV184" s="13"/>
      <c r="AW184" s="13"/>
      <c r="AX184" s="13">
        <f t="shared" si="135"/>
        <v>0</v>
      </c>
      <c r="AY184" s="13"/>
      <c r="AZ184" s="13">
        <f t="shared" si="136"/>
        <v>0</v>
      </c>
      <c r="BA184" s="13"/>
      <c r="BB184" s="13">
        <f t="shared" si="137"/>
        <v>0</v>
      </c>
      <c r="BC184" s="13"/>
      <c r="BD184" s="14">
        <f t="shared" si="138"/>
        <v>0</v>
      </c>
      <c r="BE184" s="13"/>
      <c r="BF184" s="13">
        <f t="shared" si="139"/>
        <v>0</v>
      </c>
      <c r="BG184" s="13"/>
      <c r="BH184" s="68">
        <f t="shared" si="140"/>
        <v>0</v>
      </c>
      <c r="BI184" s="3" t="s">
        <v>248</v>
      </c>
      <c r="BK184" s="27"/>
    </row>
    <row r="185" spans="1:63" x14ac:dyDescent="0.35">
      <c r="A185" s="64"/>
      <c r="B185" s="72" t="s">
        <v>249</v>
      </c>
      <c r="C185" s="83" t="s">
        <v>26</v>
      </c>
      <c r="D185" s="13">
        <f>D186+D187+D188+D189+D190</f>
        <v>87804.5</v>
      </c>
      <c r="E185" s="13">
        <f>E186+E187+E188+E189+E190</f>
        <v>0</v>
      </c>
      <c r="F185" s="13">
        <f t="shared" si="114"/>
        <v>87804.5</v>
      </c>
      <c r="G185" s="13">
        <f>G186+G187+G188+G189+G190</f>
        <v>0</v>
      </c>
      <c r="H185" s="13">
        <f t="shared" si="115"/>
        <v>87804.5</v>
      </c>
      <c r="I185" s="13">
        <f>I186+I187+I188+I189+I190</f>
        <v>0</v>
      </c>
      <c r="J185" s="13">
        <f t="shared" si="116"/>
        <v>87804.5</v>
      </c>
      <c r="K185" s="13">
        <f>K186+K187+K188+K189+K190</f>
        <v>-12157.376</v>
      </c>
      <c r="L185" s="13">
        <f t="shared" si="117"/>
        <v>75647.123999999996</v>
      </c>
      <c r="M185" s="13">
        <f>M186+M187+M188+M189+M190</f>
        <v>12157.376</v>
      </c>
      <c r="N185" s="13">
        <f t="shared" si="118"/>
        <v>87804.5</v>
      </c>
      <c r="O185" s="13">
        <f>O186+O187+O188+O189+O190</f>
        <v>0</v>
      </c>
      <c r="P185" s="13">
        <f t="shared" si="119"/>
        <v>87804.5</v>
      </c>
      <c r="Q185" s="13">
        <f>Q186+Q187+Q188+Q189+Q190</f>
        <v>0</v>
      </c>
      <c r="R185" s="13">
        <f t="shared" si="120"/>
        <v>87804.5</v>
      </c>
      <c r="S185" s="13">
        <f>S186+S187+S188+S189+S190</f>
        <v>0</v>
      </c>
      <c r="T185" s="13">
        <f t="shared" si="121"/>
        <v>87804.5</v>
      </c>
      <c r="U185" s="13">
        <f>U186+U187+U188+U189+U190</f>
        <v>0</v>
      </c>
      <c r="V185" s="13">
        <f t="shared" si="122"/>
        <v>87804.5</v>
      </c>
      <c r="W185" s="13">
        <f>W186+W187+W188+W189+W190</f>
        <v>0</v>
      </c>
      <c r="X185" s="68">
        <f t="shared" si="123"/>
        <v>87804.5</v>
      </c>
      <c r="Y185" s="13">
        <f>Y186+Y187+Y188+Y189+Y190</f>
        <v>31210.5</v>
      </c>
      <c r="Z185" s="13">
        <f>Z186+Z187+Z188+Z189+Z190</f>
        <v>0</v>
      </c>
      <c r="AA185" s="13">
        <f t="shared" si="124"/>
        <v>31210.5</v>
      </c>
      <c r="AB185" s="13">
        <f>AB186+AB187+AB188+AB189+AB190</f>
        <v>0</v>
      </c>
      <c r="AC185" s="13">
        <f t="shared" si="125"/>
        <v>31210.5</v>
      </c>
      <c r="AD185" s="13">
        <f>AD186+AD187+AD188+AD189+AD190</f>
        <v>0</v>
      </c>
      <c r="AE185" s="13">
        <f t="shared" si="126"/>
        <v>31210.5</v>
      </c>
      <c r="AF185" s="13">
        <f>AF186+AF187+AF188+AF189+AF190</f>
        <v>0</v>
      </c>
      <c r="AG185" s="13">
        <f t="shared" si="127"/>
        <v>31210.5</v>
      </c>
      <c r="AH185" s="13">
        <f>AH186+AH187+AH188+AH189+AH190</f>
        <v>0</v>
      </c>
      <c r="AI185" s="13">
        <f t="shared" si="128"/>
        <v>31210.5</v>
      </c>
      <c r="AJ185" s="13">
        <f>AJ186+AJ187+AJ188+AJ189+AJ190</f>
        <v>0</v>
      </c>
      <c r="AK185" s="13">
        <f t="shared" si="129"/>
        <v>31210.5</v>
      </c>
      <c r="AL185" s="13">
        <f>AL186+AL187+AL188+AL189+AL190</f>
        <v>0</v>
      </c>
      <c r="AM185" s="13">
        <f t="shared" si="130"/>
        <v>31210.5</v>
      </c>
      <c r="AN185" s="13">
        <f>AN186+AN187+AN188+AN189+AN190</f>
        <v>0</v>
      </c>
      <c r="AO185" s="13">
        <f t="shared" si="131"/>
        <v>31210.5</v>
      </c>
      <c r="AP185" s="13">
        <f>AP186+AP187+AP188+AP189+AP190</f>
        <v>0</v>
      </c>
      <c r="AQ185" s="13">
        <f t="shared" si="132"/>
        <v>31210.5</v>
      </c>
      <c r="AR185" s="13">
        <f>AR186+AR187+AR188+AR189+AR190</f>
        <v>0</v>
      </c>
      <c r="AS185" s="68">
        <f t="shared" si="133"/>
        <v>31210.5</v>
      </c>
      <c r="AT185" s="13">
        <f>AT186+AT187+AT188+AT189+AT190</f>
        <v>32708.6</v>
      </c>
      <c r="AU185" s="13">
        <f>AU186+AU187+AU188+AU189+AU190</f>
        <v>0</v>
      </c>
      <c r="AV185" s="13">
        <f t="shared" si="134"/>
        <v>32708.6</v>
      </c>
      <c r="AW185" s="13">
        <f>AW186+AW187+AW188+AW189+AW190</f>
        <v>0</v>
      </c>
      <c r="AX185" s="13">
        <f t="shared" si="135"/>
        <v>32708.6</v>
      </c>
      <c r="AY185" s="13">
        <f>AY186+AY187+AY188+AY189+AY190</f>
        <v>0</v>
      </c>
      <c r="AZ185" s="13">
        <f t="shared" si="136"/>
        <v>32708.6</v>
      </c>
      <c r="BA185" s="13">
        <f>BA186+BA187+BA188+BA189+BA190</f>
        <v>0</v>
      </c>
      <c r="BB185" s="13">
        <f t="shared" si="137"/>
        <v>32708.6</v>
      </c>
      <c r="BC185" s="13">
        <f>BC186+BC187+BC188+BC189+BC190</f>
        <v>0</v>
      </c>
      <c r="BD185" s="14">
        <f t="shared" si="138"/>
        <v>32708.6</v>
      </c>
      <c r="BE185" s="13">
        <f>BE186+BE187+BE188+BE189+BE190</f>
        <v>0</v>
      </c>
      <c r="BF185" s="13">
        <f t="shared" si="139"/>
        <v>32708.6</v>
      </c>
      <c r="BG185" s="13">
        <f>BG186+BG187+BG188+BG189+BG190</f>
        <v>0</v>
      </c>
      <c r="BH185" s="68">
        <f t="shared" si="140"/>
        <v>32708.6</v>
      </c>
      <c r="BK185" s="27"/>
    </row>
    <row r="186" spans="1:63" ht="54" x14ac:dyDescent="0.35">
      <c r="A186" s="64" t="s">
        <v>250</v>
      </c>
      <c r="B186" s="72" t="s">
        <v>251</v>
      </c>
      <c r="C186" s="80" t="s">
        <v>35</v>
      </c>
      <c r="D186" s="13">
        <v>28242.400000000001</v>
      </c>
      <c r="E186" s="13"/>
      <c r="F186" s="13">
        <f t="shared" si="114"/>
        <v>28242.400000000001</v>
      </c>
      <c r="G186" s="13"/>
      <c r="H186" s="13">
        <f t="shared" si="115"/>
        <v>28242.400000000001</v>
      </c>
      <c r="I186" s="13"/>
      <c r="J186" s="13">
        <f t="shared" si="116"/>
        <v>28242.400000000001</v>
      </c>
      <c r="K186" s="13">
        <v>-4183.57</v>
      </c>
      <c r="L186" s="13">
        <f t="shared" si="117"/>
        <v>24058.83</v>
      </c>
      <c r="M186" s="13">
        <v>4183.57</v>
      </c>
      <c r="N186" s="13">
        <f t="shared" si="118"/>
        <v>28242.400000000001</v>
      </c>
      <c r="O186" s="13"/>
      <c r="P186" s="13">
        <f t="shared" si="119"/>
        <v>28242.400000000001</v>
      </c>
      <c r="Q186" s="13"/>
      <c r="R186" s="13">
        <f t="shared" si="120"/>
        <v>28242.400000000001</v>
      </c>
      <c r="S186" s="13"/>
      <c r="T186" s="13">
        <f t="shared" si="121"/>
        <v>28242.400000000001</v>
      </c>
      <c r="U186" s="13"/>
      <c r="V186" s="13">
        <f t="shared" si="122"/>
        <v>28242.400000000001</v>
      </c>
      <c r="W186" s="13"/>
      <c r="X186" s="68">
        <f t="shared" si="123"/>
        <v>28242.400000000001</v>
      </c>
      <c r="Y186" s="13">
        <v>0</v>
      </c>
      <c r="Z186" s="13"/>
      <c r="AA186" s="13">
        <f t="shared" si="124"/>
        <v>0</v>
      </c>
      <c r="AB186" s="13"/>
      <c r="AC186" s="13">
        <f t="shared" si="125"/>
        <v>0</v>
      </c>
      <c r="AD186" s="13"/>
      <c r="AE186" s="13">
        <f t="shared" si="126"/>
        <v>0</v>
      </c>
      <c r="AF186" s="13"/>
      <c r="AG186" s="13">
        <f t="shared" si="127"/>
        <v>0</v>
      </c>
      <c r="AH186" s="13"/>
      <c r="AI186" s="13">
        <f t="shared" si="128"/>
        <v>0</v>
      </c>
      <c r="AJ186" s="13"/>
      <c r="AK186" s="13">
        <f t="shared" si="129"/>
        <v>0</v>
      </c>
      <c r="AL186" s="13"/>
      <c r="AM186" s="13">
        <f t="shared" si="130"/>
        <v>0</v>
      </c>
      <c r="AN186" s="13"/>
      <c r="AO186" s="13">
        <f t="shared" si="131"/>
        <v>0</v>
      </c>
      <c r="AP186" s="13"/>
      <c r="AQ186" s="13">
        <f t="shared" si="132"/>
        <v>0</v>
      </c>
      <c r="AR186" s="13"/>
      <c r="AS186" s="68">
        <f t="shared" si="133"/>
        <v>0</v>
      </c>
      <c r="AT186" s="13">
        <v>0</v>
      </c>
      <c r="AU186" s="13"/>
      <c r="AV186" s="13">
        <f t="shared" si="134"/>
        <v>0</v>
      </c>
      <c r="AW186" s="13"/>
      <c r="AX186" s="13">
        <f t="shared" si="135"/>
        <v>0</v>
      </c>
      <c r="AY186" s="13"/>
      <c r="AZ186" s="13">
        <f t="shared" si="136"/>
        <v>0</v>
      </c>
      <c r="BA186" s="13"/>
      <c r="BB186" s="13">
        <f t="shared" si="137"/>
        <v>0</v>
      </c>
      <c r="BC186" s="13"/>
      <c r="BD186" s="14">
        <f t="shared" si="138"/>
        <v>0</v>
      </c>
      <c r="BE186" s="13"/>
      <c r="BF186" s="13">
        <f t="shared" si="139"/>
        <v>0</v>
      </c>
      <c r="BG186" s="13"/>
      <c r="BH186" s="68">
        <f t="shared" si="140"/>
        <v>0</v>
      </c>
      <c r="BI186" s="3" t="s">
        <v>252</v>
      </c>
      <c r="BK186" s="27"/>
    </row>
    <row r="187" spans="1:63" ht="54" x14ac:dyDescent="0.35">
      <c r="A187" s="64" t="s">
        <v>253</v>
      </c>
      <c r="B187" s="72" t="s">
        <v>254</v>
      </c>
      <c r="C187" s="80" t="s">
        <v>35</v>
      </c>
      <c r="D187" s="13">
        <v>29781.1</v>
      </c>
      <c r="E187" s="13"/>
      <c r="F187" s="13">
        <f t="shared" si="114"/>
        <v>29781.1</v>
      </c>
      <c r="G187" s="13"/>
      <c r="H187" s="13">
        <f t="shared" si="115"/>
        <v>29781.1</v>
      </c>
      <c r="I187" s="13"/>
      <c r="J187" s="13">
        <f t="shared" si="116"/>
        <v>29781.1</v>
      </c>
      <c r="K187" s="13">
        <v>-3986.9029999999998</v>
      </c>
      <c r="L187" s="13">
        <f t="shared" si="117"/>
        <v>25794.197</v>
      </c>
      <c r="M187" s="13">
        <v>3986.9029999999998</v>
      </c>
      <c r="N187" s="13">
        <f t="shared" si="118"/>
        <v>29781.1</v>
      </c>
      <c r="O187" s="13"/>
      <c r="P187" s="13">
        <f t="shared" si="119"/>
        <v>29781.1</v>
      </c>
      <c r="Q187" s="13"/>
      <c r="R187" s="13">
        <f t="shared" si="120"/>
        <v>29781.1</v>
      </c>
      <c r="S187" s="13"/>
      <c r="T187" s="13">
        <f t="shared" si="121"/>
        <v>29781.1</v>
      </c>
      <c r="U187" s="13"/>
      <c r="V187" s="13">
        <f t="shared" si="122"/>
        <v>29781.1</v>
      </c>
      <c r="W187" s="13"/>
      <c r="X187" s="68">
        <f t="shared" si="123"/>
        <v>29781.1</v>
      </c>
      <c r="Y187" s="13">
        <v>0</v>
      </c>
      <c r="Z187" s="13"/>
      <c r="AA187" s="13">
        <f t="shared" si="124"/>
        <v>0</v>
      </c>
      <c r="AB187" s="13"/>
      <c r="AC187" s="13">
        <f t="shared" si="125"/>
        <v>0</v>
      </c>
      <c r="AD187" s="13"/>
      <c r="AE187" s="13">
        <f t="shared" si="126"/>
        <v>0</v>
      </c>
      <c r="AF187" s="13"/>
      <c r="AG187" s="13">
        <f t="shared" si="127"/>
        <v>0</v>
      </c>
      <c r="AH187" s="13"/>
      <c r="AI187" s="13">
        <f t="shared" si="128"/>
        <v>0</v>
      </c>
      <c r="AJ187" s="13"/>
      <c r="AK187" s="13">
        <f t="shared" si="129"/>
        <v>0</v>
      </c>
      <c r="AL187" s="13"/>
      <c r="AM187" s="13">
        <f t="shared" si="130"/>
        <v>0</v>
      </c>
      <c r="AN187" s="13"/>
      <c r="AO187" s="13">
        <f t="shared" si="131"/>
        <v>0</v>
      </c>
      <c r="AP187" s="13"/>
      <c r="AQ187" s="13">
        <f t="shared" si="132"/>
        <v>0</v>
      </c>
      <c r="AR187" s="13"/>
      <c r="AS187" s="68">
        <f t="shared" si="133"/>
        <v>0</v>
      </c>
      <c r="AT187" s="13">
        <v>0</v>
      </c>
      <c r="AU187" s="13"/>
      <c r="AV187" s="13">
        <f t="shared" si="134"/>
        <v>0</v>
      </c>
      <c r="AW187" s="13"/>
      <c r="AX187" s="13">
        <f t="shared" si="135"/>
        <v>0</v>
      </c>
      <c r="AY187" s="13"/>
      <c r="AZ187" s="13">
        <f t="shared" si="136"/>
        <v>0</v>
      </c>
      <c r="BA187" s="13"/>
      <c r="BB187" s="13">
        <f t="shared" si="137"/>
        <v>0</v>
      </c>
      <c r="BC187" s="13"/>
      <c r="BD187" s="14">
        <f t="shared" si="138"/>
        <v>0</v>
      </c>
      <c r="BE187" s="13"/>
      <c r="BF187" s="13">
        <f t="shared" si="139"/>
        <v>0</v>
      </c>
      <c r="BG187" s="13"/>
      <c r="BH187" s="68">
        <f t="shared" si="140"/>
        <v>0</v>
      </c>
      <c r="BI187" s="3" t="s">
        <v>255</v>
      </c>
      <c r="BK187" s="27"/>
    </row>
    <row r="188" spans="1:63" ht="54" x14ac:dyDescent="0.35">
      <c r="A188" s="64" t="s">
        <v>256</v>
      </c>
      <c r="B188" s="72" t="s">
        <v>257</v>
      </c>
      <c r="C188" s="80" t="s">
        <v>35</v>
      </c>
      <c r="D188" s="13">
        <v>29781</v>
      </c>
      <c r="E188" s="13"/>
      <c r="F188" s="13">
        <f t="shared" si="114"/>
        <v>29781</v>
      </c>
      <c r="G188" s="13"/>
      <c r="H188" s="13">
        <f t="shared" si="115"/>
        <v>29781</v>
      </c>
      <c r="I188" s="13"/>
      <c r="J188" s="13">
        <f t="shared" si="116"/>
        <v>29781</v>
      </c>
      <c r="K188" s="13">
        <v>-3986.9029999999998</v>
      </c>
      <c r="L188" s="13">
        <f t="shared" si="117"/>
        <v>25794.097000000002</v>
      </c>
      <c r="M188" s="13">
        <v>3986.9029999999998</v>
      </c>
      <c r="N188" s="13">
        <f t="shared" si="118"/>
        <v>29781</v>
      </c>
      <c r="O188" s="13"/>
      <c r="P188" s="13">
        <f t="shared" si="119"/>
        <v>29781</v>
      </c>
      <c r="Q188" s="13"/>
      <c r="R188" s="13">
        <f t="shared" si="120"/>
        <v>29781</v>
      </c>
      <c r="S188" s="13"/>
      <c r="T188" s="13">
        <f t="shared" si="121"/>
        <v>29781</v>
      </c>
      <c r="U188" s="13"/>
      <c r="V188" s="13">
        <f t="shared" si="122"/>
        <v>29781</v>
      </c>
      <c r="W188" s="13"/>
      <c r="X188" s="68">
        <f t="shared" si="123"/>
        <v>29781</v>
      </c>
      <c r="Y188" s="13">
        <v>0</v>
      </c>
      <c r="Z188" s="13"/>
      <c r="AA188" s="13">
        <f t="shared" si="124"/>
        <v>0</v>
      </c>
      <c r="AB188" s="13"/>
      <c r="AC188" s="13">
        <f t="shared" si="125"/>
        <v>0</v>
      </c>
      <c r="AD188" s="13"/>
      <c r="AE188" s="13">
        <f t="shared" si="126"/>
        <v>0</v>
      </c>
      <c r="AF188" s="13"/>
      <c r="AG188" s="13">
        <f t="shared" si="127"/>
        <v>0</v>
      </c>
      <c r="AH188" s="13"/>
      <c r="AI188" s="13">
        <f t="shared" si="128"/>
        <v>0</v>
      </c>
      <c r="AJ188" s="13"/>
      <c r="AK188" s="13">
        <f t="shared" si="129"/>
        <v>0</v>
      </c>
      <c r="AL188" s="13"/>
      <c r="AM188" s="13">
        <f t="shared" si="130"/>
        <v>0</v>
      </c>
      <c r="AN188" s="13"/>
      <c r="AO188" s="13">
        <f t="shared" si="131"/>
        <v>0</v>
      </c>
      <c r="AP188" s="13"/>
      <c r="AQ188" s="13">
        <f t="shared" si="132"/>
        <v>0</v>
      </c>
      <c r="AR188" s="13"/>
      <c r="AS188" s="68">
        <f t="shared" si="133"/>
        <v>0</v>
      </c>
      <c r="AT188" s="13">
        <v>0</v>
      </c>
      <c r="AU188" s="13"/>
      <c r="AV188" s="13">
        <f t="shared" si="134"/>
        <v>0</v>
      </c>
      <c r="AW188" s="13"/>
      <c r="AX188" s="13">
        <f t="shared" si="135"/>
        <v>0</v>
      </c>
      <c r="AY188" s="13"/>
      <c r="AZ188" s="13">
        <f t="shared" si="136"/>
        <v>0</v>
      </c>
      <c r="BA188" s="13"/>
      <c r="BB188" s="13">
        <f t="shared" si="137"/>
        <v>0</v>
      </c>
      <c r="BC188" s="13"/>
      <c r="BD188" s="14">
        <f t="shared" si="138"/>
        <v>0</v>
      </c>
      <c r="BE188" s="13"/>
      <c r="BF188" s="13">
        <f t="shared" si="139"/>
        <v>0</v>
      </c>
      <c r="BG188" s="13"/>
      <c r="BH188" s="68">
        <f t="shared" si="140"/>
        <v>0</v>
      </c>
      <c r="BI188" s="3" t="s">
        <v>258</v>
      </c>
      <c r="BK188" s="27"/>
    </row>
    <row r="189" spans="1:63" ht="54" x14ac:dyDescent="0.35">
      <c r="A189" s="64" t="s">
        <v>259</v>
      </c>
      <c r="B189" s="72" t="s">
        <v>260</v>
      </c>
      <c r="C189" s="80" t="s">
        <v>35</v>
      </c>
      <c r="D189" s="13">
        <v>0</v>
      </c>
      <c r="E189" s="13"/>
      <c r="F189" s="13">
        <f t="shared" si="114"/>
        <v>0</v>
      </c>
      <c r="G189" s="13"/>
      <c r="H189" s="13">
        <f t="shared" si="115"/>
        <v>0</v>
      </c>
      <c r="I189" s="13"/>
      <c r="J189" s="13">
        <f t="shared" si="116"/>
        <v>0</v>
      </c>
      <c r="K189" s="13"/>
      <c r="L189" s="13">
        <f t="shared" si="117"/>
        <v>0</v>
      </c>
      <c r="M189" s="13"/>
      <c r="N189" s="13">
        <f t="shared" si="118"/>
        <v>0</v>
      </c>
      <c r="O189" s="13"/>
      <c r="P189" s="13">
        <f t="shared" si="119"/>
        <v>0</v>
      </c>
      <c r="Q189" s="13"/>
      <c r="R189" s="13">
        <f t="shared" si="120"/>
        <v>0</v>
      </c>
      <c r="S189" s="13"/>
      <c r="T189" s="13">
        <f t="shared" si="121"/>
        <v>0</v>
      </c>
      <c r="U189" s="13"/>
      <c r="V189" s="13">
        <f t="shared" si="122"/>
        <v>0</v>
      </c>
      <c r="W189" s="13"/>
      <c r="X189" s="68">
        <f t="shared" si="123"/>
        <v>0</v>
      </c>
      <c r="Y189" s="13">
        <v>31210.5</v>
      </c>
      <c r="Z189" s="13"/>
      <c r="AA189" s="13">
        <f t="shared" si="124"/>
        <v>31210.5</v>
      </c>
      <c r="AB189" s="13"/>
      <c r="AC189" s="13">
        <f t="shared" si="125"/>
        <v>31210.5</v>
      </c>
      <c r="AD189" s="13"/>
      <c r="AE189" s="13">
        <f t="shared" si="126"/>
        <v>31210.5</v>
      </c>
      <c r="AF189" s="13"/>
      <c r="AG189" s="13">
        <f t="shared" si="127"/>
        <v>31210.5</v>
      </c>
      <c r="AH189" s="13"/>
      <c r="AI189" s="13">
        <f t="shared" si="128"/>
        <v>31210.5</v>
      </c>
      <c r="AJ189" s="13"/>
      <c r="AK189" s="13">
        <f t="shared" si="129"/>
        <v>31210.5</v>
      </c>
      <c r="AL189" s="13"/>
      <c r="AM189" s="13">
        <f t="shared" si="130"/>
        <v>31210.5</v>
      </c>
      <c r="AN189" s="13"/>
      <c r="AO189" s="13">
        <f t="shared" si="131"/>
        <v>31210.5</v>
      </c>
      <c r="AP189" s="13"/>
      <c r="AQ189" s="13">
        <f t="shared" si="132"/>
        <v>31210.5</v>
      </c>
      <c r="AR189" s="13"/>
      <c r="AS189" s="68">
        <f t="shared" si="133"/>
        <v>31210.5</v>
      </c>
      <c r="AT189" s="13">
        <v>0</v>
      </c>
      <c r="AU189" s="13"/>
      <c r="AV189" s="13">
        <f t="shared" si="134"/>
        <v>0</v>
      </c>
      <c r="AW189" s="13"/>
      <c r="AX189" s="13">
        <f t="shared" si="135"/>
        <v>0</v>
      </c>
      <c r="AY189" s="13"/>
      <c r="AZ189" s="13">
        <f t="shared" si="136"/>
        <v>0</v>
      </c>
      <c r="BA189" s="13"/>
      <c r="BB189" s="13">
        <f t="shared" si="137"/>
        <v>0</v>
      </c>
      <c r="BC189" s="13"/>
      <c r="BD189" s="14">
        <f t="shared" si="138"/>
        <v>0</v>
      </c>
      <c r="BE189" s="13"/>
      <c r="BF189" s="13">
        <f t="shared" si="139"/>
        <v>0</v>
      </c>
      <c r="BG189" s="13"/>
      <c r="BH189" s="68">
        <f t="shared" si="140"/>
        <v>0</v>
      </c>
      <c r="BI189" s="3" t="s">
        <v>261</v>
      </c>
      <c r="BK189" s="27"/>
    </row>
    <row r="190" spans="1:63" ht="54" x14ac:dyDescent="0.35">
      <c r="A190" s="64" t="s">
        <v>262</v>
      </c>
      <c r="B190" s="72" t="s">
        <v>263</v>
      </c>
      <c r="C190" s="80" t="s">
        <v>35</v>
      </c>
      <c r="D190" s="13">
        <v>0</v>
      </c>
      <c r="E190" s="13"/>
      <c r="F190" s="13">
        <f t="shared" si="114"/>
        <v>0</v>
      </c>
      <c r="G190" s="13"/>
      <c r="H190" s="13">
        <f t="shared" si="115"/>
        <v>0</v>
      </c>
      <c r="I190" s="13"/>
      <c r="J190" s="13">
        <f t="shared" si="116"/>
        <v>0</v>
      </c>
      <c r="K190" s="13"/>
      <c r="L190" s="13">
        <f t="shared" si="117"/>
        <v>0</v>
      </c>
      <c r="M190" s="13"/>
      <c r="N190" s="13">
        <f t="shared" si="118"/>
        <v>0</v>
      </c>
      <c r="O190" s="13"/>
      <c r="P190" s="13">
        <f t="shared" si="119"/>
        <v>0</v>
      </c>
      <c r="Q190" s="13"/>
      <c r="R190" s="13">
        <f t="shared" si="120"/>
        <v>0</v>
      </c>
      <c r="S190" s="13"/>
      <c r="T190" s="13">
        <f t="shared" si="121"/>
        <v>0</v>
      </c>
      <c r="U190" s="13"/>
      <c r="V190" s="13">
        <f t="shared" si="122"/>
        <v>0</v>
      </c>
      <c r="W190" s="13"/>
      <c r="X190" s="68">
        <f t="shared" si="123"/>
        <v>0</v>
      </c>
      <c r="Y190" s="13">
        <v>0</v>
      </c>
      <c r="Z190" s="13"/>
      <c r="AA190" s="13">
        <f t="shared" si="124"/>
        <v>0</v>
      </c>
      <c r="AB190" s="13"/>
      <c r="AC190" s="13">
        <f t="shared" si="125"/>
        <v>0</v>
      </c>
      <c r="AD190" s="13"/>
      <c r="AE190" s="13">
        <f t="shared" si="126"/>
        <v>0</v>
      </c>
      <c r="AF190" s="13"/>
      <c r="AG190" s="13">
        <f t="shared" si="127"/>
        <v>0</v>
      </c>
      <c r="AH190" s="13"/>
      <c r="AI190" s="13">
        <f t="shared" si="128"/>
        <v>0</v>
      </c>
      <c r="AJ190" s="13"/>
      <c r="AK190" s="13">
        <f t="shared" si="129"/>
        <v>0</v>
      </c>
      <c r="AL190" s="13"/>
      <c r="AM190" s="13">
        <f t="shared" si="130"/>
        <v>0</v>
      </c>
      <c r="AN190" s="13"/>
      <c r="AO190" s="13">
        <f t="shared" si="131"/>
        <v>0</v>
      </c>
      <c r="AP190" s="13"/>
      <c r="AQ190" s="13">
        <f t="shared" si="132"/>
        <v>0</v>
      </c>
      <c r="AR190" s="13"/>
      <c r="AS190" s="68">
        <f t="shared" si="133"/>
        <v>0</v>
      </c>
      <c r="AT190" s="13">
        <v>32708.6</v>
      </c>
      <c r="AU190" s="13"/>
      <c r="AV190" s="13">
        <f t="shared" si="134"/>
        <v>32708.6</v>
      </c>
      <c r="AW190" s="13"/>
      <c r="AX190" s="13">
        <f t="shared" si="135"/>
        <v>32708.6</v>
      </c>
      <c r="AY190" s="13"/>
      <c r="AZ190" s="13">
        <f t="shared" si="136"/>
        <v>32708.6</v>
      </c>
      <c r="BA190" s="13"/>
      <c r="BB190" s="13">
        <f t="shared" si="137"/>
        <v>32708.6</v>
      </c>
      <c r="BC190" s="13"/>
      <c r="BD190" s="14">
        <f t="shared" si="138"/>
        <v>32708.6</v>
      </c>
      <c r="BE190" s="13"/>
      <c r="BF190" s="13">
        <f t="shared" si="139"/>
        <v>32708.6</v>
      </c>
      <c r="BG190" s="13"/>
      <c r="BH190" s="68">
        <f t="shared" si="140"/>
        <v>32708.6</v>
      </c>
      <c r="BI190" s="3" t="s">
        <v>264</v>
      </c>
      <c r="BK190" s="27"/>
    </row>
    <row r="191" spans="1:63" ht="17.25" customHeight="1" x14ac:dyDescent="0.35">
      <c r="A191" s="64"/>
      <c r="B191" s="88" t="s">
        <v>265</v>
      </c>
      <c r="C191" s="88"/>
      <c r="D191" s="13">
        <f>D18+D72+D116+D127+D155+D167+D172+D185</f>
        <v>5567816.5999999996</v>
      </c>
      <c r="E191" s="13">
        <f>E18+E72+E116+E127+E155+E167+E172+E185</f>
        <v>-68981.171000000002</v>
      </c>
      <c r="F191" s="13">
        <f t="shared" si="114"/>
        <v>5498835.4289999995</v>
      </c>
      <c r="G191" s="13">
        <f>G18+G72+G116+G127+G155+G167+G172+G185+G165</f>
        <v>-626761.71999999986</v>
      </c>
      <c r="H191" s="13">
        <f t="shared" si="115"/>
        <v>4872073.7089999998</v>
      </c>
      <c r="I191" s="13">
        <f>I18+I72+I116+I127+I155+I167+I172+I185+I165</f>
        <v>29454.86</v>
      </c>
      <c r="J191" s="13">
        <f t="shared" si="116"/>
        <v>4901528.5690000001</v>
      </c>
      <c r="K191" s="13">
        <f>K18+K72+K116+K127+K155+K167+K172+K185+K165</f>
        <v>327961.42799999996</v>
      </c>
      <c r="L191" s="13">
        <f t="shared" si="117"/>
        <v>5229489.9970000004</v>
      </c>
      <c r="M191" s="13">
        <f>M18+M72+M116+M127+M155+M167+M172+M185+M165</f>
        <v>465718.36399999994</v>
      </c>
      <c r="N191" s="13">
        <f t="shared" si="118"/>
        <v>5695208.3610000005</v>
      </c>
      <c r="O191" s="13">
        <f>O18+O72+O116+O127+O155+O167+O172+O185+O165</f>
        <v>23345.899000000001</v>
      </c>
      <c r="P191" s="13">
        <f t="shared" si="119"/>
        <v>5718554.2600000007</v>
      </c>
      <c r="Q191" s="13">
        <f>Q18+Q72+Q116+Q127+Q155+Q167+Q172+Q185+Q165</f>
        <v>594712.44099999999</v>
      </c>
      <c r="R191" s="13">
        <f t="shared" si="120"/>
        <v>6313266.7010000004</v>
      </c>
      <c r="S191" s="13">
        <f>S18+S72+S116+S127+S155+S167+S172+S185+S165</f>
        <v>324.98099999999999</v>
      </c>
      <c r="T191" s="13">
        <f t="shared" si="121"/>
        <v>6313591.682</v>
      </c>
      <c r="U191" s="13">
        <f>U18+U72+U116+U127+U155+U167+U172+U185+U165</f>
        <v>0</v>
      </c>
      <c r="V191" s="13">
        <f t="shared" si="122"/>
        <v>6313591.682</v>
      </c>
      <c r="W191" s="13">
        <f>W18+W72+W116+W127+W155+W167+W172+W185+W165</f>
        <v>7733.2339999999676</v>
      </c>
      <c r="X191" s="68">
        <f t="shared" si="123"/>
        <v>6321324.9160000002</v>
      </c>
      <c r="Y191" s="13">
        <f>Y18+Y72+Y116+Y127+Y155+Y167+Y172+Y185</f>
        <v>4489082.5</v>
      </c>
      <c r="Z191" s="13">
        <f>Z18+Z72+Z116+Z127+Z155+Z167+Z172+Z185</f>
        <v>4975.3069999999989</v>
      </c>
      <c r="AA191" s="13">
        <f t="shared" si="124"/>
        <v>4494057.807</v>
      </c>
      <c r="AB191" s="13">
        <f>AB18+AB72+AB116+AB127+AB155+AB167+AB172+AB185+AB165</f>
        <v>977618.13899999997</v>
      </c>
      <c r="AC191" s="13">
        <f t="shared" si="125"/>
        <v>5471675.9460000005</v>
      </c>
      <c r="AD191" s="13">
        <f>AD18+AD72+AD116+AD127+AD155+AD167+AD172+AD185+AD165</f>
        <v>11818.026999999973</v>
      </c>
      <c r="AE191" s="13">
        <f t="shared" si="126"/>
        <v>5483493.9730000002</v>
      </c>
      <c r="AF191" s="13">
        <f>AF18+AF72+AF116+AF127+AF155+AF167+AF172+AF185+AF165</f>
        <v>-4998.4359999999997</v>
      </c>
      <c r="AG191" s="13">
        <f t="shared" si="127"/>
        <v>5478495.5370000005</v>
      </c>
      <c r="AH191" s="13">
        <f>AH18+AH72+AH116+AH127+AH155+AH167+AH172+AH185+AH165</f>
        <v>156443.87800000003</v>
      </c>
      <c r="AI191" s="13">
        <f t="shared" si="128"/>
        <v>5634939.415000001</v>
      </c>
      <c r="AJ191" s="13">
        <f>AJ18+AJ72+AJ116+AJ127+AJ155+AJ167+AJ172+AJ185+AJ165</f>
        <v>0</v>
      </c>
      <c r="AK191" s="13">
        <f t="shared" si="129"/>
        <v>5634939.415000001</v>
      </c>
      <c r="AL191" s="13">
        <f>AL18+AL72+AL116+AL127+AL155+AL167+AL172+AL185+AL165</f>
        <v>238150.53300000005</v>
      </c>
      <c r="AM191" s="13">
        <f t="shared" si="130"/>
        <v>5873089.9480000008</v>
      </c>
      <c r="AN191" s="13">
        <f>AN18+AN72+AN116+AN127+AN155+AN167+AN172+AN185+AN165</f>
        <v>-579.1</v>
      </c>
      <c r="AO191" s="13">
        <f t="shared" si="131"/>
        <v>5872510.8480000012</v>
      </c>
      <c r="AP191" s="13">
        <f>AP18+AP72+AP116+AP127+AP155+AP167+AP172+AP185+AP165</f>
        <v>0</v>
      </c>
      <c r="AQ191" s="13">
        <f t="shared" si="132"/>
        <v>5872510.8480000012</v>
      </c>
      <c r="AR191" s="13">
        <f>AR18+AR72+AR116+AR127+AR155+AR167+AR172+AR185+AR165</f>
        <v>121585.44499999999</v>
      </c>
      <c r="AS191" s="68">
        <f t="shared" si="133"/>
        <v>5994096.2930000015</v>
      </c>
      <c r="AT191" s="13">
        <f>AT18+AT72+AT116+AT127+AT155+AT167+AT172+AT185</f>
        <v>3929971.9999999995</v>
      </c>
      <c r="AU191" s="13">
        <f>AU18+AU72+AU116+AU127+AU155+AU167+AU172+AU185</f>
        <v>-70868.899999999994</v>
      </c>
      <c r="AV191" s="13">
        <f t="shared" si="134"/>
        <v>3859103.0999999996</v>
      </c>
      <c r="AW191" s="13">
        <f>AW18+AW72+AW116+AW127+AW155+AW167+AW172+AW185+AW165</f>
        <v>380618.08399999997</v>
      </c>
      <c r="AX191" s="13">
        <f t="shared" si="135"/>
        <v>4239721.1839999994</v>
      </c>
      <c r="AY191" s="13">
        <f>AY18+AY72+AY116+AY127+AY155+AY167+AY172+AY185+AY165</f>
        <v>0</v>
      </c>
      <c r="AZ191" s="13">
        <f t="shared" si="136"/>
        <v>4239721.1839999994</v>
      </c>
      <c r="BA191" s="13">
        <f>BA18+BA72+BA116+BA127+BA155+BA167+BA172+BA185+BA165</f>
        <v>250797.6</v>
      </c>
      <c r="BB191" s="13">
        <f t="shared" si="137"/>
        <v>4490518.7839999991</v>
      </c>
      <c r="BC191" s="13">
        <f>BC18+BC72+BC116+BC127+BC155+BC167+BC172+BC185+BC165</f>
        <v>0</v>
      </c>
      <c r="BD191" s="14">
        <f t="shared" si="138"/>
        <v>4490518.7839999991</v>
      </c>
      <c r="BE191" s="13">
        <f>BE18+BE72+BE116+BE127+BE155+BE167+BE172+BE185+BE165</f>
        <v>960.19200000003912</v>
      </c>
      <c r="BF191" s="13">
        <f t="shared" si="139"/>
        <v>4491478.9759999989</v>
      </c>
      <c r="BG191" s="13">
        <f>BG18+BG72+BG116+BG127+BG155+BG167+BG172+BG185+BG165</f>
        <v>27554.688999999998</v>
      </c>
      <c r="BH191" s="68">
        <f t="shared" si="140"/>
        <v>4519033.6649999991</v>
      </c>
      <c r="BK191" s="27"/>
    </row>
    <row r="192" spans="1:63" ht="15" customHeight="1" x14ac:dyDescent="0.35">
      <c r="A192" s="64"/>
      <c r="B192" s="98" t="s">
        <v>266</v>
      </c>
      <c r="C192" s="98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68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68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4"/>
      <c r="BE192" s="13"/>
      <c r="BF192" s="13"/>
      <c r="BG192" s="13"/>
      <c r="BH192" s="68"/>
      <c r="BK192" s="27"/>
    </row>
    <row r="193" spans="1:63" ht="17.25" customHeight="1" x14ac:dyDescent="0.35">
      <c r="A193" s="64"/>
      <c r="B193" s="98" t="s">
        <v>153</v>
      </c>
      <c r="C193" s="98"/>
      <c r="D193" s="13">
        <f>D130</f>
        <v>14572.000000000002</v>
      </c>
      <c r="E193" s="13">
        <f>E130</f>
        <v>0</v>
      </c>
      <c r="F193" s="13">
        <f t="shared" si="114"/>
        <v>14572.000000000002</v>
      </c>
      <c r="G193" s="13">
        <f>G130</f>
        <v>0</v>
      </c>
      <c r="H193" s="13">
        <f t="shared" si="115"/>
        <v>14572.000000000002</v>
      </c>
      <c r="I193" s="13">
        <f>I130</f>
        <v>0</v>
      </c>
      <c r="J193" s="13">
        <f t="shared" si="116"/>
        <v>14572.000000000002</v>
      </c>
      <c r="K193" s="13">
        <f>K130</f>
        <v>0</v>
      </c>
      <c r="L193" s="13">
        <f t="shared" si="117"/>
        <v>14572.000000000002</v>
      </c>
      <c r="M193" s="13">
        <f>M130</f>
        <v>0</v>
      </c>
      <c r="N193" s="13">
        <f t="shared" si="118"/>
        <v>14572.000000000002</v>
      </c>
      <c r="O193" s="13">
        <f>O130</f>
        <v>0</v>
      </c>
      <c r="P193" s="13">
        <f t="shared" si="119"/>
        <v>14572.000000000002</v>
      </c>
      <c r="Q193" s="13">
        <f>Q130</f>
        <v>0</v>
      </c>
      <c r="R193" s="13">
        <f t="shared" si="120"/>
        <v>14572.000000000002</v>
      </c>
      <c r="S193" s="13">
        <f>S130</f>
        <v>0</v>
      </c>
      <c r="T193" s="13">
        <f t="shared" si="121"/>
        <v>14572.000000000002</v>
      </c>
      <c r="U193" s="13">
        <f>U130</f>
        <v>0</v>
      </c>
      <c r="V193" s="13">
        <f t="shared" si="122"/>
        <v>14572.000000000002</v>
      </c>
      <c r="W193" s="13">
        <f>W130</f>
        <v>0</v>
      </c>
      <c r="X193" s="68">
        <f t="shared" si="123"/>
        <v>14572.000000000002</v>
      </c>
      <c r="Y193" s="13">
        <f>Y130</f>
        <v>40592.799999999996</v>
      </c>
      <c r="Z193" s="13">
        <f>Z130</f>
        <v>0</v>
      </c>
      <c r="AA193" s="13">
        <f t="shared" si="124"/>
        <v>40592.799999999996</v>
      </c>
      <c r="AB193" s="13">
        <f>AB130</f>
        <v>0</v>
      </c>
      <c r="AC193" s="13">
        <f t="shared" si="125"/>
        <v>40592.799999999996</v>
      </c>
      <c r="AD193" s="13">
        <f>AD130</f>
        <v>0</v>
      </c>
      <c r="AE193" s="13">
        <f t="shared" si="126"/>
        <v>40592.799999999996</v>
      </c>
      <c r="AF193" s="13">
        <f>AF130</f>
        <v>0</v>
      </c>
      <c r="AG193" s="13">
        <f t="shared" si="127"/>
        <v>40592.799999999996</v>
      </c>
      <c r="AH193" s="13">
        <f>AH130</f>
        <v>0</v>
      </c>
      <c r="AI193" s="13">
        <f t="shared" si="128"/>
        <v>40592.799999999996</v>
      </c>
      <c r="AJ193" s="13">
        <f>AJ130</f>
        <v>0</v>
      </c>
      <c r="AK193" s="13">
        <f t="shared" si="129"/>
        <v>40592.799999999996</v>
      </c>
      <c r="AL193" s="13">
        <f>AL130</f>
        <v>78652.098999999987</v>
      </c>
      <c r="AM193" s="13">
        <f t="shared" si="130"/>
        <v>119244.89899999998</v>
      </c>
      <c r="AN193" s="13">
        <f>AN130</f>
        <v>0</v>
      </c>
      <c r="AO193" s="13">
        <f t="shared" si="131"/>
        <v>119244.89899999998</v>
      </c>
      <c r="AP193" s="13">
        <f>AP130</f>
        <v>0</v>
      </c>
      <c r="AQ193" s="13">
        <f t="shared" si="132"/>
        <v>119244.89899999998</v>
      </c>
      <c r="AR193" s="13">
        <f>AR130</f>
        <v>0</v>
      </c>
      <c r="AS193" s="68">
        <f t="shared" si="133"/>
        <v>119244.89899999998</v>
      </c>
      <c r="AT193" s="13">
        <f>AT130</f>
        <v>10393.299999999999</v>
      </c>
      <c r="AU193" s="13">
        <f>AU130</f>
        <v>0</v>
      </c>
      <c r="AV193" s="13">
        <f t="shared" si="134"/>
        <v>10393.299999999999</v>
      </c>
      <c r="AW193" s="13">
        <f>AW130</f>
        <v>0</v>
      </c>
      <c r="AX193" s="13">
        <f t="shared" si="135"/>
        <v>10393.299999999999</v>
      </c>
      <c r="AY193" s="13">
        <f>AY130</f>
        <v>0</v>
      </c>
      <c r="AZ193" s="13">
        <f t="shared" si="136"/>
        <v>10393.299999999999</v>
      </c>
      <c r="BA193" s="13">
        <f>BA130</f>
        <v>0</v>
      </c>
      <c r="BB193" s="13">
        <f t="shared" si="137"/>
        <v>10393.299999999999</v>
      </c>
      <c r="BC193" s="13">
        <f>BC130</f>
        <v>0</v>
      </c>
      <c r="BD193" s="14">
        <f t="shared" si="138"/>
        <v>10393.299999999999</v>
      </c>
      <c r="BE193" s="13">
        <f>BE130</f>
        <v>0</v>
      </c>
      <c r="BF193" s="13">
        <f t="shared" si="139"/>
        <v>10393.299999999999</v>
      </c>
      <c r="BG193" s="13">
        <f>BG130</f>
        <v>0</v>
      </c>
      <c r="BH193" s="68">
        <f t="shared" si="140"/>
        <v>10393.299999999999</v>
      </c>
      <c r="BK193" s="27"/>
    </row>
    <row r="194" spans="1:63" ht="17.25" customHeight="1" x14ac:dyDescent="0.35">
      <c r="A194" s="64"/>
      <c r="B194" s="88" t="s">
        <v>30</v>
      </c>
      <c r="C194" s="88"/>
      <c r="D194" s="13">
        <f>D21+D75+D119+D158</f>
        <v>1249242.7</v>
      </c>
      <c r="E194" s="13">
        <f>E21+E75+E119+E158</f>
        <v>0</v>
      </c>
      <c r="F194" s="13">
        <f t="shared" si="114"/>
        <v>1249242.7</v>
      </c>
      <c r="G194" s="13">
        <f>G21+G75+G119+G158</f>
        <v>-96028.394</v>
      </c>
      <c r="H194" s="13">
        <f t="shared" si="115"/>
        <v>1153214.3059999999</v>
      </c>
      <c r="I194" s="13">
        <f>I21+I75+I119+I158</f>
        <v>0</v>
      </c>
      <c r="J194" s="13">
        <f t="shared" si="116"/>
        <v>1153214.3059999999</v>
      </c>
      <c r="K194" s="13">
        <f>K21+K75+K119+K158</f>
        <v>106161.625</v>
      </c>
      <c r="L194" s="13">
        <f t="shared" si="117"/>
        <v>1259375.9309999999</v>
      </c>
      <c r="M194" s="13">
        <f>M21+M75+M119+M158</f>
        <v>0</v>
      </c>
      <c r="N194" s="13">
        <f t="shared" si="118"/>
        <v>1259375.9309999999</v>
      </c>
      <c r="O194" s="13">
        <f>O21+O75+O119+O158</f>
        <v>0</v>
      </c>
      <c r="P194" s="13">
        <f t="shared" si="119"/>
        <v>1259375.9309999999</v>
      </c>
      <c r="Q194" s="13">
        <f>Q21+Q75+Q119+Q158</f>
        <v>23800</v>
      </c>
      <c r="R194" s="13">
        <f t="shared" si="120"/>
        <v>1283175.9309999999</v>
      </c>
      <c r="S194" s="13">
        <f>S21+S75+S119+S158</f>
        <v>0</v>
      </c>
      <c r="T194" s="13">
        <f t="shared" si="121"/>
        <v>1283175.9309999999</v>
      </c>
      <c r="U194" s="13">
        <f>U21+U75+U119+U158</f>
        <v>0</v>
      </c>
      <c r="V194" s="13">
        <f t="shared" si="122"/>
        <v>1283175.9309999999</v>
      </c>
      <c r="W194" s="13">
        <f>W21+W75+W119+W158</f>
        <v>9358.93</v>
      </c>
      <c r="X194" s="68">
        <f t="shared" si="123"/>
        <v>1292534.8609999998</v>
      </c>
      <c r="Y194" s="13">
        <f>Y21+Y75+Y119+Y158</f>
        <v>715222.20000000007</v>
      </c>
      <c r="Z194" s="13">
        <f>Z21+Z75+Z119+Z158</f>
        <v>0</v>
      </c>
      <c r="AA194" s="13">
        <f t="shared" si="124"/>
        <v>715222.20000000007</v>
      </c>
      <c r="AB194" s="13">
        <f>AB21+AB75+AB119+AB158</f>
        <v>746029.62399999995</v>
      </c>
      <c r="AC194" s="13">
        <f t="shared" si="125"/>
        <v>1461251.824</v>
      </c>
      <c r="AD194" s="13">
        <f>AD21+AD75+AD119+AD158</f>
        <v>34761.445000000007</v>
      </c>
      <c r="AE194" s="13">
        <f t="shared" si="126"/>
        <v>1496013.2690000001</v>
      </c>
      <c r="AF194" s="13">
        <f>AF21+AF75+AF119+AF158</f>
        <v>0</v>
      </c>
      <c r="AG194" s="13">
        <f t="shared" si="127"/>
        <v>1496013.2690000001</v>
      </c>
      <c r="AH194" s="13">
        <f>AH21+AH75+AH119+AH158</f>
        <v>0</v>
      </c>
      <c r="AI194" s="13">
        <f t="shared" si="128"/>
        <v>1496013.2690000001</v>
      </c>
      <c r="AJ194" s="13">
        <f>AJ21+AJ75+AJ119+AJ158</f>
        <v>0</v>
      </c>
      <c r="AK194" s="13">
        <f t="shared" si="129"/>
        <v>1496013.2690000001</v>
      </c>
      <c r="AL194" s="13">
        <f>AL21+AL75+AL119+AL158</f>
        <v>0</v>
      </c>
      <c r="AM194" s="13">
        <f t="shared" si="130"/>
        <v>1496013.2690000001</v>
      </c>
      <c r="AN194" s="13">
        <f>AN21+AN75+AN119+AN158</f>
        <v>0</v>
      </c>
      <c r="AO194" s="13">
        <f t="shared" si="131"/>
        <v>1496013.2690000001</v>
      </c>
      <c r="AP194" s="13">
        <f>AP21+AP75+AP119+AP158</f>
        <v>0</v>
      </c>
      <c r="AQ194" s="13">
        <f t="shared" si="132"/>
        <v>1496013.2690000001</v>
      </c>
      <c r="AR194" s="13">
        <f>AR21+AR75+AR119+AR158</f>
        <v>43784.469999999994</v>
      </c>
      <c r="AS194" s="68">
        <f t="shared" si="133"/>
        <v>1539797.7390000001</v>
      </c>
      <c r="AT194" s="13">
        <f>AT21+AT75+AT119+AT158</f>
        <v>241189.8</v>
      </c>
      <c r="AU194" s="13">
        <f>AU21+AU75+AU119+AU158</f>
        <v>0</v>
      </c>
      <c r="AV194" s="13">
        <f t="shared" si="134"/>
        <v>241189.8</v>
      </c>
      <c r="AW194" s="13">
        <f>AW21+AW75+AW119+AW158</f>
        <v>0</v>
      </c>
      <c r="AX194" s="13">
        <f t="shared" si="135"/>
        <v>241189.8</v>
      </c>
      <c r="AY194" s="13">
        <f>AY21+AY75+AY119+AY158</f>
        <v>0</v>
      </c>
      <c r="AZ194" s="13">
        <f t="shared" si="136"/>
        <v>241189.8</v>
      </c>
      <c r="BA194" s="13">
        <f>BA21+BA75+BA119+BA158</f>
        <v>0</v>
      </c>
      <c r="BB194" s="13">
        <f t="shared" si="137"/>
        <v>241189.8</v>
      </c>
      <c r="BC194" s="13">
        <f>BC21+BC75+BC119+BC158</f>
        <v>0</v>
      </c>
      <c r="BD194" s="14">
        <f t="shared" si="138"/>
        <v>241189.8</v>
      </c>
      <c r="BE194" s="13">
        <f>BE21+BE75+BE119+BE158</f>
        <v>0</v>
      </c>
      <c r="BF194" s="13">
        <f t="shared" si="139"/>
        <v>241189.8</v>
      </c>
      <c r="BG194" s="13">
        <f>BG21+BG75+BG119+BG158</f>
        <v>0</v>
      </c>
      <c r="BH194" s="68">
        <f t="shared" si="140"/>
        <v>241189.8</v>
      </c>
      <c r="BK194" s="27"/>
    </row>
    <row r="195" spans="1:63" ht="17.25" customHeight="1" x14ac:dyDescent="0.35">
      <c r="A195" s="64"/>
      <c r="B195" s="88" t="s">
        <v>51</v>
      </c>
      <c r="C195" s="88"/>
      <c r="D195" s="13">
        <f>D22+D76+D159</f>
        <v>2064318</v>
      </c>
      <c r="E195" s="13">
        <f>E22+E76+E159</f>
        <v>0</v>
      </c>
      <c r="F195" s="13">
        <f t="shared" si="114"/>
        <v>2064318</v>
      </c>
      <c r="G195" s="13">
        <f>G22+G76+G159</f>
        <v>-1344806.76</v>
      </c>
      <c r="H195" s="13">
        <f t="shared" si="115"/>
        <v>719511.24</v>
      </c>
      <c r="I195" s="13">
        <f>I22+I76+I159</f>
        <v>0</v>
      </c>
      <c r="J195" s="13">
        <f t="shared" si="116"/>
        <v>719511.24</v>
      </c>
      <c r="K195" s="13">
        <f>K22+K76+K159</f>
        <v>111172.70600000001</v>
      </c>
      <c r="L195" s="13">
        <f t="shared" si="117"/>
        <v>830683.946</v>
      </c>
      <c r="M195" s="13">
        <f>M22+M76+M159</f>
        <v>0</v>
      </c>
      <c r="N195" s="13">
        <f t="shared" si="118"/>
        <v>830683.946</v>
      </c>
      <c r="O195" s="13">
        <f>O22+O76+O159</f>
        <v>0</v>
      </c>
      <c r="P195" s="13">
        <f t="shared" si="119"/>
        <v>830683.946</v>
      </c>
      <c r="Q195" s="13">
        <f>Q22+Q76+Q159</f>
        <v>0</v>
      </c>
      <c r="R195" s="13">
        <f t="shared" si="120"/>
        <v>830683.946</v>
      </c>
      <c r="S195" s="13">
        <f>S22+S76+S159</f>
        <v>0</v>
      </c>
      <c r="T195" s="13">
        <f t="shared" si="121"/>
        <v>830683.946</v>
      </c>
      <c r="U195" s="13">
        <f>U22+U76+U159</f>
        <v>0</v>
      </c>
      <c r="V195" s="13">
        <f t="shared" si="122"/>
        <v>830683.946</v>
      </c>
      <c r="W195" s="13">
        <f>W22+W76+W159</f>
        <v>99276.915999999997</v>
      </c>
      <c r="X195" s="68">
        <f t="shared" si="123"/>
        <v>929960.86199999996</v>
      </c>
      <c r="Y195" s="13">
        <f>Y22+Y76+Y159</f>
        <v>550659.80000000005</v>
      </c>
      <c r="Z195" s="13">
        <f>Z22+Z76+Z159</f>
        <v>0</v>
      </c>
      <c r="AA195" s="13">
        <f t="shared" si="124"/>
        <v>550659.80000000005</v>
      </c>
      <c r="AB195" s="13">
        <f>AB22+AB76+AB159</f>
        <v>-352144.3</v>
      </c>
      <c r="AC195" s="13">
        <f t="shared" si="125"/>
        <v>198515.50000000006</v>
      </c>
      <c r="AD195" s="13">
        <f>AD22+AD76+AD159</f>
        <v>0</v>
      </c>
      <c r="AE195" s="13">
        <f t="shared" si="126"/>
        <v>198515.50000000006</v>
      </c>
      <c r="AF195" s="13">
        <f>AF22+AF76+AF159</f>
        <v>0</v>
      </c>
      <c r="AG195" s="13">
        <f t="shared" si="127"/>
        <v>198515.50000000006</v>
      </c>
      <c r="AH195" s="13">
        <f>AH22+AH76+AH159</f>
        <v>0</v>
      </c>
      <c r="AI195" s="13">
        <f t="shared" si="128"/>
        <v>198515.50000000006</v>
      </c>
      <c r="AJ195" s="13">
        <f>AJ22+AJ76+AJ159</f>
        <v>0</v>
      </c>
      <c r="AK195" s="13">
        <f t="shared" si="129"/>
        <v>198515.50000000006</v>
      </c>
      <c r="AL195" s="13">
        <f>AL22+AL76+AL159</f>
        <v>0</v>
      </c>
      <c r="AM195" s="13">
        <f t="shared" si="130"/>
        <v>198515.50000000006</v>
      </c>
      <c r="AN195" s="13">
        <f>AN22+AN76+AN159</f>
        <v>0</v>
      </c>
      <c r="AO195" s="13">
        <f t="shared" si="131"/>
        <v>198515.50000000006</v>
      </c>
      <c r="AP195" s="13">
        <f>AP22+AP76+AP159</f>
        <v>0</v>
      </c>
      <c r="AQ195" s="13">
        <f t="shared" si="132"/>
        <v>198515.50000000006</v>
      </c>
      <c r="AR195" s="13">
        <f>AR22+AR76+AR159</f>
        <v>0</v>
      </c>
      <c r="AS195" s="68">
        <f t="shared" si="133"/>
        <v>198515.50000000006</v>
      </c>
      <c r="AT195" s="13">
        <f>AT22+AT76+AT159</f>
        <v>200913.8</v>
      </c>
      <c r="AU195" s="13">
        <f>AU22+AU76+AU159</f>
        <v>0</v>
      </c>
      <c r="AV195" s="13">
        <f t="shared" si="134"/>
        <v>200913.8</v>
      </c>
      <c r="AW195" s="13">
        <f>AW22+AW76+AW159</f>
        <v>0</v>
      </c>
      <c r="AX195" s="13">
        <f t="shared" si="135"/>
        <v>200913.8</v>
      </c>
      <c r="AY195" s="13">
        <f>AY22+AY76+AY159</f>
        <v>0</v>
      </c>
      <c r="AZ195" s="13">
        <f t="shared" si="136"/>
        <v>200913.8</v>
      </c>
      <c r="BA195" s="13">
        <f>BA22+BA76+BA159</f>
        <v>0</v>
      </c>
      <c r="BB195" s="13">
        <f t="shared" si="137"/>
        <v>200913.8</v>
      </c>
      <c r="BC195" s="13">
        <f>BC22+BC76+BC159</f>
        <v>0</v>
      </c>
      <c r="BD195" s="14">
        <f t="shared" si="138"/>
        <v>200913.8</v>
      </c>
      <c r="BE195" s="13">
        <f>BE22+BE76+BE159</f>
        <v>0</v>
      </c>
      <c r="BF195" s="13">
        <f t="shared" si="139"/>
        <v>200913.8</v>
      </c>
      <c r="BG195" s="13">
        <f>BG22+BG76+BG159</f>
        <v>0</v>
      </c>
      <c r="BH195" s="68">
        <f t="shared" si="140"/>
        <v>200913.8</v>
      </c>
      <c r="BK195" s="27"/>
    </row>
    <row r="196" spans="1:63" ht="17.25" customHeight="1" x14ac:dyDescent="0.35">
      <c r="A196" s="64"/>
      <c r="B196" s="88" t="s">
        <v>32</v>
      </c>
      <c r="C196" s="88"/>
      <c r="D196" s="13"/>
      <c r="E196" s="13">
        <f>E23</f>
        <v>122807.7</v>
      </c>
      <c r="F196" s="13">
        <f t="shared" si="114"/>
        <v>122807.7</v>
      </c>
      <c r="G196" s="13">
        <f>G23</f>
        <v>545340.29700000002</v>
      </c>
      <c r="H196" s="13">
        <f t="shared" si="115"/>
        <v>668147.99699999997</v>
      </c>
      <c r="I196" s="13">
        <f>I23</f>
        <v>0</v>
      </c>
      <c r="J196" s="13">
        <f t="shared" si="116"/>
        <v>668147.99699999997</v>
      </c>
      <c r="K196" s="13">
        <f>K23</f>
        <v>184348.644</v>
      </c>
      <c r="L196" s="13">
        <f t="shared" si="117"/>
        <v>852496.64099999995</v>
      </c>
      <c r="M196" s="13">
        <f>M23</f>
        <v>281632.84299999999</v>
      </c>
      <c r="N196" s="13">
        <f t="shared" si="118"/>
        <v>1134129.4839999999</v>
      </c>
      <c r="O196" s="13">
        <f>O23</f>
        <v>0</v>
      </c>
      <c r="P196" s="13">
        <f t="shared" si="119"/>
        <v>1134129.4839999999</v>
      </c>
      <c r="Q196" s="13">
        <f>Q23</f>
        <v>407119.46299999999</v>
      </c>
      <c r="R196" s="13">
        <f t="shared" si="120"/>
        <v>1541248.9469999999</v>
      </c>
      <c r="S196" s="13">
        <f>S23</f>
        <v>0</v>
      </c>
      <c r="T196" s="13">
        <f t="shared" si="121"/>
        <v>1541248.9469999999</v>
      </c>
      <c r="U196" s="13">
        <f>U23</f>
        <v>0</v>
      </c>
      <c r="V196" s="13">
        <f t="shared" si="122"/>
        <v>1541248.9469999999</v>
      </c>
      <c r="W196" s="13">
        <f>W23</f>
        <v>0</v>
      </c>
      <c r="X196" s="68">
        <f t="shared" si="123"/>
        <v>1541248.9469999999</v>
      </c>
      <c r="Y196" s="13"/>
      <c r="Z196" s="13">
        <f>Z23</f>
        <v>0</v>
      </c>
      <c r="AA196" s="13">
        <f t="shared" si="124"/>
        <v>0</v>
      </c>
      <c r="AB196" s="13">
        <f>AB23</f>
        <v>0</v>
      </c>
      <c r="AC196" s="13">
        <f t="shared" si="125"/>
        <v>0</v>
      </c>
      <c r="AD196" s="13">
        <f>AD23</f>
        <v>0</v>
      </c>
      <c r="AE196" s="13">
        <f t="shared" si="126"/>
        <v>0</v>
      </c>
      <c r="AF196" s="13">
        <f>AF23</f>
        <v>0</v>
      </c>
      <c r="AG196" s="13">
        <f t="shared" si="127"/>
        <v>0</v>
      </c>
      <c r="AH196" s="13">
        <f>AH23</f>
        <v>0</v>
      </c>
      <c r="AI196" s="13">
        <f t="shared" si="128"/>
        <v>0</v>
      </c>
      <c r="AJ196" s="13">
        <f>AJ23</f>
        <v>0</v>
      </c>
      <c r="AK196" s="13">
        <f t="shared" si="129"/>
        <v>0</v>
      </c>
      <c r="AL196" s="13">
        <f>AL23</f>
        <v>0</v>
      </c>
      <c r="AM196" s="13">
        <f t="shared" si="130"/>
        <v>0</v>
      </c>
      <c r="AN196" s="13">
        <f>AN23</f>
        <v>0</v>
      </c>
      <c r="AO196" s="13">
        <f t="shared" si="131"/>
        <v>0</v>
      </c>
      <c r="AP196" s="13">
        <f>AP23</f>
        <v>0</v>
      </c>
      <c r="AQ196" s="13">
        <f t="shared" si="132"/>
        <v>0</v>
      </c>
      <c r="AR196" s="13">
        <f>AR23</f>
        <v>0</v>
      </c>
      <c r="AS196" s="68">
        <f t="shared" si="133"/>
        <v>0</v>
      </c>
      <c r="AT196" s="13"/>
      <c r="AU196" s="13">
        <f>AU23</f>
        <v>0</v>
      </c>
      <c r="AV196" s="13">
        <f t="shared" si="134"/>
        <v>0</v>
      </c>
      <c r="AW196" s="13">
        <f>AW23</f>
        <v>0</v>
      </c>
      <c r="AX196" s="13">
        <f t="shared" si="135"/>
        <v>0</v>
      </c>
      <c r="AY196" s="13">
        <f>AY23</f>
        <v>0</v>
      </c>
      <c r="AZ196" s="13">
        <f t="shared" si="136"/>
        <v>0</v>
      </c>
      <c r="BA196" s="13">
        <f>BA23</f>
        <v>0</v>
      </c>
      <c r="BB196" s="13">
        <f t="shared" si="137"/>
        <v>0</v>
      </c>
      <c r="BC196" s="13">
        <f>BC23</f>
        <v>0</v>
      </c>
      <c r="BD196" s="14">
        <f t="shared" si="138"/>
        <v>0</v>
      </c>
      <c r="BE196" s="13">
        <f>BE23</f>
        <v>0</v>
      </c>
      <c r="BF196" s="13">
        <f t="shared" si="139"/>
        <v>0</v>
      </c>
      <c r="BG196" s="13">
        <f>BG23</f>
        <v>0</v>
      </c>
      <c r="BH196" s="68">
        <f t="shared" si="140"/>
        <v>0</v>
      </c>
      <c r="BK196" s="27"/>
    </row>
    <row r="197" spans="1:63" ht="17.25" customHeight="1" x14ac:dyDescent="0.35">
      <c r="A197" s="64"/>
      <c r="B197" s="88" t="s">
        <v>267</v>
      </c>
      <c r="C197" s="88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68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68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4"/>
      <c r="BE197" s="13"/>
      <c r="BF197" s="13"/>
      <c r="BG197" s="13"/>
      <c r="BH197" s="68"/>
      <c r="BK197" s="27"/>
    </row>
    <row r="198" spans="1:63" x14ac:dyDescent="0.35">
      <c r="A198" s="64"/>
      <c r="B198" s="87" t="s">
        <v>268</v>
      </c>
      <c r="C198" s="87"/>
      <c r="D198" s="13">
        <f>D77+D78+D80+D85+D88+D173+D174+D175+D176+D177+D178+D179+D180+D181+D182+D183+D186+D187+D188+D189+D190+D101+D104+D107+D168+D169+D120+D24+D25+D27+D32+D41+D47+D52+D54+D56</f>
        <v>2897651.4000000004</v>
      </c>
      <c r="E198" s="13">
        <f>E77+E78+E80+E85+E88+E173+E174+E175+E176+E177+E178+E179+E180+E181+E182+E183+E186+E187+E188+E189+E190+E101+E104+E107+E168+E169+E120+E24+E25+E27+E32+E41+E47+E52+E54+E56</f>
        <v>-254.47299999999814</v>
      </c>
      <c r="F198" s="13">
        <f t="shared" si="114"/>
        <v>2897396.9270000001</v>
      </c>
      <c r="G198" s="13">
        <f>G77+G78+G80+G85+G88+G173+G174+G175+G176+G177+G178+G179+G180+G181+G182+G183+G186+G187+G188+G189+G190+G101+G104+G107+G168+G169+G120+G24+G25+G27+G32+G41+G47+G52+G54+G56+G58+G184+G62+G166+G170+G171+G126+G66</f>
        <v>502617.81699999998</v>
      </c>
      <c r="H198" s="13">
        <f t="shared" si="115"/>
        <v>3400014.7439999999</v>
      </c>
      <c r="I198" s="13">
        <f>I77+I78+I80+I85+I88+I173+I174+I175+I176+I177+I178+I179+I180+I181+I182+I183+I186+I187+I188+I189+I190+I101+I104+I107+I168+I169+I120+I24+I25+I27+I32+I41+I47+I52+I54+I56+I58+I184+I62+I166+I170+I171+I126+I66</f>
        <v>0</v>
      </c>
      <c r="J198" s="13">
        <f t="shared" si="116"/>
        <v>3400014.7439999999</v>
      </c>
      <c r="K198" s="13">
        <f>K77+K78+K80+K85+K88+K173+K174+K175+K176+K177+K178+K179+K180+K181+K182+K183+K186+K187+K188+K189+K190+K101+K104+K107+K168+K169+K120+K24+K25+K27+K32+K41+K47+K52+K54+K56+K58+K184+K62+K166+K170+K171+K126+K66+K113+K114</f>
        <v>2449.1629999999932</v>
      </c>
      <c r="L198" s="13">
        <f t="shared" si="117"/>
        <v>3402463.9070000001</v>
      </c>
      <c r="M198" s="13">
        <f>M77+M78+M80+M85+M88+M173+M174+M175+M176+M177+M178+M179+M180+M181+M182+M183+M186+M187+M188+M189+M190+M101+M104+M107+M168+M169+M120+M24+M25+M27+M32+M41+M47+M52+M54+M56+M58+M184+M62+M166+M170+M171+M126+M66+M113+M114</f>
        <v>211362.43100000001</v>
      </c>
      <c r="N198" s="13">
        <f t="shared" si="118"/>
        <v>3613826.338</v>
      </c>
      <c r="O198" s="13">
        <f>O77+O78+O80+O85+O88+O173+O174+O175+O176+O177+O178+O179+O180+O181+O182+O183+O186+O187+O188+O189+O190+O101+O104+O107+O168+O169+O120+O24+O25+O27+O32+O41+O47+O52+O54+O56+O58+O184+O62+O166+O170+O171+O126+O66+O113+O114</f>
        <v>0</v>
      </c>
      <c r="P198" s="13">
        <f t="shared" si="119"/>
        <v>3613826.338</v>
      </c>
      <c r="Q198" s="13">
        <f>Q77+Q78+Q80+Q85+Q88+Q173+Q174+Q175+Q176+Q177+Q178+Q179+Q180+Q181+Q182+Q183+Q186+Q187+Q188+Q189+Q190+Q101+Q104+Q107+Q168+Q169+Q120+Q24+Q25+Q27+Q32+Q41+Q47+Q52+Q54+Q56+Q58+Q184+Q62+Q166+Q170+Q171+Q126+Q66+Q113+Q114</f>
        <v>345760.96799999999</v>
      </c>
      <c r="R198" s="13">
        <f t="shared" si="120"/>
        <v>3959587.3059999999</v>
      </c>
      <c r="S198" s="13">
        <f>S77+S78+S80+S85+S88+S173+S174+S175+S176+S177+S178+S179+S180+S181+S182+S183+S186+S187+S188+S189+S190+S101+S104+S107+S168+S169+S120+S24+S25+S27+S32+S41+S47+S52+S54+S56+S58+S184+S62+S166+S170+S171+S126+S66+S113+S114</f>
        <v>0</v>
      </c>
      <c r="T198" s="13">
        <f t="shared" si="121"/>
        <v>3959587.3059999999</v>
      </c>
      <c r="U198" s="13">
        <f>U77+U78+U80+U85+U88+U173+U174+U175+U176+U177+U178+U179+U180+U181+U182+U183+U186+U187+U188+U189+U190+U101+U104+U107+U168+U169+U120+U24+U25+U27+U32+U41+U47+U52+U54+U56+U58+U184+U62+U166+U170+U171+U126+U66+U113+U114+U71</f>
        <v>0</v>
      </c>
      <c r="V198" s="13">
        <f t="shared" si="122"/>
        <v>3959587.3059999999</v>
      </c>
      <c r="W198" s="13">
        <f>W77+W78+W80+W85+W88+W173+W174+W175+W176+W177+W178+W179+W180+W181+W182+W183+W186+W187+W188+W189+W190+W101+W104+W107+W168+W169+W120+W24+W25+W27+W32+W41+W47+W52+W54+W56+W58+W184+W62+W166+W170+W171+W126+W66+W113+W114+W71</f>
        <v>-68210.71100000001</v>
      </c>
      <c r="X198" s="68">
        <f t="shared" si="123"/>
        <v>3891376.5949999997</v>
      </c>
      <c r="Y198" s="13">
        <f>Y77+Y78+Y80+Y85+Y88+Y173+Y174+Y175+Y176+Y177+Y178+Y179+Y180+Y181+Y182+Y183+Y186+Y187+Y188+Y189+Y190+Y101+Y104+Y107+Y168+Y169+Y120+Y24+Y25+Y27+Y32+Y41+Y47+Y52+Y54+Y56</f>
        <v>2607969.9</v>
      </c>
      <c r="Z198" s="13">
        <f>Z77+Z78+Z80+Z85+Z88+Z173+Z174+Z175+Z176+Z177+Z178+Z179+Z180+Z181+Z182+Z183+Z186+Z187+Z188+Z189+Z190+Z101+Z104+Z107+Z168+Z169+Z120+Z24+Z25+Z27+Z32+Z41+Z47+Z52+Z54+Z56</f>
        <v>-58456.7</v>
      </c>
      <c r="AA198" s="13">
        <f t="shared" si="124"/>
        <v>2549513.1999999997</v>
      </c>
      <c r="AB198" s="13">
        <f>AB77+AB78+AB80+AB85+AB88+AB173+AB174+AB175+AB176+AB177+AB178+AB179+AB180+AB181+AB182+AB183+AB186+AB187+AB188+AB189+AB190+AB101+AB104+AB107+AB168+AB169+AB120+AB24+AB25+AB27+AB32+AB41+AB47+AB52+AB54+AB56+AB58+AB184+AB62+AB166+AB170+AB171+AB126+AB66</f>
        <v>985514.01100000006</v>
      </c>
      <c r="AC198" s="13">
        <f t="shared" si="125"/>
        <v>3535027.2109999997</v>
      </c>
      <c r="AD198" s="13">
        <f>AD77+AD78+AD80+AD85+AD88+AD173+AD174+AD175+AD176+AD177+AD178+AD179+AD180+AD181+AD182+AD183+AD186+AD187+AD188+AD189+AD190+AD101+AD104+AD107+AD168+AD169+AD120+AD24+AD25+AD27+AD32+AD41+AD47+AD52+AD54+AD56+AD58+AD184+AD62+AD166+AD170+AD171+AD126+AD66+AD113+AD114</f>
        <v>231196.41700000002</v>
      </c>
      <c r="AE198" s="13">
        <f t="shared" si="126"/>
        <v>3766223.6279999996</v>
      </c>
      <c r="AF198" s="13">
        <f>AF77+AF78+AF80+AF85+AF88+AF173+AF174+AF175+AF176+AF177+AF178+AF179+AF180+AF181+AF182+AF183+AF186+AF187+AF188+AF189+AF190+AF101+AF104+AF107+AF168+AF169+AF120+AF24+AF25+AF27+AF32+AF41+AF47+AF52+AF54+AF56+AF58+AF184+AF62+AF166+AF170+AF171+AF126+AF66+AF113+AF114</f>
        <v>-4998.4359999999997</v>
      </c>
      <c r="AG198" s="13">
        <f t="shared" si="127"/>
        <v>3761225.1919999993</v>
      </c>
      <c r="AH198" s="13">
        <f>AH77+AH78+AH80+AH85+AH88+AH173+AH174+AH175+AH176+AH177+AH178+AH179+AH180+AH181+AH182+AH183+AH186+AH187+AH188+AH189+AH190+AH101+AH104+AH107+AH168+AH169+AH120+AH24+AH25+AH27+AH32+AH41+AH47+AH52+AH54+AH56+AH58+AH184+AH62+AH166+AH170+AH171+AH126+AH66+AH113+AH114</f>
        <v>187061.36600000001</v>
      </c>
      <c r="AI198" s="13">
        <f t="shared" si="128"/>
        <v>3948286.5579999993</v>
      </c>
      <c r="AJ198" s="13">
        <f>AJ77+AJ78+AJ80+AJ85+AJ88+AJ173+AJ174+AJ175+AJ176+AJ177+AJ178+AJ179+AJ180+AJ181+AJ182+AJ183+AJ186+AJ187+AJ188+AJ189+AJ190+AJ101+AJ104+AJ107+AJ168+AJ169+AJ120+AJ24+AJ25+AJ27+AJ32+AJ41+AJ47+AJ52+AJ54+AJ56+AJ58+AJ184+AJ62+AJ166+AJ170+AJ171+AJ126+AJ66+AJ113+AJ114</f>
        <v>0</v>
      </c>
      <c r="AK198" s="13">
        <f t="shared" si="129"/>
        <v>3948286.5579999993</v>
      </c>
      <c r="AL198" s="13">
        <f>AL77+AL78+AL80+AL85+AL88+AL173+AL174+AL175+AL176+AL177+AL178+AL179+AL180+AL181+AL182+AL183+AL186+AL187+AL188+AL189+AL190+AL101+AL104+AL107+AL168+AL169+AL120+AL24+AL25+AL27+AL32+AL41+AL47+AL52+AL54+AL56+AL58+AL184+AL62+AL166+AL170+AL171+AL126+AL66+AL113+AL114</f>
        <v>-309270.42800000001</v>
      </c>
      <c r="AM198" s="13">
        <f t="shared" si="130"/>
        <v>3639016.1299999994</v>
      </c>
      <c r="AN198" s="13">
        <f>AN77+AN78+AN80+AN85+AN88+AN173+AN174+AN175+AN176+AN177+AN178+AN179+AN180+AN181+AN182+AN183+AN186+AN187+AN188+AN189+AN190+AN101+AN104+AN107+AN168+AN169+AN120+AN24+AN25+AN27+AN32+AN41+AN47+AN52+AN54+AN56+AN58+AN184+AN62+AN166+AN170+AN171+AN126+AN66+AN113+AN114</f>
        <v>0</v>
      </c>
      <c r="AO198" s="13">
        <f t="shared" si="131"/>
        <v>3639016.1299999994</v>
      </c>
      <c r="AP198" s="50">
        <f>AP77+AP78+AP80+AP85+AP88+AP173+AP174+AP175+AP176+AP177+AP178+AP179+AP180+AP181+AP182+AP183+AP186+AP187+AP188+AP189+AP190+AP101+AP104+AP107+AP168+AP169+AP120+AP24+AP25+AP27+AP32+AP41+AP47+AP52+AP54+AP56+AP58+AP184+AP62+AP166+AP170+AP171+AP126+AP66+AP113+AP114+AP71</f>
        <v>0</v>
      </c>
      <c r="AQ198" s="13">
        <f t="shared" si="132"/>
        <v>3639016.1299999994</v>
      </c>
      <c r="AR198" s="13">
        <f>AR77+AR78+AR80+AR85+AR88+AR173+AR174+AR175+AR176+AR177+AR178+AR179+AR180+AR181+AR182+AR183+AR186+AR187+AR188+AR189+AR190+AR101+AR104+AR107+AR168+AR169+AR120+AR24+AR25+AR27+AR32+AR41+AR47+AR52+AR54+AR56+AR58+AR184+AR62+AR166+AR170+AR171+AR126+AR66+AR113+AR114+AR71</f>
        <v>90025.309000000008</v>
      </c>
      <c r="AS198" s="68">
        <f t="shared" si="133"/>
        <v>3729041.4389999993</v>
      </c>
      <c r="AT198" s="13">
        <f>AT77+AT78+AT80+AT85+AT88+AT173+AT174+AT175+AT176+AT177+AT178+AT179+AT180+AT181+AT182+AT183+AT186+AT187+AT188+AT189+AT190+AT101+AT104+AT107+AT168+AT169+AT120+AT24+AT25+AT27+AT32+AT41+AT47+AT52+AT54+AT56</f>
        <v>2622854.3999999994</v>
      </c>
      <c r="AU198" s="13">
        <f>AU77+AU78+AU80+AU85+AU88+AU173+AU174+AU175+AU176+AU177+AU178+AU179+AU180+AU181+AU182+AU183+AU186+AU187+AU188+AU189+AU190+AU101+AU104+AU107+AU168+AU169+AU120+AU24+AU25+AU27+AU32+AU41+AU47+AU52+AU54+AU56</f>
        <v>-70868.899999999994</v>
      </c>
      <c r="AV198" s="13">
        <f t="shared" si="134"/>
        <v>2551985.4999999995</v>
      </c>
      <c r="AW198" s="13">
        <f>AW77+AW78+AW80+AW85+AW88+AW173+AW174+AW175+AW176+AW177+AW178+AW179+AW180+AW181+AW182+AW183+AW186+AW187+AW188+AW189+AW190+AW101+AW104+AW107+AW168+AW169+AW120+AW24+AW25+AW27+AW32+AW41+AW47+AW52+AW54+AW56+AW58+AW184+AW62+AW166+AW170+AW171+AW126+AW66</f>
        <v>380618.08399999997</v>
      </c>
      <c r="AX198" s="13">
        <f t="shared" si="135"/>
        <v>2932603.5839999993</v>
      </c>
      <c r="AY198" s="13">
        <f>AY77+AY78+AY80+AY85+AY88+AY173+AY174+AY175+AY176+AY177+AY178+AY179+AY180+AY181+AY182+AY183+AY186+AY187+AY188+AY189+AY190+AY101+AY104+AY107+AY168+AY169+AY120+AY24+AY25+AY27+AY32+AY41+AY47+AY52+AY54+AY56+AY58+AY184+AY62+AY166+AY170+AY171+AY126+AY66+AY113+AY114</f>
        <v>0</v>
      </c>
      <c r="AZ198" s="13">
        <f t="shared" si="136"/>
        <v>2932603.5839999993</v>
      </c>
      <c r="BA198" s="13">
        <f>BA77+BA78+BA80+BA85+BA88+BA173+BA174+BA175+BA176+BA177+BA178+BA179+BA180+BA181+BA182+BA183+BA186+BA187+BA188+BA189+BA190+BA101+BA104+BA107+BA168+BA169+BA120+BA24+BA25+BA27+BA32+BA41+BA47+BA52+BA54+BA56+BA58+BA184+BA62+BA166+BA170+BA171+BA126+BA66+BA113+BA114</f>
        <v>250797.6</v>
      </c>
      <c r="BB198" s="13">
        <f t="shared" si="137"/>
        <v>3183401.1839999994</v>
      </c>
      <c r="BC198" s="13">
        <f>BC77+BC78+BC80+BC85+BC88+BC173+BC174+BC175+BC176+BC177+BC178+BC179+BC180+BC181+BC182+BC183+BC186+BC187+BC188+BC189+BC190+BC101+BC104+BC107+BC168+BC169+BC120+BC24+BC25+BC27+BC32+BC41+BC47+BC52+BC54+BC56+BC58+BC184+BC62+BC166+BC170+BC171+BC126+BC66+BC113+BC114</f>
        <v>0</v>
      </c>
      <c r="BD198" s="14">
        <f t="shared" si="138"/>
        <v>3183401.1839999994</v>
      </c>
      <c r="BE198" s="13">
        <f>BE77+BE78+BE80+BE85+BE88+BE173+BE174+BE175+BE176+BE177+BE178+BE179+BE180+BE181+BE182+BE183+BE186+BE187+BE188+BE189+BE190+BE101+BE104+BE107+BE168+BE169+BE120+BE24+BE25+BE27+BE32+BE41+BE47+BE52+BE54+BE56+BE58+BE184+BE62+BE166+BE170+BE171+BE126+BE66+BE113+BE114+BE71</f>
        <v>960.19200000003912</v>
      </c>
      <c r="BF198" s="12">
        <f t="shared" si="139"/>
        <v>3184361.3759999992</v>
      </c>
      <c r="BG198" s="13">
        <f>BG77+BG78+BG80+BG85+BG88+BG173+BG174+BG175+BG176+BG177+BG178+BG179+BG180+BG181+BG182+BG183+BG186+BG187+BG188+BG189+BG190+BG101+BG104+BG107+BG168+BG169+BG120+BG24+BG25+BG27+BG32+BG41+BG47+BG52+BG54+BG56+BG58+BG184+BG62+BG166+BG170+BG171+BG126+BG66+BG113+BG114+BG71</f>
        <v>0</v>
      </c>
      <c r="BH198" s="68">
        <f t="shared" si="140"/>
        <v>3184361.3759999992</v>
      </c>
      <c r="BK198" s="27"/>
    </row>
    <row r="199" spans="1:63" x14ac:dyDescent="0.35">
      <c r="A199" s="64"/>
      <c r="B199" s="87" t="s">
        <v>41</v>
      </c>
      <c r="C199" s="87"/>
      <c r="D199" s="13">
        <f>D31+D37+D53+D55+D57+D26</f>
        <v>56532.9</v>
      </c>
      <c r="E199" s="13">
        <f>E31+E37+E53+E55+E57+E26</f>
        <v>0</v>
      </c>
      <c r="F199" s="13">
        <f t="shared" si="114"/>
        <v>56532.9</v>
      </c>
      <c r="G199" s="13">
        <f>G31+G37+G53+G55+G57+G26</f>
        <v>0</v>
      </c>
      <c r="H199" s="13">
        <f t="shared" si="115"/>
        <v>56532.9</v>
      </c>
      <c r="I199" s="13">
        <f>I31+I37+I53+I55+I57+I26</f>
        <v>0</v>
      </c>
      <c r="J199" s="13">
        <f t="shared" si="116"/>
        <v>56532.9</v>
      </c>
      <c r="K199" s="13">
        <f>K31+K37+K53+K55+K57+K26</f>
        <v>45436.972000000002</v>
      </c>
      <c r="L199" s="13">
        <f t="shared" si="117"/>
        <v>101969.872</v>
      </c>
      <c r="M199" s="13">
        <f>M31+M37+M53+M55+M57+M26</f>
        <v>0</v>
      </c>
      <c r="N199" s="13">
        <f t="shared" si="118"/>
        <v>101969.872</v>
      </c>
      <c r="O199" s="13">
        <f>O31+O37+O53+O55+O57+O26</f>
        <v>0</v>
      </c>
      <c r="P199" s="13">
        <f t="shared" si="119"/>
        <v>101969.872</v>
      </c>
      <c r="Q199" s="13">
        <f>Q31+Q37+Q53+Q55+Q57+Q26+Q67</f>
        <v>45918.050999999999</v>
      </c>
      <c r="R199" s="13">
        <f t="shared" si="120"/>
        <v>147887.92300000001</v>
      </c>
      <c r="S199" s="13">
        <f>S31+S37+S53+S55+S57+S26+S67</f>
        <v>0</v>
      </c>
      <c r="T199" s="13">
        <f t="shared" si="121"/>
        <v>147887.92300000001</v>
      </c>
      <c r="U199" s="13">
        <f>U31+U37+U53+U55+U57+U26+U67</f>
        <v>0</v>
      </c>
      <c r="V199" s="13">
        <f t="shared" si="122"/>
        <v>147887.92300000001</v>
      </c>
      <c r="W199" s="13">
        <f>W31+W37+W53+W55+W57+W26+W67</f>
        <v>9611.5290000000005</v>
      </c>
      <c r="X199" s="68">
        <f t="shared" si="123"/>
        <v>157499.45200000002</v>
      </c>
      <c r="Y199" s="13">
        <f>Y31+Y37+Y53+Y55+Y57+Y26</f>
        <v>27420.3</v>
      </c>
      <c r="Z199" s="13">
        <f>Z31+Z37+Z53+Z55+Z57+Z26</f>
        <v>0</v>
      </c>
      <c r="AA199" s="13">
        <f t="shared" si="124"/>
        <v>27420.3</v>
      </c>
      <c r="AB199" s="13">
        <f>AB31+AB37+AB53+AB55+AB57+AB26</f>
        <v>40308.101999999999</v>
      </c>
      <c r="AC199" s="13">
        <f t="shared" si="125"/>
        <v>67728.402000000002</v>
      </c>
      <c r="AD199" s="13">
        <f>AD31+AD37+AD53+AD55+AD57+AD26</f>
        <v>0</v>
      </c>
      <c r="AE199" s="13">
        <f t="shared" si="126"/>
        <v>67728.402000000002</v>
      </c>
      <c r="AF199" s="13">
        <f>AF31+AF37+AF53+AF55+AF57+AF26</f>
        <v>0</v>
      </c>
      <c r="AG199" s="13">
        <f t="shared" si="127"/>
        <v>67728.402000000002</v>
      </c>
      <c r="AH199" s="13">
        <f>AH31+AH37+AH53+AH55+AH57+AH26</f>
        <v>0</v>
      </c>
      <c r="AI199" s="13">
        <f t="shared" si="128"/>
        <v>67728.402000000002</v>
      </c>
      <c r="AJ199" s="13">
        <f>AJ31+AJ37+AJ53+AJ55+AJ57+AJ26</f>
        <v>0</v>
      </c>
      <c r="AK199" s="13">
        <f t="shared" si="129"/>
        <v>67728.402000000002</v>
      </c>
      <c r="AL199" s="13">
        <f>AL31+AL37+AL53+AL55+AL57+AL26+AL67</f>
        <v>0</v>
      </c>
      <c r="AM199" s="13">
        <f t="shared" si="130"/>
        <v>67728.402000000002</v>
      </c>
      <c r="AN199" s="13">
        <f>AN31+AN37+AN53+AN55+AN57+AN26+AN67</f>
        <v>0</v>
      </c>
      <c r="AO199" s="13">
        <f t="shared" si="131"/>
        <v>67728.402000000002</v>
      </c>
      <c r="AP199" s="13">
        <f>AP31+AP37+AP53+AP55+AP57+AP26+AP67</f>
        <v>0</v>
      </c>
      <c r="AQ199" s="13">
        <f t="shared" si="132"/>
        <v>67728.402000000002</v>
      </c>
      <c r="AR199" s="13">
        <f>AR31+AR37+AR53+AR55+AR57+AR26+AR67</f>
        <v>0</v>
      </c>
      <c r="AS199" s="68">
        <f t="shared" si="133"/>
        <v>67728.402000000002</v>
      </c>
      <c r="AT199" s="13">
        <f>AT31+AT37+AT53+AT55+AT57+AT26</f>
        <v>54620.7</v>
      </c>
      <c r="AU199" s="13">
        <f>AU31+AU37+AU53+AU55+AU57+AU26</f>
        <v>0</v>
      </c>
      <c r="AV199" s="13">
        <f t="shared" si="134"/>
        <v>54620.7</v>
      </c>
      <c r="AW199" s="13">
        <f>AW31+AW37+AW53+AW55+AW57+AW26</f>
        <v>0</v>
      </c>
      <c r="AX199" s="13">
        <f t="shared" si="135"/>
        <v>54620.7</v>
      </c>
      <c r="AY199" s="13">
        <f>AY31+AY37+AY53+AY55+AY57+AY26</f>
        <v>0</v>
      </c>
      <c r="AZ199" s="13">
        <f t="shared" si="136"/>
        <v>54620.7</v>
      </c>
      <c r="BA199" s="13">
        <f>BA31+BA37+BA53+BA55+BA57+BA26</f>
        <v>0</v>
      </c>
      <c r="BB199" s="13">
        <f t="shared" si="137"/>
        <v>54620.7</v>
      </c>
      <c r="BC199" s="13">
        <f>BC31+BC37+BC53+BC55+BC57+BC26+BC67</f>
        <v>0</v>
      </c>
      <c r="BD199" s="14">
        <f t="shared" si="138"/>
        <v>54620.7</v>
      </c>
      <c r="BE199" s="15">
        <f>BE31+BE37+BE53+BE55+BE57+BE26+BE67</f>
        <v>0</v>
      </c>
      <c r="BF199" s="13">
        <f t="shared" si="139"/>
        <v>54620.7</v>
      </c>
      <c r="BG199" s="13">
        <f>BG31+BG37+BG53+BG55+BG57+BG26+BG67</f>
        <v>0</v>
      </c>
      <c r="BH199" s="68">
        <f t="shared" si="140"/>
        <v>54620.7</v>
      </c>
      <c r="BK199" s="27"/>
    </row>
    <row r="200" spans="1:63" ht="17.25" customHeight="1" x14ac:dyDescent="0.35">
      <c r="A200" s="64"/>
      <c r="B200" s="88" t="s">
        <v>108</v>
      </c>
      <c r="C200" s="88"/>
      <c r="D200" s="13">
        <f>D89+D94+D97</f>
        <v>799449.8</v>
      </c>
      <c r="E200" s="13">
        <f>E89+E94+E97</f>
        <v>0</v>
      </c>
      <c r="F200" s="13">
        <f t="shared" si="114"/>
        <v>799449.8</v>
      </c>
      <c r="G200" s="13">
        <f>G89+G94+G97</f>
        <v>77205.544999999998</v>
      </c>
      <c r="H200" s="13">
        <f t="shared" si="115"/>
        <v>876655.34500000009</v>
      </c>
      <c r="I200" s="13">
        <f>I89+I94+I97</f>
        <v>29454.86</v>
      </c>
      <c r="J200" s="13">
        <f t="shared" si="116"/>
        <v>906110.20500000007</v>
      </c>
      <c r="K200" s="13">
        <f>K89+K94+K97</f>
        <v>411929.23599999998</v>
      </c>
      <c r="L200" s="13">
        <f t="shared" si="117"/>
        <v>1318039.4410000001</v>
      </c>
      <c r="M200" s="13">
        <f>M89+M94+M97</f>
        <v>259694.75199999998</v>
      </c>
      <c r="N200" s="13">
        <f t="shared" si="118"/>
        <v>1577734.193</v>
      </c>
      <c r="O200" s="13">
        <f>O89+O94+O97</f>
        <v>23358.092000000001</v>
      </c>
      <c r="P200" s="13">
        <f t="shared" si="119"/>
        <v>1601092.2849999999</v>
      </c>
      <c r="Q200" s="13">
        <f>Q89+Q94+Q97</f>
        <v>189218.22500000001</v>
      </c>
      <c r="R200" s="13">
        <f t="shared" si="120"/>
        <v>1790310.51</v>
      </c>
      <c r="S200" s="13">
        <f>S89+S94+S97</f>
        <v>324.98099999999999</v>
      </c>
      <c r="T200" s="13">
        <f t="shared" si="121"/>
        <v>1790635.4909999999</v>
      </c>
      <c r="U200" s="13">
        <f>U89+U94+U97</f>
        <v>0</v>
      </c>
      <c r="V200" s="13">
        <f t="shared" si="122"/>
        <v>1790635.4909999999</v>
      </c>
      <c r="W200" s="13">
        <f>W89+W94+W97</f>
        <v>134719.21599999999</v>
      </c>
      <c r="X200" s="68">
        <f t="shared" si="123"/>
        <v>1925354.7069999999</v>
      </c>
      <c r="Y200" s="13">
        <f>Y89+Y94+Y97</f>
        <v>1350023</v>
      </c>
      <c r="Z200" s="13">
        <f>Z89+Z94+Z97</f>
        <v>0</v>
      </c>
      <c r="AA200" s="13">
        <f t="shared" si="124"/>
        <v>1350023</v>
      </c>
      <c r="AB200" s="13">
        <f>AB89+AB94+AB97</f>
        <v>122845.276</v>
      </c>
      <c r="AC200" s="13">
        <f t="shared" si="125"/>
        <v>1472868.2760000001</v>
      </c>
      <c r="AD200" s="13">
        <f>AD89+AD94+AD97</f>
        <v>-351891.95999999996</v>
      </c>
      <c r="AE200" s="13">
        <f t="shared" si="126"/>
        <v>1120976.3160000001</v>
      </c>
      <c r="AF200" s="13">
        <f>AF89+AF94+AF97</f>
        <v>0</v>
      </c>
      <c r="AG200" s="13">
        <f t="shared" si="127"/>
        <v>1120976.3160000001</v>
      </c>
      <c r="AH200" s="13">
        <f>AH89+AH94+AH97</f>
        <v>-32531.488000000012</v>
      </c>
      <c r="AI200" s="13">
        <f t="shared" si="128"/>
        <v>1088444.8280000002</v>
      </c>
      <c r="AJ200" s="13">
        <f>AJ89+AJ94+AJ97</f>
        <v>0</v>
      </c>
      <c r="AK200" s="13">
        <f t="shared" si="129"/>
        <v>1088444.8280000002</v>
      </c>
      <c r="AL200" s="13">
        <f>AL89+AL94+AL97</f>
        <v>0</v>
      </c>
      <c r="AM200" s="13">
        <f t="shared" si="130"/>
        <v>1088444.8280000002</v>
      </c>
      <c r="AN200" s="13">
        <f>AN89+AN94+AN97</f>
        <v>0</v>
      </c>
      <c r="AO200" s="13">
        <f t="shared" si="131"/>
        <v>1088444.8280000002</v>
      </c>
      <c r="AP200" s="13">
        <f>AP89+AP94+AP97</f>
        <v>0</v>
      </c>
      <c r="AQ200" s="13">
        <f t="shared" si="132"/>
        <v>1088444.8280000002</v>
      </c>
      <c r="AR200" s="13">
        <f>AR89+AR94+AR97</f>
        <v>-9271.9750000000058</v>
      </c>
      <c r="AS200" s="68">
        <f t="shared" si="133"/>
        <v>1079172.8530000001</v>
      </c>
      <c r="AT200" s="13">
        <f>AT89+AT94+AT97</f>
        <v>1242103.6000000001</v>
      </c>
      <c r="AU200" s="13">
        <f>AU89+AU94+AU97</f>
        <v>0</v>
      </c>
      <c r="AV200" s="13">
        <f t="shared" si="134"/>
        <v>1242103.6000000001</v>
      </c>
      <c r="AW200" s="13">
        <f>AW89+AW94+AW97</f>
        <v>0</v>
      </c>
      <c r="AX200" s="13">
        <f t="shared" si="135"/>
        <v>1242103.6000000001</v>
      </c>
      <c r="AY200" s="13">
        <f>AY89+AY94+AY97</f>
        <v>0</v>
      </c>
      <c r="AZ200" s="13">
        <f t="shared" si="136"/>
        <v>1242103.6000000001</v>
      </c>
      <c r="BA200" s="13">
        <f>BA89+BA94+BA97</f>
        <v>0</v>
      </c>
      <c r="BB200" s="13">
        <f t="shared" si="137"/>
        <v>1242103.6000000001</v>
      </c>
      <c r="BC200" s="13">
        <f>BC89+BC94+BC97</f>
        <v>0</v>
      </c>
      <c r="BD200" s="14">
        <f t="shared" si="138"/>
        <v>1242103.6000000001</v>
      </c>
      <c r="BE200" s="13">
        <f>BE89+BE94+BE97</f>
        <v>0</v>
      </c>
      <c r="BF200" s="13">
        <f t="shared" si="139"/>
        <v>1242103.6000000001</v>
      </c>
      <c r="BG200" s="13">
        <f>BG89+BG94+BG97</f>
        <v>0</v>
      </c>
      <c r="BH200" s="68">
        <f t="shared" si="140"/>
        <v>1242103.6000000001</v>
      </c>
      <c r="BK200" s="27"/>
    </row>
    <row r="201" spans="1:63" ht="17.25" customHeight="1" x14ac:dyDescent="0.35">
      <c r="A201" s="64"/>
      <c r="B201" s="88" t="s">
        <v>269</v>
      </c>
      <c r="C201" s="88"/>
      <c r="D201" s="13">
        <f>D121+D122+D131+D132+D133+D134+D135+D136+D140+D144</f>
        <v>715952.79999999993</v>
      </c>
      <c r="E201" s="13">
        <f>E121+E122+E131+E132+E133+E134+E135+E136+E140+E144</f>
        <v>-51425.779000000002</v>
      </c>
      <c r="F201" s="13">
        <f t="shared" si="114"/>
        <v>664527.02099999995</v>
      </c>
      <c r="G201" s="13">
        <f>G121+G122+G131+G132+G133+G134+G135+G136+G140+G144+G148+G149+G150</f>
        <v>-152281.30100000001</v>
      </c>
      <c r="H201" s="13">
        <f t="shared" si="115"/>
        <v>512245.72</v>
      </c>
      <c r="I201" s="13">
        <f>I121+I122+I131+I132+I133+I134+I135+I136+I140+I144+I148+I149+I150</f>
        <v>0</v>
      </c>
      <c r="J201" s="13">
        <f t="shared" si="116"/>
        <v>512245.72</v>
      </c>
      <c r="K201" s="13">
        <f>K121+K122+K131+K132+K133+K134+K135+K136+K140+K144+K148+K149+K150</f>
        <v>-122863.94300000001</v>
      </c>
      <c r="L201" s="13">
        <f t="shared" si="117"/>
        <v>389381.77699999994</v>
      </c>
      <c r="M201" s="13">
        <f>M121+M122+M131+M132+M133+M134+M135+M136+M140+M144+M148+M149+M150</f>
        <v>-5338.8189999999995</v>
      </c>
      <c r="N201" s="13">
        <f t="shared" si="118"/>
        <v>384042.95799999993</v>
      </c>
      <c r="O201" s="13">
        <f>O121+O122+O131+O132+O133+O134+O135+O136+O140+O144+O148+O149+O150</f>
        <v>-12.193</v>
      </c>
      <c r="P201" s="13">
        <f t="shared" si="119"/>
        <v>384030.7649999999</v>
      </c>
      <c r="Q201" s="13">
        <f>Q121+Q122+Q131+Q132+Q133+Q134+Q135+Q136+Q140+Q144+Q148+Q149+Q150+Q151</f>
        <v>-9784.8029999999999</v>
      </c>
      <c r="R201" s="13">
        <f t="shared" si="120"/>
        <v>374245.96199999988</v>
      </c>
      <c r="S201" s="13">
        <f>S121+S122+S131+S132+S133+S134+S135+S136+S140+S144+S148+S149+S150+S151</f>
        <v>0</v>
      </c>
      <c r="T201" s="13">
        <f t="shared" si="121"/>
        <v>374245.96199999988</v>
      </c>
      <c r="U201" s="13">
        <f>U121+U122+U131+U132+U133+U134+U135+U136+U140+U144+U148+U149+U150+U151</f>
        <v>0</v>
      </c>
      <c r="V201" s="13">
        <f t="shared" si="122"/>
        <v>374245.96199999988</v>
      </c>
      <c r="W201" s="13">
        <f>W121+W122+W131+W132+W133+W134+W135+W136+W140+W144+W148+W149+W150+W151</f>
        <v>-68386.8</v>
      </c>
      <c r="X201" s="68">
        <f t="shared" si="123"/>
        <v>305859.16199999989</v>
      </c>
      <c r="Y201" s="13">
        <f>Y121+Y122+Y131+Y132+Y133+Y134+Y135+Y136+Y140+Y144</f>
        <v>128111.79999999999</v>
      </c>
      <c r="Z201" s="13">
        <f>Z121+Z122+Z131+Z132+Z133+Z134+Z135+Z136+Z140+Z144</f>
        <v>67940.256999999998</v>
      </c>
      <c r="AA201" s="13">
        <f t="shared" si="124"/>
        <v>196052.05699999997</v>
      </c>
      <c r="AB201" s="13">
        <f>AB121+AB122+AB131+AB132+AB133+AB134+AB135+AB136+AB140+AB144+AB148+AB149+AB150</f>
        <v>200000</v>
      </c>
      <c r="AC201" s="13">
        <f t="shared" si="125"/>
        <v>396052.05699999997</v>
      </c>
      <c r="AD201" s="13">
        <f>AD121+AD122+AD131+AD132+AD133+AD134+AD135+AD136+AD140+AD144+AD148+AD149+AD150</f>
        <v>123523.57</v>
      </c>
      <c r="AE201" s="13">
        <f t="shared" si="126"/>
        <v>519575.62699999998</v>
      </c>
      <c r="AF201" s="13">
        <f>AF121+AF122+AF131+AF132+AF133+AF134+AF135+AF136+AF140+AF144+AF148+AF149+AF150</f>
        <v>0</v>
      </c>
      <c r="AG201" s="13">
        <f t="shared" si="127"/>
        <v>519575.62699999998</v>
      </c>
      <c r="AH201" s="13">
        <f>AH121+AH122+AH131+AH132+AH133+AH134+AH135+AH136+AH140+AH144+AH148+AH149+AH150</f>
        <v>1914</v>
      </c>
      <c r="AI201" s="13">
        <f t="shared" si="128"/>
        <v>521489.62699999998</v>
      </c>
      <c r="AJ201" s="13">
        <f>AJ121+AJ122+AJ131+AJ132+AJ133+AJ134+AJ135+AJ136+AJ140+AJ144+AJ148+AJ149+AJ150</f>
        <v>0</v>
      </c>
      <c r="AK201" s="13">
        <f t="shared" si="129"/>
        <v>521489.62699999998</v>
      </c>
      <c r="AL201" s="13">
        <f>AL121+AL122+AL131+AL132+AL133+AL134+AL135+AL136+AL140+AL144+AL148+AL149+AL150+AL151</f>
        <v>547420.96100000001</v>
      </c>
      <c r="AM201" s="13">
        <f t="shared" si="130"/>
        <v>1068910.588</v>
      </c>
      <c r="AN201" s="13">
        <f>AN121+AN122+AN131+AN132+AN133+AN134+AN135+AN136+AN140+AN144+AN148+AN149+AN150+AN151</f>
        <v>-579.1</v>
      </c>
      <c r="AO201" s="13">
        <f t="shared" si="131"/>
        <v>1068331.4879999999</v>
      </c>
      <c r="AP201" s="13">
        <f>AP121+AP122+AP131+AP132+AP133+AP134+AP135+AP136+AP140+AP144+AP148+AP149+AP150+AP151</f>
        <v>0</v>
      </c>
      <c r="AQ201" s="13">
        <f t="shared" si="132"/>
        <v>1068331.4879999999</v>
      </c>
      <c r="AR201" s="13">
        <f>AR121+AR122+AR131+AR132+AR133+AR134+AR135+AR136+AR140+AR144+AR148+AR149+AR150+AR151</f>
        <v>40832.110999999997</v>
      </c>
      <c r="AS201" s="68">
        <f t="shared" si="133"/>
        <v>1109163.5989999999</v>
      </c>
      <c r="AT201" s="13">
        <f>AT121+AT122+AT131+AT132+AT133+AT134+AT135+AT136+AT140+AT144</f>
        <v>10393.299999999999</v>
      </c>
      <c r="AU201" s="13">
        <f>AU121+AU122+AU131+AU132+AU133+AU134+AU135+AU136+AU140+AU144</f>
        <v>0</v>
      </c>
      <c r="AV201" s="13">
        <f t="shared" si="134"/>
        <v>10393.299999999999</v>
      </c>
      <c r="AW201" s="13">
        <f>AW121+AW122+AW131+AW132+AW133+AW134+AW135+AW136+AW140+AW144+AW148+AW149+AW150</f>
        <v>0</v>
      </c>
      <c r="AX201" s="13">
        <f t="shared" si="135"/>
        <v>10393.299999999999</v>
      </c>
      <c r="AY201" s="13">
        <f>AY121+AY122+AY131+AY132+AY133+AY134+AY135+AY136+AY140+AY144+AY148+AY149+AY150</f>
        <v>0</v>
      </c>
      <c r="AZ201" s="13">
        <f t="shared" si="136"/>
        <v>10393.299999999999</v>
      </c>
      <c r="BA201" s="13">
        <f>BA121+BA122+BA131+BA132+BA133+BA134+BA135+BA136+BA140+BA144+BA148+BA149+BA150</f>
        <v>0</v>
      </c>
      <c r="BB201" s="13">
        <f t="shared" si="137"/>
        <v>10393.299999999999</v>
      </c>
      <c r="BC201" s="13">
        <f>BC121+BC122+BC131+BC132+BC133+BC134+BC135+BC136+BC140+BC144+BC148+BC149+BC150+BC151</f>
        <v>0</v>
      </c>
      <c r="BD201" s="14">
        <f t="shared" si="138"/>
        <v>10393.299999999999</v>
      </c>
      <c r="BE201" s="13">
        <f>BE121+BE122+BE131+BE132+BE133+BE134+BE135+BE136+BE140+BE144+BE148+BE149+BE150+BE151</f>
        <v>0</v>
      </c>
      <c r="BF201" s="13">
        <f t="shared" si="139"/>
        <v>10393.299999999999</v>
      </c>
      <c r="BG201" s="13">
        <f>BG121+BG122+BG131+BG132+BG133+BG134+BG135+BG136+BG140+BG144+BG148+BG149+BG150+BG151</f>
        <v>27554.688999999998</v>
      </c>
      <c r="BH201" s="68">
        <f t="shared" si="140"/>
        <v>37947.989000000001</v>
      </c>
      <c r="BK201" s="27"/>
    </row>
    <row r="202" spans="1:63" s="1" customFormat="1" ht="12.75" hidden="1" customHeight="1" x14ac:dyDescent="0.35">
      <c r="A202" s="10"/>
      <c r="B202" s="89" t="s">
        <v>193</v>
      </c>
      <c r="C202" s="89"/>
      <c r="D202" s="31">
        <f>D160</f>
        <v>1087961.7</v>
      </c>
      <c r="E202" s="13">
        <f>E160</f>
        <v>-17300.919000000002</v>
      </c>
      <c r="F202" s="13">
        <f t="shared" si="114"/>
        <v>1070660.781</v>
      </c>
      <c r="G202" s="13">
        <f>G160</f>
        <v>-1070660.781</v>
      </c>
      <c r="H202" s="13">
        <f t="shared" si="115"/>
        <v>0</v>
      </c>
      <c r="I202" s="13">
        <f>I160</f>
        <v>0</v>
      </c>
      <c r="J202" s="13">
        <f t="shared" si="116"/>
        <v>0</v>
      </c>
      <c r="K202" s="13">
        <f>K160</f>
        <v>0</v>
      </c>
      <c r="L202" s="13">
        <f t="shared" si="117"/>
        <v>0</v>
      </c>
      <c r="M202" s="13">
        <f>M160</f>
        <v>0</v>
      </c>
      <c r="N202" s="13">
        <f t="shared" si="118"/>
        <v>0</v>
      </c>
      <c r="O202" s="13">
        <f>O160</f>
        <v>0</v>
      </c>
      <c r="P202" s="13">
        <f t="shared" si="119"/>
        <v>0</v>
      </c>
      <c r="Q202" s="13">
        <f>Q160</f>
        <v>0</v>
      </c>
      <c r="R202" s="13">
        <f t="shared" si="120"/>
        <v>0</v>
      </c>
      <c r="S202" s="13">
        <f>S160</f>
        <v>0</v>
      </c>
      <c r="T202" s="13">
        <f t="shared" si="121"/>
        <v>0</v>
      </c>
      <c r="U202" s="13">
        <f>U160</f>
        <v>0</v>
      </c>
      <c r="V202" s="13">
        <f t="shared" si="122"/>
        <v>0</v>
      </c>
      <c r="W202" s="30">
        <f>W160</f>
        <v>0</v>
      </c>
      <c r="X202" s="13">
        <f t="shared" si="123"/>
        <v>0</v>
      </c>
      <c r="Y202" s="31">
        <f>Y160</f>
        <v>375557.5</v>
      </c>
      <c r="Z202" s="13">
        <f>Z160</f>
        <v>-4508.25</v>
      </c>
      <c r="AA202" s="13">
        <f t="shared" si="124"/>
        <v>371049.25</v>
      </c>
      <c r="AB202" s="13">
        <f>AB160</f>
        <v>-371049.25</v>
      </c>
      <c r="AC202" s="13">
        <f t="shared" si="125"/>
        <v>0</v>
      </c>
      <c r="AD202" s="13">
        <f>AD160</f>
        <v>0</v>
      </c>
      <c r="AE202" s="13">
        <f t="shared" si="126"/>
        <v>0</v>
      </c>
      <c r="AF202" s="13">
        <f>AF160</f>
        <v>0</v>
      </c>
      <c r="AG202" s="13">
        <f t="shared" si="127"/>
        <v>0</v>
      </c>
      <c r="AH202" s="13">
        <f>AH160</f>
        <v>0</v>
      </c>
      <c r="AI202" s="13">
        <f t="shared" si="128"/>
        <v>0</v>
      </c>
      <c r="AJ202" s="13">
        <f>AJ160</f>
        <v>0</v>
      </c>
      <c r="AK202" s="13">
        <f t="shared" si="129"/>
        <v>0</v>
      </c>
      <c r="AL202" s="13">
        <f>AL160</f>
        <v>0</v>
      </c>
      <c r="AM202" s="13">
        <f t="shared" si="130"/>
        <v>0</v>
      </c>
      <c r="AN202" s="13">
        <f>AN160</f>
        <v>0</v>
      </c>
      <c r="AO202" s="13">
        <f t="shared" si="131"/>
        <v>0</v>
      </c>
      <c r="AP202" s="13">
        <f>AP160</f>
        <v>0</v>
      </c>
      <c r="AQ202" s="13">
        <f t="shared" si="132"/>
        <v>0</v>
      </c>
      <c r="AR202" s="30">
        <f>AR160</f>
        <v>0</v>
      </c>
      <c r="AS202" s="13">
        <f t="shared" si="133"/>
        <v>0</v>
      </c>
      <c r="AT202" s="31">
        <f>AT160</f>
        <v>0</v>
      </c>
      <c r="AU202" s="31">
        <f>AU160</f>
        <v>0</v>
      </c>
      <c r="AV202" s="13">
        <f t="shared" si="134"/>
        <v>0</v>
      </c>
      <c r="AW202" s="13">
        <f>AW160</f>
        <v>0</v>
      </c>
      <c r="AX202" s="13">
        <f t="shared" si="135"/>
        <v>0</v>
      </c>
      <c r="AY202" s="13">
        <f>AY160</f>
        <v>0</v>
      </c>
      <c r="AZ202" s="13">
        <f t="shared" si="136"/>
        <v>0</v>
      </c>
      <c r="BA202" s="13">
        <f>BA160</f>
        <v>0</v>
      </c>
      <c r="BB202" s="13">
        <f t="shared" si="137"/>
        <v>0</v>
      </c>
      <c r="BC202" s="13">
        <f>BC160</f>
        <v>0</v>
      </c>
      <c r="BD202" s="14">
        <f t="shared" si="138"/>
        <v>0</v>
      </c>
      <c r="BE202" s="13">
        <f>BE160</f>
        <v>0</v>
      </c>
      <c r="BF202" s="13">
        <f t="shared" si="139"/>
        <v>0</v>
      </c>
      <c r="BG202" s="30">
        <f>BG160</f>
        <v>0</v>
      </c>
      <c r="BH202" s="13">
        <f t="shared" si="140"/>
        <v>0</v>
      </c>
      <c r="BI202" s="3"/>
      <c r="BJ202" s="4" t="s">
        <v>29</v>
      </c>
    </row>
    <row r="203" spans="1:63" x14ac:dyDescent="0.35">
      <c r="A203" s="64"/>
      <c r="B203" s="96" t="s">
        <v>88</v>
      </c>
      <c r="C203" s="96"/>
      <c r="D203" s="13">
        <f>D79+D86+D87</f>
        <v>10268</v>
      </c>
      <c r="E203" s="13">
        <f>E79+E86+E87</f>
        <v>0</v>
      </c>
      <c r="F203" s="13">
        <f t="shared" si="114"/>
        <v>10268</v>
      </c>
      <c r="G203" s="13">
        <f>G79+G86+G87+G125</f>
        <v>16357</v>
      </c>
      <c r="H203" s="13">
        <f t="shared" si="115"/>
        <v>26625</v>
      </c>
      <c r="I203" s="13">
        <f>I79+I86+I87+I125</f>
        <v>0</v>
      </c>
      <c r="J203" s="13">
        <f t="shared" si="116"/>
        <v>26625</v>
      </c>
      <c r="K203" s="13">
        <f>K79+K86+K87+K125</f>
        <v>-8990</v>
      </c>
      <c r="L203" s="13">
        <f t="shared" si="117"/>
        <v>17635</v>
      </c>
      <c r="M203" s="13">
        <f>M79+M86+M87+M125</f>
        <v>0</v>
      </c>
      <c r="N203" s="13">
        <f t="shared" si="118"/>
        <v>17635</v>
      </c>
      <c r="O203" s="13">
        <f>O79+O86+O87+O125</f>
        <v>0</v>
      </c>
      <c r="P203" s="13">
        <f t="shared" si="119"/>
        <v>17635</v>
      </c>
      <c r="Q203" s="13">
        <f>Q79+Q86+Q87+Q125+Q115</f>
        <v>23600</v>
      </c>
      <c r="R203" s="13">
        <f t="shared" si="120"/>
        <v>41235</v>
      </c>
      <c r="S203" s="13">
        <f>S79+S86+S87+S125+S115</f>
        <v>0</v>
      </c>
      <c r="T203" s="13">
        <f t="shared" si="121"/>
        <v>41235</v>
      </c>
      <c r="U203" s="13">
        <f>U79+U86+U87+U125+U115</f>
        <v>0</v>
      </c>
      <c r="V203" s="13">
        <f t="shared" si="122"/>
        <v>41235</v>
      </c>
      <c r="W203" s="13">
        <f>W79+W86+W87+W125+W115</f>
        <v>0</v>
      </c>
      <c r="X203" s="68">
        <f t="shared" si="123"/>
        <v>41235</v>
      </c>
      <c r="Y203" s="13">
        <f>Y79+Y86+Y87</f>
        <v>0</v>
      </c>
      <c r="Z203" s="13">
        <f>Z79+Z86+Z87</f>
        <v>0</v>
      </c>
      <c r="AA203" s="13">
        <f t="shared" si="124"/>
        <v>0</v>
      </c>
      <c r="AB203" s="13">
        <f>AB79+AB86+AB87+AB125</f>
        <v>0</v>
      </c>
      <c r="AC203" s="13">
        <f t="shared" si="125"/>
        <v>0</v>
      </c>
      <c r="AD203" s="13">
        <f>AD79+AD86+AD87+AD125</f>
        <v>8990</v>
      </c>
      <c r="AE203" s="13">
        <f t="shared" si="126"/>
        <v>8990</v>
      </c>
      <c r="AF203" s="13">
        <f>AF79+AF86+AF87+AF125</f>
        <v>0</v>
      </c>
      <c r="AG203" s="13">
        <f t="shared" si="127"/>
        <v>8990</v>
      </c>
      <c r="AH203" s="13">
        <f>AH79+AH86+AH87+AH125</f>
        <v>0</v>
      </c>
      <c r="AI203" s="13">
        <f t="shared" si="128"/>
        <v>8990</v>
      </c>
      <c r="AJ203" s="13">
        <f>AJ79+AJ86+AJ87+AJ125</f>
        <v>0</v>
      </c>
      <c r="AK203" s="13">
        <f t="shared" si="129"/>
        <v>8990</v>
      </c>
      <c r="AL203" s="13">
        <f>AL79+AL86+AL87+AL125+AL115</f>
        <v>0</v>
      </c>
      <c r="AM203" s="13">
        <f t="shared" si="130"/>
        <v>8990</v>
      </c>
      <c r="AN203" s="13">
        <f>AN79+AN86+AN87+AN125+AN115</f>
        <v>0</v>
      </c>
      <c r="AO203" s="13">
        <f t="shared" si="131"/>
        <v>8990</v>
      </c>
      <c r="AP203" s="13">
        <f>AP79+AP86+AP87+AP125+AP115</f>
        <v>0</v>
      </c>
      <c r="AQ203" s="13">
        <f t="shared" si="132"/>
        <v>8990</v>
      </c>
      <c r="AR203" s="13">
        <f>AR79+AR86+AR87+AR125+AR115</f>
        <v>0</v>
      </c>
      <c r="AS203" s="68">
        <f t="shared" si="133"/>
        <v>8990</v>
      </c>
      <c r="AT203" s="13">
        <f>AT79+AT86+AT87</f>
        <v>0</v>
      </c>
      <c r="AU203" s="13">
        <f>AU79+AU86+AU87</f>
        <v>0</v>
      </c>
      <c r="AV203" s="13">
        <f t="shared" si="134"/>
        <v>0</v>
      </c>
      <c r="AW203" s="13">
        <f>AW79+AW86+AW87+AW125</f>
        <v>0</v>
      </c>
      <c r="AX203" s="13">
        <f t="shared" si="135"/>
        <v>0</v>
      </c>
      <c r="AY203" s="13">
        <f>AY79+AY86+AY87+AY125</f>
        <v>0</v>
      </c>
      <c r="AZ203" s="13">
        <f t="shared" si="136"/>
        <v>0</v>
      </c>
      <c r="BA203" s="13">
        <f>BA79+BA86+BA87+BA125</f>
        <v>0</v>
      </c>
      <c r="BB203" s="13">
        <f t="shared" si="137"/>
        <v>0</v>
      </c>
      <c r="BC203" s="13">
        <f>BC79+BC86+BC87+BC125+BC115</f>
        <v>0</v>
      </c>
      <c r="BD203" s="14">
        <f t="shared" si="138"/>
        <v>0</v>
      </c>
      <c r="BE203" s="13">
        <f>BE79+BE86+BE87+BE125+BE115</f>
        <v>0</v>
      </c>
      <c r="BF203" s="13">
        <f t="shared" si="139"/>
        <v>0</v>
      </c>
      <c r="BG203" s="13">
        <f>BG79+BG86+BG87+BG125+BG115</f>
        <v>0</v>
      </c>
      <c r="BH203" s="68">
        <f t="shared" si="140"/>
        <v>0</v>
      </c>
    </row>
    <row r="204" spans="1:63" x14ac:dyDescent="0.35"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>
        <f>Q191-Q198-Q199-Q200-Q201-Q202-Q203</f>
        <v>0</v>
      </c>
      <c r="R204" s="51"/>
      <c r="S204" s="51"/>
      <c r="T204" s="51"/>
      <c r="U204" s="51"/>
      <c r="V204" s="51"/>
      <c r="W204" s="51"/>
      <c r="X204" s="84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84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84"/>
    </row>
    <row r="205" spans="1:63" x14ac:dyDescent="0.35"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84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84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84"/>
    </row>
    <row r="208" spans="1:63" x14ac:dyDescent="0.35">
      <c r="B208" s="60" t="s">
        <v>270</v>
      </c>
    </row>
  </sheetData>
  <sheetProtection password="CF5C" sheet="1" objects="1" scenarios="1"/>
  <autoFilter ref="A17:BK204">
    <filterColumn colId="61">
      <filters blank="1"/>
    </filterColumn>
  </autoFilter>
  <mergeCells count="87">
    <mergeCell ref="A11:BH11"/>
    <mergeCell ref="A12:BH1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K16:AK17"/>
    <mergeCell ref="AL16:AL17"/>
    <mergeCell ref="AM16:AM17"/>
    <mergeCell ref="AD16:AD17"/>
    <mergeCell ref="AE16:AE17"/>
    <mergeCell ref="AF16:AF17"/>
    <mergeCell ref="AG16:AG17"/>
    <mergeCell ref="AH16:AH17"/>
    <mergeCell ref="A26:A27"/>
    <mergeCell ref="B26:B27"/>
    <mergeCell ref="A31:A32"/>
    <mergeCell ref="B31:B32"/>
    <mergeCell ref="BC16:BC17"/>
    <mergeCell ref="AX16:AX17"/>
    <mergeCell ref="AY16:AY17"/>
    <mergeCell ref="AZ16:AZ17"/>
    <mergeCell ref="BA16:BA17"/>
    <mergeCell ref="BB16:BB17"/>
    <mergeCell ref="AS16:AS17"/>
    <mergeCell ref="AT16:AT17"/>
    <mergeCell ref="AU16:AU17"/>
    <mergeCell ref="AV16:AV17"/>
    <mergeCell ref="AW16:AW17"/>
    <mergeCell ref="AN16:AN17"/>
    <mergeCell ref="A37:A46"/>
    <mergeCell ref="A52:A53"/>
    <mergeCell ref="B52:B53"/>
    <mergeCell ref="A54:A55"/>
    <mergeCell ref="B54:B55"/>
    <mergeCell ref="A56:A57"/>
    <mergeCell ref="B56:B57"/>
    <mergeCell ref="B191:C191"/>
    <mergeCell ref="B192:C192"/>
    <mergeCell ref="B193:C193"/>
    <mergeCell ref="B203:C203"/>
    <mergeCell ref="B194:C194"/>
    <mergeCell ref="B195:C195"/>
    <mergeCell ref="B196:C196"/>
    <mergeCell ref="B197:C197"/>
    <mergeCell ref="B198:C198"/>
    <mergeCell ref="AS4:BH4"/>
    <mergeCell ref="B199:C199"/>
    <mergeCell ref="B200:C200"/>
    <mergeCell ref="B201:C201"/>
    <mergeCell ref="B202:C202"/>
    <mergeCell ref="BH16:BH17"/>
    <mergeCell ref="BD16:BD17"/>
    <mergeCell ref="BE16:BE17"/>
    <mergeCell ref="BF16:BF17"/>
    <mergeCell ref="BG16:BG17"/>
    <mergeCell ref="AO16:AO17"/>
    <mergeCell ref="AP16:AP17"/>
    <mergeCell ref="AQ16:AQ17"/>
    <mergeCell ref="AR16:AR17"/>
    <mergeCell ref="AI16:AI17"/>
    <mergeCell ref="AJ16:AJ17"/>
  </mergeCells>
  <pageMargins left="0.78740157480314965" right="0.19685039370078741" top="0.39" bottom="0.47244094488188981" header="0.4" footer="0.19685039370078741"/>
  <pageSetup paperSize="9" scale="57" orientation="portrait" useFirstPageNumber="1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'2024-2026'!Print_Titles</vt:lpstr>
      <vt:lpstr>'2024-2026'!Область_печати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Катцина Анна Владиславовна</dc:creator>
  <dc:description/>
  <cp:lastModifiedBy>Колышкина Елена Владимировна</cp:lastModifiedBy>
  <cp:revision>24</cp:revision>
  <cp:lastPrinted>2024-10-22T08:24:22Z</cp:lastPrinted>
  <dcterms:created xsi:type="dcterms:W3CDTF">2014-02-04T08:37:28Z</dcterms:created>
  <dcterms:modified xsi:type="dcterms:W3CDTF">2024-10-22T08:24:30Z</dcterms:modified>
  <dc:language>ru-RU</dc:language>
</cp:coreProperties>
</file>