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025-2027" sheetId="1" state="visible" r:id="rId1"/>
  </sheets>
  <definedNames>
    <definedName name="_xlnm._FilterDatabase" localSheetId="0" hidden="1">'2025-2027'!$A$10:$I$131</definedName>
    <definedName name="Print_Titles" localSheetId="0" hidden="0">'2025-2027'!$9:$10</definedName>
    <definedName name="_xlnm.Print_Area" localSheetId="0" hidden="0">'2025-2027'!$A$1:$F$131</definedName>
    <definedName name="_xlnm._FilterDatabase" localSheetId="0" hidden="1">'2025-2027'!$A$10:$I$131</definedName>
  </definedNames>
  <calcPr/>
</workbook>
</file>

<file path=xl/sharedStrings.xml><?xml version="1.0" encoding="utf-8"?>
<sst xmlns="http://schemas.openxmlformats.org/spreadsheetml/2006/main" count="195" uniqueCount="195">
  <si>
    <t xml:space="preserve">ПРИЛОЖЕНИЕ 3</t>
  </si>
  <si>
    <t xml:space="preserve">к решению</t>
  </si>
  <si>
    <t xml:space="preserve">Пермской городской Думы</t>
  </si>
  <si>
    <t>ПЕРЕЧЕНЬ</t>
  </si>
  <si>
    <t xml:space="preserve"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2025 год и на плановый период 2026 и 2027 годов</t>
  </si>
  <si>
    <t xml:space="preserve">тыс. руб.</t>
  </si>
  <si>
    <t xml:space="preserve">№ п/п</t>
  </si>
  <si>
    <t>Объект</t>
  </si>
  <si>
    <t>Исполнитель</t>
  </si>
  <si>
    <t xml:space="preserve">2025 год</t>
  </si>
  <si>
    <t xml:space="preserve">2026 год</t>
  </si>
  <si>
    <t xml:space="preserve">2027 год</t>
  </si>
  <si>
    <t>Образование</t>
  </si>
  <si>
    <t xml:space="preserve">в том числе:</t>
  </si>
  <si>
    <t xml:space="preserve">местный бюджет</t>
  </si>
  <si>
    <t>0</t>
  </si>
  <si>
    <t xml:space="preserve">бюджет Пермского края</t>
  </si>
  <si>
    <t>1.</t>
  </si>
  <si>
    <t xml:space="preserve">Строительство здания общеобразовательного учреждения в Ленинском районе города Перми</t>
  </si>
  <si>
    <t xml:space="preserve">Управление капитального строительства</t>
  </si>
  <si>
    <t>0720141970</t>
  </si>
  <si>
    <t>07201SH070</t>
  </si>
  <si>
    <t>2.</t>
  </si>
  <si>
    <t xml:space="preserve">Строительство здания общеобразовательного учреждения в Индустриальном районе города Перми</t>
  </si>
  <si>
    <t xml:space="preserve">Департамент образования</t>
  </si>
  <si>
    <t>0720142550</t>
  </si>
  <si>
    <t>3.</t>
  </si>
  <si>
    <t xml:space="preserve">Строительство нового корпуса МАОУ «Инженерная школа» г. Перми по ул. Академика Веденеева</t>
  </si>
  <si>
    <t>0720141680</t>
  </si>
  <si>
    <t>4.</t>
  </si>
  <si>
    <t xml:space="preserve">Реконструкция здания по ул. Уральской, 110 для размещения общеобразовательной организации г. Перми</t>
  </si>
  <si>
    <t>0720143360</t>
  </si>
  <si>
    <t>5.</t>
  </si>
  <si>
    <t xml:space="preserve">Строительство спортивного зала МАОУ «СОШ № 79» г. Перми</t>
  </si>
  <si>
    <t>0730142640</t>
  </si>
  <si>
    <t>6.</t>
  </si>
  <si>
    <t xml:space="preserve">Строительство спортивного зала МАОУ «СОШ № 81» г. Перми</t>
  </si>
  <si>
    <t>0730143510</t>
  </si>
  <si>
    <t xml:space="preserve">Жилищно-коммунальное хозяйство</t>
  </si>
  <si>
    <t xml:space="preserve">федеральный бюджет</t>
  </si>
  <si>
    <t>7.</t>
  </si>
  <si>
    <t xml:space="preserve">Реконструкция системы очистки сточных вод в микрорайоне «Крым» Кировского района города Перми</t>
  </si>
  <si>
    <t>1330041090</t>
  </si>
  <si>
    <t>8.</t>
  </si>
  <si>
    <t xml:space="preserve">Строительство водопроводных сетей в микрорайоне «Вышка-1» Мотовилихинского района города Перми</t>
  </si>
  <si>
    <t>1330041220</t>
  </si>
  <si>
    <t>9.</t>
  </si>
  <si>
    <t xml:space="preserve">Строительство сетей водоснабжения в микрорайоне «Заозерье» для земельных участков многодетных семей</t>
  </si>
  <si>
    <t>1330043480</t>
  </si>
  <si>
    <t>10.</t>
  </si>
  <si>
    <t xml:space="preserve">Реконструкция канализационной насосной станции «Речник» Дзержинского района города Перми</t>
  </si>
  <si>
    <t>1330042360</t>
  </si>
  <si>
    <t>11.</t>
  </si>
  <si>
    <t xml:space="preserve">Строительство водопроводных сетей в микрорайоне Турбино</t>
  </si>
  <si>
    <t>1330041770</t>
  </si>
  <si>
    <t>12.</t>
  </si>
  <si>
    <t xml:space="preserve">Строительство водопроводных сетей по ул. 2-я Мулянская Дзержинского района города Перми</t>
  </si>
  <si>
    <t>1330041780</t>
  </si>
  <si>
    <t>13.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</si>
  <si>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</t>
  </si>
  <si>
    <t xml:space="preserve">Департамент жилищно-коммунального хозяйства</t>
  </si>
  <si>
    <t>1330141320</t>
  </si>
  <si>
    <t>14.</t>
  </si>
  <si>
    <t xml:space="preserve">Выкуп центрального теплового пункта № 10 по адресу: г. Пермь, ул. И.Франко, 38а</t>
  </si>
  <si>
    <t>1330142020</t>
  </si>
  <si>
    <t>15.</t>
  </si>
  <si>
    <t xml:space="preserve">Строительство водопроводных сетей в микрорайоне Левшино</t>
  </si>
  <si>
    <t>1330142000</t>
  </si>
  <si>
    <t>16.</t>
  </si>
  <si>
    <t xml:space="preserve">Строительство водопроводных сетей в микрорайоне Энергетик</t>
  </si>
  <si>
    <t>1330142010</t>
  </si>
  <si>
    <t>17.</t>
  </si>
  <si>
    <t xml:space="preserve"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</si>
  <si>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 xml:space="preserve">Управление жилищных отношений</t>
  </si>
  <si>
    <t xml:space="preserve">1530121480, 15201SЖ180</t>
  </si>
  <si>
    <t>151F367484</t>
  </si>
  <si>
    <t>18.</t>
  </si>
  <si>
    <t xml:space="preserve"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</si>
  <si>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19.</t>
  </si>
  <si>
    <t xml:space="preserve"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</si>
  <si>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153022С080</t>
  </si>
  <si>
    <t>20.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</si>
  <si>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</si>
  <si>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15302R0820</t>
  </si>
  <si>
    <t xml:space="preserve">Внешнее благоустройство</t>
  </si>
  <si>
    <t>21.</t>
  </si>
  <si>
    <t xml:space="preserve">Строительство городского питомника растений на земельном участке с кадастровым номером 59:01:0000000:91384</t>
  </si>
  <si>
    <t>1430043570</t>
  </si>
  <si>
    <t>22.</t>
  </si>
  <si>
    <t xml:space="preserve">Строительство крематория на кладбище «Восточное» города Перми</t>
  </si>
  <si>
    <t xml:space="preserve">Департамент дорог и благоустройства</t>
  </si>
  <si>
    <t>1030441120</t>
  </si>
  <si>
    <t xml:space="preserve">Дорожное хозяйство</t>
  </si>
  <si>
    <t xml:space="preserve">дорожный фонд Пермского края</t>
  </si>
  <si>
    <t>23.</t>
  </si>
  <si>
    <t xml:space="preserve">Реконструкция автомобильной дороги по ул. Н. Островского на участке от ул. Революции до ул. Белинского</t>
  </si>
  <si>
    <t>10201SД110</t>
  </si>
  <si>
    <t>24.</t>
  </si>
  <si>
    <t xml:space="preserve">Строительство автомобильной дороги по ул. Углеуральской</t>
  </si>
  <si>
    <t>103019Д012</t>
  </si>
  <si>
    <t>25.</t>
  </si>
  <si>
    <t xml:space="preserve">Реконструкция ул. Карпинского от ул. Архитектора Свиязева до ул. Космонавта Леонова</t>
  </si>
  <si>
    <t>103019Д010</t>
  </si>
  <si>
    <t>26.</t>
  </si>
  <si>
    <t xml:space="preserve">Строительство автомобильной дороги по ул. Агатовой</t>
  </si>
  <si>
    <t>103019Д011</t>
  </si>
  <si>
    <t>27.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</si>
  <si>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</si>
  <si>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103019Д013</t>
  </si>
  <si>
    <t>28.</t>
  </si>
  <si>
    <t xml:space="preserve">Строительство очистных сооружений и водоотвода ливневых стоков по ул. Куйбышева, 1 от ул. Петропавловской до выпуска</t>
  </si>
  <si>
    <t>103019Д014</t>
  </si>
  <si>
    <t>29.</t>
  </si>
  <si>
    <t xml:space="preserve">Строительство очистных сооружений и водоотвода ливневых стоков по ул. Куфонина от ул. Трамвайной до ул. Подлесной до выпуска</t>
  </si>
  <si>
    <t>103019Д015</t>
  </si>
  <si>
    <t>30.</t>
  </si>
  <si>
    <t xml:space="preserve">Реконструкция ул. Пермской от ул. Плеханова до ул. Попова</t>
  </si>
  <si>
    <t>31.</t>
  </si>
  <si>
    <t xml:space="preserve">Реконструкция автомобильной дороги по ул. Мира на участке от транспортной развязки на пересечении улиц Мира, Стахановская, Карпинского до шоссе Космонавтов</t>
  </si>
  <si>
    <t xml:space="preserve">Культура и молодежная политика</t>
  </si>
  <si>
    <t>32.</t>
  </si>
  <si>
    <t xml:space="preserve">Приобретение в собственность муниципального образования город Пермь нежилого здания</t>
  </si>
  <si>
    <t xml:space="preserve">Департамент имущественных отношений</t>
  </si>
  <si>
    <t>0330141980</t>
  </si>
  <si>
    <t xml:space="preserve">Физическая культура и спорт</t>
  </si>
  <si>
    <t>33.</t>
  </si>
  <si>
    <t xml:space="preserve">Строительство плавательного бассейна по адресу: ул. Гайвинская, 50</t>
  </si>
  <si>
    <t>0530141880</t>
  </si>
  <si>
    <t>34.</t>
  </si>
  <si>
    <t xml:space="preserve">Строительство спортивной трассы для лыжероллеров по адресу: г. Пермь, ул. Агрономическая, 23</t>
  </si>
  <si>
    <t>0530141950</t>
  </si>
  <si>
    <t xml:space="preserve">Общественная безопасность</t>
  </si>
  <si>
    <t>35.</t>
  </si>
  <si>
    <t xml:space="preserve">Строительство противооползневого сооружения в районе жилых домов по ул. КИМ, 5, 7, ул. Ивановской, 19 и ул. Чехова, 2, 4, 6, 8, 10</t>
  </si>
  <si>
    <t>0230241030</t>
  </si>
  <si>
    <t>36.</t>
  </si>
  <si>
    <t xml:space="preserve"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</si>
  <si>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0230143170</t>
  </si>
  <si>
    <t>37.</t>
  </si>
  <si>
    <t xml:space="preserve">Строительство пожарного резервуара по ул. Борцов Революции Ленинского района города Перми</t>
  </si>
  <si>
    <t>0230143180</t>
  </si>
  <si>
    <t>38.</t>
  </si>
  <si>
    <t xml:space="preserve">Строительство пожарного резервуара в микрорайоне Вышка-2 по ул. Омской Мотовилихинского района города Перми</t>
  </si>
  <si>
    <t>0230143620</t>
  </si>
  <si>
    <t>39.</t>
  </si>
  <si>
    <t xml:space="preserve">Строительство пожарного резервуара в микрорайоне Липовая Гора по ул. 4-й Липогорской Свердловского района города Перми</t>
  </si>
  <si>
    <t>0230143610</t>
  </si>
  <si>
    <t>40.</t>
  </si>
  <si>
    <t xml:space="preserve">Строительство пожарного резервуара в микрорайоне Социалистический Орджоникидзевского района города Перми</t>
  </si>
  <si>
    <t>0230141630</t>
  </si>
  <si>
    <t>41.</t>
  </si>
  <si>
    <t xml:space="preserve">Строительство пожарного резервуара в микрорайоне Химики Орджоникидзевского района города Перми</t>
  </si>
  <si>
    <t>0230143630</t>
  </si>
  <si>
    <t>42.</t>
  </si>
  <si>
    <t xml:space="preserve">Строительство пожарного резервуара в микрорайоне Новобродовский Свердловского района города Перми</t>
  </si>
  <si>
    <t>0230141650</t>
  </si>
  <si>
    <t>43.</t>
  </si>
  <si>
    <t xml:space="preserve">Строительство пожарного резервуара в микрорайоне Пихтовая стрелка Мотовилихинского района города Перми</t>
  </si>
  <si>
    <t>0230141890</t>
  </si>
  <si>
    <t>44.</t>
  </si>
  <si>
    <t xml:space="preserve">Строительство пожарного резервуара в микрорайоне Акуловский по ул. Красноборская Дзержинского района города Перми</t>
  </si>
  <si>
    <t>0230141900</t>
  </si>
  <si>
    <t>45.</t>
  </si>
  <si>
    <t xml:space="preserve">Строительство пожарного резервуара в микрорайоне Верхняя Васильевка Орджоникидзевского района города Перми</t>
  </si>
  <si>
    <t>0230141920</t>
  </si>
  <si>
    <t>46.</t>
  </si>
  <si>
    <t xml:space="preserve">Строительство пожарного резервуара в микрорайоне Нижняя Васильевка Орджоникидзевского района города Перми</t>
  </si>
  <si>
    <t>0230141960</t>
  </si>
  <si>
    <t>47.</t>
  </si>
  <si>
    <t xml:space="preserve">Строительство пожарного резервуара в микрорайоне Верхнемуллинский по ул. 2-я Открытая Индустриального района города Перми</t>
  </si>
  <si>
    <t>0230141930</t>
  </si>
  <si>
    <t>48.</t>
  </si>
  <si>
    <t xml:space="preserve">Строительство пожарного резервуара в микрорайоне Свободный Орджоникидзевского района города Перми</t>
  </si>
  <si>
    <t>0230141940</t>
  </si>
  <si>
    <t xml:space="preserve">Прочие объекты</t>
  </si>
  <si>
    <t>49.</t>
  </si>
  <si>
    <t xml:space="preserve">Строительство нежилого здания под размещение общественного центра по адресу: г. Пермь, Кировский район, ул. Батумская</t>
  </si>
  <si>
    <t>0130141040</t>
  </si>
  <si>
    <t>50.</t>
  </si>
  <si>
    <t xml:space="preserve"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</si>
  <si>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0130141720</t>
  </si>
  <si>
    <t>51.</t>
  </si>
  <si>
    <t xml:space="preserve">Строительство нежилого здания под размещение общественного центра по адресу: г. Пермь, Ленинский район, ул. Борцов Революции, 153а</t>
  </si>
  <si>
    <t>0130141730</t>
  </si>
  <si>
    <t>52.</t>
  </si>
  <si>
    <t xml:space="preserve"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</si>
  <si>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0130141740</t>
  </si>
  <si>
    <t>53.</t>
  </si>
  <si>
    <t xml:space="preserve"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</si>
  <si>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0130141750</t>
  </si>
  <si>
    <t>Всего:</t>
  </si>
  <si>
    <t xml:space="preserve">в том числе</t>
  </si>
  <si>
    <t xml:space="preserve">в разрезе исполнителей</t>
  </si>
  <si>
    <t xml:space="preserve">Управление капитального строительства </t>
  </si>
  <si>
    <t xml:space="preserve">Департамент дорог и благоустройства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</si>
</sst>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00"/>
    <numFmt numFmtId="161" formatCode="#,##0.0"/>
  </numFmts>
  <fonts count="6">
    <font>
      <sz val="10.000000"/>
      <color theme="1"/>
      <name val="Arial Cyr"/>
    </font>
    <font>
      <sz val="14.000000"/>
      <name val="Times New Roman"/>
    </font>
    <font>
      <sz val="12.000000"/>
      <name val="Times New Roman"/>
    </font>
    <font>
      <b/>
      <sz val="14.000000"/>
      <name val="Times New Roman"/>
    </font>
    <font>
      <b/>
      <sz val="12.000000"/>
      <name val="Times New Roman"/>
    </font>
    <font>
      <sz val="14.0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26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17">
    <xf fontId="0" fillId="0" borderId="0" numFmtId="0" xfId="0"/>
    <xf fontId="1" fillId="2" borderId="0" numFmtId="0" xfId="0" applyFont="1" applyFill="1"/>
    <xf fontId="1" fillId="2" borderId="0" numFmtId="0" xfId="0" applyFont="1" applyFill="1" applyAlignment="1">
      <alignment horizontal="left"/>
    </xf>
    <xf fontId="1" fillId="2" borderId="0" numFmtId="0" xfId="0" applyFont="1" applyFill="1" applyAlignment="1">
      <alignment horizontal="center" vertical="center"/>
    </xf>
    <xf fontId="2" fillId="2" borderId="0" numFmtId="49" xfId="0" applyNumberFormat="1" applyFont="1" applyFill="1" applyAlignment="1">
      <alignment horizontal="left" vertical="center"/>
    </xf>
    <xf fontId="1" fillId="2" borderId="0" numFmtId="49" xfId="0" applyNumberFormat="1" applyFont="1" applyFill="1" applyAlignment="1">
      <alignment horizontal="left" vertical="center"/>
    </xf>
    <xf fontId="1" fillId="2" borderId="0" numFmtId="0" xfId="0" applyFont="1" applyFill="1" applyAlignment="1">
      <alignment horizontal="right" vertical="center"/>
    </xf>
    <xf fontId="3" fillId="2" borderId="0" numFmtId="0" xfId="0" applyFont="1" applyFill="1" applyAlignment="1">
      <alignment horizontal="center" vertical="center" wrapText="1"/>
    </xf>
    <xf fontId="1" fillId="2" borderId="0" numFmtId="0" xfId="0" applyFont="1" applyFill="1" applyAlignment="1">
      <alignment horizontal="left" vertical="center" wrapText="1"/>
    </xf>
    <xf fontId="1" fillId="2" borderId="0" numFmtId="0" xfId="0" applyFont="1" applyFill="1" applyAlignment="1">
      <alignment horizontal="right" vertical="center" wrapText="1"/>
    </xf>
    <xf fontId="1" fillId="2" borderId="0" numFmtId="0" xfId="0" applyFont="1" applyFill="1" applyAlignment="1">
      <alignment vertical="center" wrapText="1"/>
    </xf>
    <xf fontId="2" fillId="2" borderId="0" numFmtId="49" xfId="0" applyNumberFormat="1" applyFont="1" applyFill="1" applyAlignment="1">
      <alignment horizontal="left" vertical="center" wrapText="1"/>
    </xf>
    <xf fontId="1" fillId="2" borderId="0" numFmtId="0" xfId="0" applyFont="1" applyFill="1" applyAlignment="1">
      <alignment horizontal="center" vertical="center" wrapText="1"/>
    </xf>
    <xf fontId="3" fillId="2" borderId="0" numFmtId="0" xfId="0" applyFont="1" applyFill="1" applyAlignment="1">
      <alignment horizontal="center" vertical="top" wrapText="1"/>
    </xf>
    <xf fontId="1" fillId="2" borderId="0" numFmtId="0" xfId="0" applyFont="1" applyFill="1" applyAlignment="1">
      <alignment horizontal="left" vertical="center"/>
    </xf>
    <xf fontId="1" fillId="2" borderId="1" numFmtId="0" xfId="0" applyFont="1" applyFill="1" applyBorder="1" applyAlignment="1">
      <alignment horizontal="center" vertical="center" wrapText="1"/>
    </xf>
    <xf fontId="1" fillId="2" borderId="2" numFmtId="160" xfId="0" applyNumberFormat="1" applyFont="1" applyFill="1" applyBorder="1" applyAlignment="1">
      <alignment horizontal="center" vertical="center" wrapText="1"/>
    </xf>
    <xf fontId="1" fillId="2" borderId="1" numFmtId="160" xfId="0" applyNumberFormat="1" applyFont="1" applyFill="1" applyBorder="1" applyAlignment="1">
      <alignment horizontal="center" vertical="center" wrapText="1"/>
    </xf>
    <xf fontId="1" fillId="2" borderId="1" numFmtId="0" xfId="0" applyFont="1" applyFill="1" applyBorder="1" applyAlignment="1">
      <alignment horizontal="center"/>
    </xf>
    <xf fontId="1" fillId="2" borderId="1" numFmtId="0" xfId="0" applyFont="1" applyFill="1" applyBorder="1" applyAlignment="1">
      <alignment horizontal="center" vertical="center"/>
    </xf>
    <xf fontId="1" fillId="2" borderId="3" numFmtId="160" xfId="0" applyNumberFormat="1" applyFont="1" applyFill="1" applyBorder="1" applyAlignment="1">
      <alignment horizontal="center" vertical="center" wrapText="1"/>
    </xf>
    <xf fontId="1" fillId="2" borderId="1" numFmtId="160" xfId="0" applyNumberFormat="1" applyFont="1" applyFill="1" applyBorder="1" applyAlignment="1">
      <alignment horizontal="center" vertical="center"/>
    </xf>
    <xf fontId="3" fillId="2" borderId="0" numFmtId="0" xfId="0" applyFont="1" applyFill="1" applyAlignment="1">
      <alignment vertical="center"/>
    </xf>
    <xf fontId="3" fillId="2" borderId="4" numFmtId="0" xfId="0" applyFont="1" applyFill="1" applyBorder="1" applyAlignment="1">
      <alignment horizontal="center" vertical="center"/>
    </xf>
    <xf fontId="3" fillId="2" borderId="1" numFmtId="49" xfId="0" applyNumberFormat="1" applyFont="1" applyFill="1" applyBorder="1" applyAlignment="1">
      <alignment horizontal="left" shrinkToFit="1" vertical="center"/>
    </xf>
    <xf fontId="3" fillId="2" borderId="1" numFmtId="49" xfId="0" applyNumberFormat="1" applyFont="1" applyFill="1" applyBorder="1" applyAlignment="1">
      <alignment horizontal="left" vertical="center"/>
    </xf>
    <xf fontId="3" fillId="2" borderId="5" numFmtId="161" xfId="0" applyNumberFormat="1" applyFont="1" applyFill="1" applyBorder="1" applyAlignment="1">
      <alignment horizontal="right" vertical="center"/>
    </xf>
    <xf fontId="4" fillId="2" borderId="0" numFmtId="49" xfId="0" applyNumberFormat="1" applyFont="1" applyFill="1" applyAlignment="1">
      <alignment horizontal="left" vertical="center"/>
    </xf>
    <xf fontId="3" fillId="2" borderId="0" numFmtId="49" xfId="0" applyNumberFormat="1" applyFont="1" applyFill="1" applyAlignment="1">
      <alignment horizontal="left" vertical="center"/>
    </xf>
    <xf fontId="1" fillId="2" borderId="6" numFmtId="0" xfId="0" applyFont="1" applyFill="1" applyBorder="1" applyAlignment="1">
      <alignment horizontal="center" vertical="top"/>
    </xf>
    <xf fontId="1" fillId="2" borderId="5" numFmtId="49" xfId="0" applyNumberFormat="1" applyFont="1" applyFill="1" applyBorder="1" applyAlignment="1">
      <alignment horizontal="left" vertical="top"/>
    </xf>
    <xf fontId="1" fillId="2" borderId="1" numFmtId="49" xfId="0" applyNumberFormat="1" applyFont="1" applyFill="1" applyBorder="1" applyAlignment="1">
      <alignment horizontal="left" vertical="top"/>
    </xf>
    <xf fontId="1" fillId="2" borderId="5" numFmtId="161" xfId="0" applyNumberFormat="1" applyFont="1" applyFill="1" applyBorder="1" applyAlignment="1">
      <alignment horizontal="right" vertical="center"/>
    </xf>
    <xf fontId="1" fillId="3" borderId="0" numFmtId="0" xfId="0" applyFont="1" applyFill="1"/>
    <xf fontId="1" fillId="3" borderId="1" numFmtId="0" xfId="0" applyFont="1" applyFill="1" applyBorder="1" applyAlignment="1">
      <alignment horizontal="center" vertical="top"/>
    </xf>
    <xf fontId="1" fillId="3" borderId="1" numFmtId="49" xfId="0" applyNumberFormat="1" applyFont="1" applyFill="1" applyBorder="1" applyAlignment="1">
      <alignment vertical="top" wrapText="1"/>
    </xf>
    <xf fontId="1" fillId="3" borderId="1" numFmtId="160" xfId="0" applyNumberFormat="1" applyFont="1" applyFill="1" applyBorder="1" applyAlignment="1">
      <alignment vertical="top"/>
    </xf>
    <xf fontId="1" fillId="3" borderId="5" numFmtId="161" xfId="0" applyNumberFormat="1" applyFont="1" applyFill="1" applyBorder="1" applyAlignment="1">
      <alignment horizontal="right"/>
    </xf>
    <xf fontId="2" fillId="3" borderId="0" numFmtId="49" xfId="0" applyNumberFormat="1" applyFont="1" applyFill="1" applyAlignment="1">
      <alignment horizontal="left"/>
    </xf>
    <xf fontId="1" fillId="3" borderId="0" numFmtId="49" xfId="0" applyNumberFormat="1" applyFont="1" applyFill="1" applyAlignment="1">
      <alignment horizontal="left" vertical="center"/>
    </xf>
    <xf fontId="1" fillId="3" borderId="0" numFmtId="1" xfId="0" applyNumberFormat="1" applyFont="1" applyFill="1" applyAlignment="1">
      <alignment horizontal="left" vertical="center"/>
    </xf>
    <xf fontId="1" fillId="2" borderId="5" numFmtId="49" xfId="0" applyNumberFormat="1" applyFont="1" applyFill="1" applyBorder="1" applyAlignment="1">
      <alignment horizontal="left" vertical="top" wrapText="1"/>
    </xf>
    <xf fontId="1" fillId="2" borderId="4" numFmtId="49" xfId="0" applyNumberFormat="1" applyFont="1" applyFill="1" applyBorder="1" applyAlignment="1">
      <alignment horizontal="left" vertical="top"/>
    </xf>
    <xf fontId="1" fillId="2" borderId="0" numFmtId="1" xfId="0" applyNumberFormat="1" applyFont="1" applyFill="1" applyAlignment="1">
      <alignment horizontal="left" vertical="center"/>
    </xf>
    <xf fontId="1" fillId="2" borderId="7" numFmtId="49" xfId="0" applyNumberFormat="1" applyFont="1" applyFill="1" applyBorder="1" applyAlignment="1">
      <alignment horizontal="left" vertical="top" wrapText="1"/>
    </xf>
    <xf fontId="5" fillId="2" borderId="6" numFmtId="49" xfId="0" applyNumberFormat="1" applyFont="1" applyFill="1" applyBorder="1" applyAlignment="1">
      <alignment horizontal="left" vertical="center" wrapText="1"/>
      <protection hidden="0" locked="1"/>
    </xf>
    <xf fontId="1" fillId="2" borderId="2" numFmtId="49" xfId="0" applyNumberFormat="1" applyFont="1" applyFill="1" applyBorder="1" applyAlignment="1">
      <alignment horizontal="left" vertical="top" wrapText="1"/>
    </xf>
    <xf fontId="1" fillId="2" borderId="8" numFmtId="49" xfId="0" applyNumberFormat="1" applyFont="1" applyFill="1" applyBorder="1" applyAlignment="1">
      <alignment horizontal="left" vertical="top"/>
    </xf>
    <xf fontId="2" fillId="4" borderId="0" numFmtId="49" xfId="0" applyNumberFormat="1" applyFont="1" applyFill="1" applyAlignment="1">
      <alignment horizontal="left" vertical="center"/>
    </xf>
    <xf fontId="1" fillId="0" borderId="1" numFmtId="0" xfId="0" applyFont="1" applyBorder="1" applyAlignment="1">
      <alignment horizontal="center" vertical="top"/>
    </xf>
    <xf fontId="1" fillId="0" borderId="4" numFmtId="49" xfId="0" applyNumberFormat="1" applyFont="1" applyBorder="1" applyAlignment="1">
      <alignment horizontal="left" vertical="top" wrapText="1"/>
    </xf>
    <xf fontId="1" fillId="0" borderId="1" numFmtId="49" xfId="0" applyNumberFormat="1" applyFont="1" applyBorder="1" applyAlignment="1">
      <alignment horizontal="left" vertical="top" wrapText="1"/>
    </xf>
    <xf fontId="1" fillId="0" borderId="5" numFmtId="161" xfId="0" applyNumberFormat="1" applyFont="1" applyBorder="1" applyAlignment="1">
      <alignment horizontal="right" vertical="center"/>
    </xf>
    <xf fontId="1" fillId="4" borderId="0" numFmtId="49" xfId="0" applyNumberFormat="1" applyFont="1" applyFill="1" applyAlignment="1">
      <alignment horizontal="left" vertical="center"/>
    </xf>
    <xf fontId="1" fillId="4" borderId="0" numFmtId="1" xfId="0" applyNumberFormat="1" applyFont="1" applyFill="1" applyAlignment="1">
      <alignment horizontal="left" vertical="center"/>
    </xf>
    <xf fontId="1" fillId="2" borderId="4" numFmtId="49" xfId="0" applyNumberFormat="1" applyFont="1" applyFill="1" applyBorder="1" applyAlignment="1">
      <alignment horizontal="left" vertical="top" wrapText="1"/>
    </xf>
    <xf fontId="1" fillId="2" borderId="6" numFmtId="49" xfId="0" applyNumberFormat="1" applyFont="1" applyFill="1" applyBorder="1" applyAlignment="1">
      <alignment vertical="top" wrapText="1"/>
    </xf>
    <xf fontId="5" fillId="5" borderId="6" numFmtId="49" xfId="0" applyNumberFormat="1" applyFont="1" applyFill="1" applyBorder="1" applyAlignment="1">
      <alignment horizontal="left" vertical="top" wrapText="1"/>
      <protection hidden="0" locked="1"/>
    </xf>
    <xf fontId="1" fillId="2" borderId="9" numFmtId="49" xfId="0" applyNumberFormat="1" applyFont="1" applyFill="1" applyBorder="1" applyAlignment="1">
      <alignment horizontal="left" vertical="top" wrapText="1"/>
    </xf>
    <xf fontId="5" fillId="5" borderId="10" numFmtId="49" xfId="0" applyNumberFormat="1" applyFont="1" applyFill="1" applyBorder="1" applyAlignment="1">
      <alignment horizontal="left" vertical="top" wrapText="1"/>
      <protection hidden="0" locked="1"/>
    </xf>
    <xf fontId="1" fillId="2" borderId="1" numFmtId="161" xfId="0" applyNumberFormat="1" applyFont="1" applyFill="1" applyBorder="1" applyAlignment="1">
      <alignment horizontal="right" vertical="center"/>
    </xf>
    <xf fontId="1" fillId="2" borderId="8" numFmtId="49" xfId="0" applyNumberFormat="1" applyFont="1" applyFill="1" applyBorder="1" applyAlignment="1">
      <alignment horizontal="left" vertical="top" wrapText="1"/>
    </xf>
    <xf fontId="1" fillId="2" borderId="0" numFmtId="0" xfId="0" applyFont="1" applyFill="1" applyAlignment="1">
      <alignment horizontal="center" vertical="top"/>
    </xf>
    <xf fontId="1" fillId="2" borderId="11" numFmtId="49" xfId="0" applyNumberFormat="1" applyFont="1" applyFill="1" applyBorder="1" applyAlignment="1">
      <alignment horizontal="left" vertical="top" wrapText="1"/>
    </xf>
    <xf fontId="1" fillId="0" borderId="12" numFmtId="0" xfId="0" applyFont="1" applyBorder="1" applyAlignment="1">
      <alignment horizontal="center" vertical="top"/>
    </xf>
    <xf fontId="1" fillId="0" borderId="6" numFmtId="49" xfId="0" applyNumberFormat="1" applyFont="1" applyBorder="1" applyAlignment="1">
      <alignment horizontal="left" vertical="top" wrapText="1"/>
    </xf>
    <xf fontId="1" fillId="2" borderId="6" numFmtId="49" xfId="0" applyNumberFormat="1" applyFont="1" applyFill="1" applyBorder="1" applyAlignment="1">
      <alignment horizontal="left" vertical="top" wrapText="1"/>
    </xf>
    <xf fontId="1" fillId="2" borderId="3" numFmtId="49" xfId="0" applyNumberFormat="1" applyFont="1" applyFill="1" applyBorder="1" applyAlignment="1">
      <alignment horizontal="left" vertical="top" wrapText="1"/>
    </xf>
    <xf fontId="1" fillId="2" borderId="13" numFmtId="49" xfId="0" applyNumberFormat="1" applyFont="1" applyFill="1" applyBorder="1" applyAlignment="1">
      <alignment vertical="top" wrapText="1"/>
    </xf>
    <xf fontId="1" fillId="2" borderId="8" numFmtId="0" xfId="0" applyFont="1" applyFill="1" applyBorder="1" applyAlignment="1">
      <alignment horizontal="center" vertical="top"/>
    </xf>
    <xf fontId="1" fillId="2" borderId="1" numFmtId="0" xfId="0" applyFont="1" applyFill="1" applyBorder="1" applyAlignment="1">
      <alignment horizontal="center" vertical="top"/>
    </xf>
    <xf fontId="1" fillId="2" borderId="1" numFmtId="49" xfId="0" applyNumberFormat="1" applyFont="1" applyFill="1" applyBorder="1" applyAlignment="1">
      <alignment horizontal="left" vertical="top" wrapText="1"/>
    </xf>
    <xf fontId="1" fillId="2" borderId="4" numFmtId="0" xfId="0" applyFont="1" applyFill="1" applyBorder="1" applyAlignment="1">
      <alignment horizontal="center" vertical="top"/>
    </xf>
    <xf fontId="1" fillId="2" borderId="14" numFmtId="49" xfId="0" applyNumberFormat="1" applyFont="1" applyFill="1" applyBorder="1" applyAlignment="1">
      <alignment horizontal="left" vertical="top" wrapText="1"/>
    </xf>
    <xf fontId="1" fillId="2" borderId="15" numFmtId="49" xfId="0" applyNumberFormat="1" applyFont="1" applyFill="1" applyBorder="1" applyAlignment="1">
      <alignment horizontal="left" vertical="top" wrapText="1"/>
    </xf>
    <xf fontId="1" fillId="2" borderId="12" numFmtId="49" xfId="0" applyNumberFormat="1" applyFont="1" applyFill="1" applyBorder="1" applyAlignment="1">
      <alignment horizontal="left" vertical="top" wrapText="1"/>
    </xf>
    <xf fontId="1" fillId="2" borderId="1" numFmtId="49" xfId="0" applyNumberFormat="1" applyFont="1" applyFill="1" applyBorder="1" applyAlignment="1">
      <alignment horizontal="left" vertical="center" wrapText="1"/>
    </xf>
    <xf fontId="1" fillId="3" borderId="1" numFmtId="160" xfId="0" applyNumberFormat="1" applyFont="1" applyFill="1" applyBorder="1" applyAlignment="1">
      <alignment horizontal="left" vertical="center" wrapText="1"/>
    </xf>
    <xf fontId="1" fillId="3" borderId="5" numFmtId="161" xfId="0" applyNumberFormat="1" applyFont="1" applyFill="1" applyBorder="1" applyAlignment="1">
      <alignment horizontal="right" vertical="center"/>
    </xf>
    <xf fontId="2" fillId="3" borderId="0" numFmtId="49" xfId="0" applyNumberFormat="1" applyFont="1" applyFill="1" applyAlignment="1">
      <alignment horizontal="left" vertical="center"/>
    </xf>
    <xf fontId="1" fillId="2" borderId="4" numFmtId="49" xfId="0" applyNumberFormat="1" applyFont="1" applyFill="1" applyBorder="1" applyAlignment="1">
      <alignment horizontal="left" vertical="center" wrapText="1"/>
    </xf>
    <xf fontId="0" fillId="2" borderId="0" numFmtId="0" xfId="0" applyFill="1"/>
    <xf fontId="5" fillId="5" borderId="6" numFmtId="49" xfId="0" applyNumberFormat="1" applyFont="1" applyFill="1" applyBorder="1" applyAlignment="1">
      <alignment horizontal="left" vertical="center" wrapText="1"/>
      <protection hidden="0" locked="1"/>
    </xf>
    <xf fontId="1" fillId="2" borderId="12" numFmtId="0" xfId="0" applyFont="1" applyFill="1" applyBorder="1" applyAlignment="1">
      <alignment horizontal="center" vertical="top"/>
    </xf>
    <xf fontId="1" fillId="2" borderId="1" numFmtId="49" xfId="0" applyNumberFormat="1" applyFont="1" applyFill="1" applyBorder="1" applyAlignment="1">
      <alignment vertical="top" wrapText="1"/>
    </xf>
    <xf fontId="1" fillId="2" borderId="8" numFmtId="49" xfId="0" applyNumberFormat="1" applyFont="1" applyFill="1" applyBorder="1" applyAlignment="1">
      <alignment horizontal="left" vertical="center" wrapText="1"/>
    </xf>
    <xf fontId="1" fillId="0" borderId="1" numFmtId="49" xfId="0" applyNumberFormat="1" applyFont="1" applyBorder="1" applyAlignment="1">
      <alignment horizontal="left" vertical="center" wrapText="1"/>
    </xf>
    <xf fontId="1" fillId="0" borderId="1" numFmtId="161" xfId="0" applyNumberFormat="1" applyFont="1" applyBorder="1" applyAlignment="1">
      <alignment horizontal="right" vertical="center"/>
    </xf>
    <xf fontId="1" fillId="3" borderId="1" numFmtId="0" xfId="0" applyFont="1" applyFill="1" applyBorder="1" applyAlignment="1">
      <alignment vertical="top" wrapText="1"/>
    </xf>
    <xf fontId="1" fillId="0" borderId="1" numFmtId="49" xfId="0" applyNumberFormat="1" applyFont="1" applyBorder="1" applyAlignment="1">
      <alignment vertical="top" wrapText="1"/>
    </xf>
    <xf fontId="1" fillId="4" borderId="0" numFmtId="0" xfId="0" applyFont="1" applyFill="1"/>
    <xf fontId="1" fillId="4" borderId="1" numFmtId="0" xfId="0" applyFont="1" applyFill="1" applyBorder="1" applyAlignment="1">
      <alignment horizontal="center" vertical="top"/>
    </xf>
    <xf fontId="1" fillId="4" borderId="1" numFmtId="49" xfId="0" applyNumberFormat="1" applyFont="1" applyFill="1" applyBorder="1" applyAlignment="1">
      <alignment horizontal="left" vertical="top" wrapText="1"/>
    </xf>
    <xf fontId="1" fillId="4" borderId="1" numFmtId="0" xfId="0" applyFont="1" applyFill="1" applyBorder="1" applyAlignment="1">
      <alignment horizontal="left" vertical="center" wrapText="1"/>
    </xf>
    <xf fontId="1" fillId="4" borderId="5" numFmtId="161" xfId="0" applyNumberFormat="1" applyFont="1" applyFill="1" applyBorder="1" applyAlignment="1">
      <alignment horizontal="right" vertical="center"/>
    </xf>
    <xf fontId="1" fillId="2" borderId="5" numFmtId="49" xfId="0" applyNumberFormat="1" applyFont="1" applyFill="1" applyBorder="1" applyAlignment="1">
      <alignment horizontal="left" vertical="center" wrapText="1"/>
    </xf>
    <xf fontId="1" fillId="2" borderId="16" numFmtId="49" xfId="0" applyNumberFormat="1" applyFont="1" applyFill="1" applyBorder="1" applyAlignment="1">
      <alignment horizontal="left" vertical="top" wrapText="1"/>
    </xf>
    <xf fontId="1" fillId="2" borderId="12" numFmtId="49" xfId="0" applyNumberFormat="1" applyFont="1" applyFill="1" applyBorder="1" applyAlignment="1">
      <alignment vertical="top" wrapText="1"/>
    </xf>
    <xf fontId="3" fillId="2" borderId="12" numFmtId="49" xfId="0" applyNumberFormat="1" applyFont="1" applyFill="1" applyBorder="1" applyAlignment="1">
      <alignment horizontal="left" shrinkToFit="1" vertical="center"/>
    </xf>
    <xf fontId="3" fillId="2" borderId="5" numFmtId="49" xfId="0" applyNumberFormat="1" applyFont="1" applyFill="1" applyBorder="1" applyAlignment="1">
      <alignment horizontal="left" shrinkToFit="1" vertical="center"/>
    </xf>
    <xf fontId="1" fillId="2" borderId="12" numFmtId="49" xfId="0" applyNumberFormat="1" applyFont="1" applyFill="1" applyBorder="1" applyAlignment="1">
      <alignment horizontal="left" shrinkToFit="1" vertical="top"/>
    </xf>
    <xf fontId="1" fillId="2" borderId="17" numFmtId="49" xfId="0" applyNumberFormat="1" applyFont="1" applyFill="1" applyBorder="1" applyAlignment="1">
      <alignment horizontal="left" shrinkToFit="1" vertical="top"/>
    </xf>
    <xf fontId="1" fillId="2" borderId="12" numFmtId="49" xfId="0" applyNumberFormat="1" applyFont="1" applyFill="1" applyBorder="1" applyAlignment="1">
      <alignment horizontal="left" shrinkToFit="1" vertical="top" wrapText="1"/>
    </xf>
    <xf fontId="0" fillId="2" borderId="5" numFmtId="49" xfId="0" applyNumberFormat="1" applyFill="1" applyBorder="1" applyAlignment="1">
      <alignment horizontal="left" shrinkToFit="1" vertical="top" wrapText="1"/>
    </xf>
    <xf fontId="1" fillId="2" borderId="1" numFmtId="49" xfId="0" applyNumberFormat="1" applyFont="1" applyFill="1" applyBorder="1" applyAlignment="1">
      <alignment horizontal="left" shrinkToFit="1" vertical="top"/>
    </xf>
    <xf fontId="1" fillId="2" borderId="1" numFmtId="161" xfId="0" applyNumberFormat="1" applyFont="1" applyFill="1" applyBorder="1" applyAlignment="1">
      <alignment horizontal="right" shrinkToFit="1" vertical="center"/>
    </xf>
    <xf fontId="1" fillId="2" borderId="1" numFmtId="49" xfId="0" applyNumberFormat="1" applyFont="1" applyFill="1" applyBorder="1" applyAlignment="1">
      <alignment horizontal="left" shrinkToFit="1" vertical="center"/>
    </xf>
    <xf fontId="1" fillId="2" borderId="1" numFmtId="49" xfId="0" applyNumberFormat="1" applyFont="1" applyFill="1" applyBorder="1" applyAlignment="1">
      <alignment horizontal="left" shrinkToFit="1" vertical="center" wrapText="1"/>
    </xf>
    <xf fontId="1" fillId="2" borderId="1" numFmtId="49" xfId="0" applyNumberFormat="1" applyFont="1" applyFill="1" applyBorder="1" applyAlignment="1">
      <alignment horizontal="left" shrinkToFit="1"/>
    </xf>
    <xf fontId="1" fillId="2" borderId="1" numFmtId="49" xfId="0" applyNumberFormat="1" applyFont="1" applyFill="1" applyBorder="1" applyAlignment="1">
      <alignment horizontal="left" shrinkToFit="1" vertical="top" wrapText="1"/>
    </xf>
    <xf fontId="1" fillId="2" borderId="4" numFmtId="49" xfId="0" applyNumberFormat="1" applyFont="1" applyFill="1" applyBorder="1" applyAlignment="1">
      <alignment horizontal="left" shrinkToFit="1"/>
    </xf>
    <xf fontId="1" fillId="2" borderId="4" numFmtId="161" xfId="0" applyNumberFormat="1" applyFont="1" applyFill="1" applyBorder="1" applyAlignment="1">
      <alignment horizontal="right" vertical="center"/>
    </xf>
    <xf fontId="1" fillId="2" borderId="6" numFmtId="0" xfId="0" applyFont="1" applyFill="1" applyBorder="1"/>
    <xf fontId="1" fillId="2" borderId="18" numFmtId="0" xfId="0" applyFont="1" applyFill="1" applyBorder="1" applyAlignment="1">
      <alignment horizontal="left" shrinkToFit="1"/>
    </xf>
    <xf fontId="1" fillId="2" borderId="10" numFmtId="0" xfId="0" applyFont="1" applyFill="1" applyBorder="1" applyAlignment="1">
      <alignment horizontal="left" shrinkToFit="1"/>
    </xf>
    <xf fontId="1" fillId="2" borderId="6" numFmtId="161" xfId="0" applyNumberFormat="1" applyFont="1" applyFill="1" applyBorder="1" applyAlignment="1">
      <alignment horizontal="right" vertical="center"/>
    </xf>
    <xf fontId="1" fillId="2" borderId="0" numFmtId="161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1">
    <outlinePr applyStyles="0" summaryBelow="1" summaryRight="1" showOutlineSymbols="1"/>
    <pageSetUpPr autoPageBreaks="1" fitToPage="1"/>
  </sheetPr>
  <sheetViews>
    <sheetView view="normal" topLeftCell="A111" zoomScale="66" workbookViewId="0">
      <selection activeCell="A135" activeCellId="0" sqref="A135"/>
    </sheetView>
  </sheetViews>
  <sheetFormatPr defaultColWidth="9.140625" defaultRowHeight="12.75"/>
  <cols>
    <col customWidth="1" min="1" max="1" style="1" width="5.5703125"/>
    <col customWidth="1" min="2" max="2" style="2" width="82.7109375"/>
    <col customWidth="1" min="3" max="3" style="2" width="21.28515625"/>
    <col customWidth="1" min="4" max="6" style="3" width="17.5703125"/>
    <col customWidth="1" hidden="1" min="7" max="7" style="4" width="17.140625"/>
    <col customWidth="1" hidden="1" min="8" max="8" style="5" width="10"/>
    <col customWidth="1" hidden="1" min="9" max="9" style="1" width="9.42578125"/>
    <col customWidth="1" min="10" max="11" style="1" width="9.140625"/>
    <col min="12" max="16384" style="1" width="9.140625"/>
  </cols>
  <sheetData>
    <row r="1" ht="17.25">
      <c r="F1" s="6" t="s">
        <v>0</v>
      </c>
    </row>
    <row r="2" ht="17.25">
      <c r="F2" s="6" t="s">
        <v>1</v>
      </c>
    </row>
    <row r="3" ht="17.25">
      <c r="F3" s="6" t="s">
        <v>2</v>
      </c>
    </row>
    <row r="5" ht="15.75" customHeight="1">
      <c r="A5" s="7" t="s">
        <v>3</v>
      </c>
      <c r="B5" s="8"/>
      <c r="C5" s="8"/>
      <c r="D5" s="9"/>
      <c r="E5" s="9"/>
      <c r="F5" s="10"/>
      <c r="G5" s="11"/>
    </row>
    <row r="6" ht="19.5" customHeight="1">
      <c r="A6" s="7" t="s">
        <v>4</v>
      </c>
      <c r="B6" s="8"/>
      <c r="C6" s="8"/>
      <c r="D6" s="9"/>
      <c r="E6" s="9"/>
      <c r="F6" s="10"/>
      <c r="G6" s="11"/>
    </row>
    <row r="7" ht="15">
      <c r="A7" s="12"/>
      <c r="B7" s="8"/>
      <c r="C7" s="8"/>
      <c r="D7" s="9"/>
      <c r="E7" s="9"/>
      <c r="F7" s="10"/>
      <c r="G7" s="11"/>
    </row>
    <row r="8" ht="17.25">
      <c r="A8" s="13"/>
      <c r="B8" s="14"/>
      <c r="C8" s="14"/>
      <c r="F8" s="6" t="s">
        <v>5</v>
      </c>
    </row>
    <row r="9" ht="18.75" customHeight="1">
      <c r="A9" s="15" t="s">
        <v>6</v>
      </c>
      <c r="B9" s="15" t="s">
        <v>7</v>
      </c>
      <c r="C9" s="15" t="s">
        <v>8</v>
      </c>
      <c r="D9" s="16" t="s">
        <v>9</v>
      </c>
      <c r="E9" s="17" t="s">
        <v>10</v>
      </c>
      <c r="F9" s="17" t="s">
        <v>11</v>
      </c>
      <c r="G9" s="11"/>
    </row>
    <row r="10" ht="15">
      <c r="A10" s="18"/>
      <c r="B10" s="19"/>
      <c r="C10" s="18"/>
      <c r="D10" s="20"/>
      <c r="E10" s="21"/>
      <c r="F10" s="21"/>
      <c r="G10" s="4"/>
    </row>
    <row r="11" s="22" customFormat="1" ht="33.75" customHeight="1">
      <c r="A11" s="23"/>
      <c r="B11" s="24" t="s">
        <v>12</v>
      </c>
      <c r="C11" s="25"/>
      <c r="D11" s="26">
        <f>D15+D22+D26+D33+D38+D39+D19+D30+D37</f>
        <v>1569194.9999999998</v>
      </c>
      <c r="E11" s="26">
        <f>E15+E22+E26+E33+E38+E39+E19+E30+E37</f>
        <v>1989897</v>
      </c>
      <c r="F11" s="26">
        <f>F15+F22+F26+F33+F38+F39+F19+F30+F37</f>
        <v>1477335.5</v>
      </c>
      <c r="G11" s="27"/>
      <c r="H11" s="28"/>
      <c r="I11" s="22"/>
      <c r="J11" s="22"/>
      <c r="K11" s="22"/>
    </row>
    <row r="12" s="1" customFormat="1" ht="17.25">
      <c r="A12" s="29"/>
      <c r="B12" s="30" t="s">
        <v>13</v>
      </c>
      <c r="C12" s="31"/>
      <c r="D12" s="32"/>
      <c r="E12" s="32"/>
      <c r="F12" s="32"/>
      <c r="G12" s="4"/>
      <c r="H12" s="5"/>
      <c r="I12" s="1"/>
      <c r="J12" s="1"/>
      <c r="K12" s="1"/>
    </row>
    <row r="13" s="33" customFormat="1" ht="17.25" hidden="1">
      <c r="A13" s="34"/>
      <c r="B13" s="35" t="s">
        <v>14</v>
      </c>
      <c r="C13" s="36"/>
      <c r="D13" s="37">
        <f>D17+D24+D28+D35+D38+D39+D37</f>
        <v>206017.20000000001</v>
      </c>
      <c r="E13" s="37">
        <f>E17+E24+E28+E35+E38+E39+E37</f>
        <v>1989.9000000000233</v>
      </c>
      <c r="F13" s="37">
        <f>F17+F24+F28+F35+F38+F39+F37</f>
        <v>1477.3</v>
      </c>
      <c r="G13" s="38"/>
      <c r="H13" s="39" t="s">
        <v>15</v>
      </c>
      <c r="I13" s="40"/>
      <c r="J13" s="33"/>
      <c r="K13" s="33"/>
    </row>
    <row r="14" s="1" customFormat="1" ht="17.25">
      <c r="A14" s="29"/>
      <c r="B14" s="41" t="s">
        <v>16</v>
      </c>
      <c r="C14" s="42"/>
      <c r="D14" s="32">
        <f>D18+D25+D29+D36+D32+D21</f>
        <v>1363177.7999999998</v>
      </c>
      <c r="E14" s="32">
        <f>E18+E25+E29+E36+E32+E21</f>
        <v>1987907.0999999999</v>
      </c>
      <c r="F14" s="32">
        <f>F18+F25+F29+F36+F32+F21</f>
        <v>1475858.2</v>
      </c>
      <c r="G14" s="4"/>
      <c r="H14" s="5"/>
      <c r="I14" s="43"/>
      <c r="J14" s="1"/>
      <c r="K14" s="1"/>
    </row>
    <row r="15" s="1" customFormat="1" ht="51.75">
      <c r="A15" s="29" t="s">
        <v>17</v>
      </c>
      <c r="B15" s="44" t="s">
        <v>18</v>
      </c>
      <c r="C15" s="45" t="s">
        <v>19</v>
      </c>
      <c r="D15" s="32">
        <f>D17+D18</f>
        <v>35000</v>
      </c>
      <c r="E15" s="32">
        <f>E17+E18</f>
        <v>540000</v>
      </c>
      <c r="F15" s="32">
        <f>F17+F18</f>
        <v>1077335.5</v>
      </c>
      <c r="G15" s="4"/>
      <c r="H15" s="5"/>
      <c r="I15" s="43"/>
      <c r="J15" s="1"/>
      <c r="K15" s="1"/>
    </row>
    <row r="16" s="1" customFormat="1" ht="17.25">
      <c r="A16" s="29"/>
      <c r="B16" s="46" t="s">
        <v>13</v>
      </c>
      <c r="C16" s="47"/>
      <c r="D16" s="32"/>
      <c r="E16" s="32"/>
      <c r="F16" s="32"/>
      <c r="G16" s="48"/>
      <c r="H16" s="5"/>
      <c r="I16" s="43"/>
      <c r="J16" s="1"/>
      <c r="K16" s="1"/>
    </row>
    <row r="17" ht="17.25" hidden="1">
      <c r="A17" s="49"/>
      <c r="B17" s="50" t="s">
        <v>14</v>
      </c>
      <c r="C17" s="51"/>
      <c r="D17" s="52">
        <v>35</v>
      </c>
      <c r="E17" s="52">
        <v>540</v>
      </c>
      <c r="F17" s="52">
        <v>1077.3</v>
      </c>
      <c r="G17" s="48" t="s">
        <v>20</v>
      </c>
      <c r="H17" s="53" t="s">
        <v>15</v>
      </c>
      <c r="I17" s="54"/>
    </row>
    <row r="18" ht="17.25">
      <c r="A18" s="29"/>
      <c r="B18" s="46" t="s">
        <v>16</v>
      </c>
      <c r="C18" s="55"/>
      <c r="D18" s="32">
        <v>34965</v>
      </c>
      <c r="E18" s="32">
        <v>539460</v>
      </c>
      <c r="F18" s="32">
        <v>1076258.2</v>
      </c>
      <c r="G18" s="48" t="s">
        <v>21</v>
      </c>
      <c r="H18" s="5"/>
      <c r="I18" s="43"/>
    </row>
    <row r="19" ht="34.5">
      <c r="A19" s="29" t="s">
        <v>22</v>
      </c>
      <c r="B19" s="56" t="s">
        <v>23</v>
      </c>
      <c r="C19" s="57" t="s">
        <v>24</v>
      </c>
      <c r="D19" s="32">
        <f>D21</f>
        <v>0</v>
      </c>
      <c r="E19" s="32">
        <f>E21</f>
        <v>54620.699999999997</v>
      </c>
      <c r="F19" s="32">
        <f>F21</f>
        <v>0</v>
      </c>
      <c r="G19" s="48"/>
      <c r="H19" s="5"/>
      <c r="I19" s="43"/>
    </row>
    <row r="20" ht="17.25">
      <c r="A20" s="29"/>
      <c r="B20" s="58" t="s">
        <v>13</v>
      </c>
      <c r="C20" s="59"/>
      <c r="D20" s="32"/>
      <c r="E20" s="32"/>
      <c r="F20" s="32"/>
      <c r="G20" s="48"/>
      <c r="H20" s="5"/>
      <c r="I20" s="43"/>
    </row>
    <row r="21" ht="17.25">
      <c r="A21" s="29"/>
      <c r="B21" s="46" t="s">
        <v>16</v>
      </c>
      <c r="C21" s="59"/>
      <c r="D21" s="32">
        <v>0</v>
      </c>
      <c r="E21" s="60">
        <v>54620.699999999997</v>
      </c>
      <c r="F21" s="60">
        <v>0</v>
      </c>
      <c r="G21" s="48" t="s">
        <v>21</v>
      </c>
      <c r="H21" s="5"/>
      <c r="I21" s="43"/>
    </row>
    <row r="22" ht="51.75">
      <c r="A22" s="29"/>
      <c r="B22" s="56" t="s">
        <v>23</v>
      </c>
      <c r="C22" s="45" t="s">
        <v>19</v>
      </c>
      <c r="D22" s="32">
        <f>D24+D25</f>
        <v>558438.40000000002</v>
      </c>
      <c r="E22" s="32">
        <f>E24+E25</f>
        <v>743778.30000000005</v>
      </c>
      <c r="F22" s="32">
        <f>F24+F25</f>
        <v>200000</v>
      </c>
      <c r="G22" s="4"/>
      <c r="I22" s="43"/>
    </row>
    <row r="23" ht="17.25">
      <c r="A23" s="29"/>
      <c r="B23" s="58" t="s">
        <v>13</v>
      </c>
      <c r="C23" s="61"/>
      <c r="D23" s="32"/>
      <c r="E23" s="32"/>
      <c r="F23" s="32"/>
      <c r="G23" s="4"/>
      <c r="I23" s="43"/>
    </row>
    <row r="24" ht="17.25" hidden="1">
      <c r="A24" s="62"/>
      <c r="B24" s="50" t="s">
        <v>14</v>
      </c>
      <c r="C24" s="51"/>
      <c r="D24" s="52">
        <v>558.40000000002328</v>
      </c>
      <c r="E24" s="52">
        <v>798.40000000002328</v>
      </c>
      <c r="F24" s="52">
        <v>200</v>
      </c>
      <c r="G24" s="48" t="s">
        <v>25</v>
      </c>
      <c r="H24" s="53" t="s">
        <v>15</v>
      </c>
      <c r="I24" s="54"/>
    </row>
    <row r="25" ht="17.25">
      <c r="A25" s="29"/>
      <c r="B25" s="41" t="s">
        <v>16</v>
      </c>
      <c r="C25" s="55"/>
      <c r="D25" s="32">
        <v>557880</v>
      </c>
      <c r="E25" s="32">
        <f>797600.6-54620.7</f>
        <v>742979.90000000002</v>
      </c>
      <c r="F25" s="32">
        <v>199800</v>
      </c>
      <c r="G25" s="4" t="s">
        <v>21</v>
      </c>
      <c r="H25" s="5"/>
      <c r="I25" s="43"/>
    </row>
    <row r="26" ht="51.75">
      <c r="A26" s="29" t="s">
        <v>26</v>
      </c>
      <c r="B26" s="44" t="s">
        <v>27</v>
      </c>
      <c r="C26" s="45" t="s">
        <v>19</v>
      </c>
      <c r="D26" s="32">
        <f>D28+D29</f>
        <v>453000</v>
      </c>
      <c r="E26" s="32">
        <f>E28+E29</f>
        <v>651498</v>
      </c>
      <c r="F26" s="32">
        <f>F28+F29</f>
        <v>200000</v>
      </c>
      <c r="G26" s="4"/>
      <c r="I26" s="43"/>
    </row>
    <row r="27" ht="17.25">
      <c r="A27" s="29"/>
      <c r="B27" s="46" t="s">
        <v>13</v>
      </c>
      <c r="C27" s="63"/>
      <c r="D27" s="32"/>
      <c r="E27" s="32"/>
      <c r="F27" s="32"/>
      <c r="G27" s="4"/>
      <c r="I27" s="43"/>
    </row>
    <row r="28" ht="17.25" hidden="1">
      <c r="A28" s="64"/>
      <c r="B28" s="65" t="s">
        <v>14</v>
      </c>
      <c r="C28" s="65"/>
      <c r="D28" s="52">
        <v>453</v>
      </c>
      <c r="E28" s="52">
        <v>651.5</v>
      </c>
      <c r="F28" s="52">
        <v>200</v>
      </c>
      <c r="G28" s="4" t="s">
        <v>28</v>
      </c>
      <c r="H28" s="53" t="s">
        <v>15</v>
      </c>
      <c r="I28" s="54"/>
    </row>
    <row r="29" ht="17.25">
      <c r="A29" s="29"/>
      <c r="B29" s="66" t="s">
        <v>16</v>
      </c>
      <c r="C29" s="66"/>
      <c r="D29" s="32">
        <v>452547</v>
      </c>
      <c r="E29" s="32">
        <v>650846.5</v>
      </c>
      <c r="F29" s="32">
        <v>199800</v>
      </c>
      <c r="G29" s="4" t="s">
        <v>21</v>
      </c>
      <c r="H29" s="5"/>
      <c r="I29" s="43"/>
    </row>
    <row r="30" ht="34.5">
      <c r="A30" s="29" t="s">
        <v>29</v>
      </c>
      <c r="B30" s="56" t="s">
        <v>30</v>
      </c>
      <c r="C30" s="57" t="s">
        <v>24</v>
      </c>
      <c r="D30" s="32">
        <f>D32</f>
        <v>66317.899999999994</v>
      </c>
      <c r="E30" s="32">
        <f>E32</f>
        <v>0</v>
      </c>
      <c r="F30" s="32">
        <f>F32</f>
        <v>0</v>
      </c>
      <c r="G30" s="4"/>
      <c r="H30" s="5"/>
      <c r="I30" s="43"/>
    </row>
    <row r="31" ht="17.25">
      <c r="A31" s="29"/>
      <c r="B31" s="58" t="s">
        <v>13</v>
      </c>
      <c r="C31" s="67"/>
      <c r="D31" s="32"/>
      <c r="E31" s="32"/>
      <c r="F31" s="32"/>
      <c r="G31" s="4"/>
      <c r="I31" s="43"/>
    </row>
    <row r="32" ht="17.25">
      <c r="A32" s="29"/>
      <c r="B32" s="41" t="s">
        <v>16</v>
      </c>
      <c r="C32" s="67"/>
      <c r="D32" s="32">
        <v>66317.899999999994</v>
      </c>
      <c r="E32" s="32">
        <v>0</v>
      </c>
      <c r="F32" s="32">
        <v>0</v>
      </c>
      <c r="G32" s="4" t="s">
        <v>21</v>
      </c>
      <c r="I32" s="43"/>
    </row>
    <row r="33" ht="57" customHeight="1">
      <c r="A33" s="29"/>
      <c r="B33" s="68" t="s">
        <v>30</v>
      </c>
      <c r="C33" s="45" t="s">
        <v>19</v>
      </c>
      <c r="D33" s="32">
        <f>D35+D36</f>
        <v>251785.99999999997</v>
      </c>
      <c r="E33" s="32">
        <f>E35+E36</f>
        <v>0</v>
      </c>
      <c r="F33" s="32">
        <f>F35+F36</f>
        <v>0</v>
      </c>
      <c r="G33" s="4"/>
      <c r="I33" s="43"/>
    </row>
    <row r="34" ht="17.25">
      <c r="A34" s="69"/>
      <c r="B34" s="63" t="s">
        <v>13</v>
      </c>
      <c r="C34" s="61"/>
      <c r="D34" s="32"/>
      <c r="E34" s="32"/>
      <c r="F34" s="32"/>
      <c r="G34" s="4"/>
      <c r="H34" s="5"/>
      <c r="I34" s="43"/>
    </row>
    <row r="35" ht="17.25" hidden="1">
      <c r="A35" s="49"/>
      <c r="B35" s="50" t="s">
        <v>14</v>
      </c>
      <c r="C35" s="51"/>
      <c r="D35" s="52">
        <v>318.09999999997672</v>
      </c>
      <c r="E35" s="52">
        <v>0</v>
      </c>
      <c r="F35" s="52">
        <v>0</v>
      </c>
      <c r="G35" s="4" t="s">
        <v>31</v>
      </c>
      <c r="H35" s="53" t="s">
        <v>15</v>
      </c>
      <c r="I35" s="54"/>
    </row>
    <row r="36" ht="17.25">
      <c r="A36" s="70"/>
      <c r="B36" s="71" t="s">
        <v>16</v>
      </c>
      <c r="C36" s="55"/>
      <c r="D36" s="32">
        <f>317785.8-66317.9</f>
        <v>251467.89999999999</v>
      </c>
      <c r="E36" s="32">
        <v>0</v>
      </c>
      <c r="F36" s="32">
        <v>0</v>
      </c>
      <c r="G36" s="4" t="s">
        <v>21</v>
      </c>
      <c r="H36" s="5"/>
      <c r="I36" s="43"/>
    </row>
    <row r="37" ht="34.5">
      <c r="A37" s="72" t="s">
        <v>32</v>
      </c>
      <c r="B37" s="73" t="s">
        <v>33</v>
      </c>
      <c r="C37" s="57" t="s">
        <v>24</v>
      </c>
      <c r="D37" s="32">
        <v>1410.5</v>
      </c>
      <c r="E37" s="32">
        <v>0</v>
      </c>
      <c r="F37" s="32">
        <v>0</v>
      </c>
      <c r="G37" s="4" t="s">
        <v>34</v>
      </c>
      <c r="H37" s="5"/>
      <c r="I37" s="43"/>
    </row>
    <row r="38" ht="52.5" customHeight="1">
      <c r="A38" s="69"/>
      <c r="B38" s="74"/>
      <c r="C38" s="45" t="s">
        <v>19</v>
      </c>
      <c r="D38" s="32">
        <f>103232.8-1410.5</f>
        <v>101822.3</v>
      </c>
      <c r="E38" s="32">
        <v>0</v>
      </c>
      <c r="F38" s="32">
        <v>0</v>
      </c>
      <c r="G38" s="4" t="s">
        <v>34</v>
      </c>
      <c r="I38" s="43"/>
    </row>
    <row r="39" ht="51.75">
      <c r="A39" s="70" t="s">
        <v>35</v>
      </c>
      <c r="B39" s="75" t="s">
        <v>36</v>
      </c>
      <c r="C39" s="45" t="s">
        <v>19</v>
      </c>
      <c r="D39" s="32">
        <v>101419.89999999999</v>
      </c>
      <c r="E39" s="32">
        <v>0</v>
      </c>
      <c r="F39" s="60">
        <v>0</v>
      </c>
      <c r="G39" s="4" t="s">
        <v>37</v>
      </c>
      <c r="H39" s="5"/>
      <c r="I39" s="43"/>
    </row>
    <row r="40" s="22" customFormat="1" ht="33.75" customHeight="1">
      <c r="A40" s="23"/>
      <c r="B40" s="24" t="s">
        <v>38</v>
      </c>
      <c r="C40" s="25"/>
      <c r="D40" s="26">
        <f>D55+D59+D62+D65+D45+D46+D47+D48+D49+D50+D51+D53+D54+D52</f>
        <v>1957174.5</v>
      </c>
      <c r="E40" s="26">
        <f>E55+E59+E62+E65+E45+E46+E47+E48+E49+E50+E51+E53+E54+E52</f>
        <v>1994617.2</v>
      </c>
      <c r="F40" s="26">
        <f>F55+F59+F62+F65+F45+F46+F47+F48+F49+F50+F51+F53+F54+F52</f>
        <v>1679548.2999999998</v>
      </c>
      <c r="G40" s="27"/>
      <c r="H40" s="28"/>
      <c r="I40" s="22"/>
      <c r="J40" s="22"/>
      <c r="K40" s="22"/>
    </row>
    <row r="41" s="1" customFormat="1" ht="17.25">
      <c r="A41" s="70"/>
      <c r="B41" s="31" t="s">
        <v>13</v>
      </c>
      <c r="C41" s="76"/>
      <c r="D41" s="32"/>
      <c r="E41" s="32"/>
      <c r="F41" s="32"/>
      <c r="G41" s="4"/>
      <c r="H41" s="5"/>
      <c r="I41" s="43"/>
      <c r="J41" s="1"/>
      <c r="K41" s="1"/>
    </row>
    <row r="42" s="33" customFormat="1" ht="17.25" hidden="1">
      <c r="A42" s="34"/>
      <c r="B42" s="35" t="s">
        <v>14</v>
      </c>
      <c r="C42" s="77"/>
      <c r="D42" s="78">
        <f>D57+D45+D46+D47+D48+D49+D50+D51+D53+D54+D52</f>
        <v>904283.50000000012</v>
      </c>
      <c r="E42" s="78">
        <f>E57+E45+E46+E47+E48+E49+E50+E51+E53+E54+E52</f>
        <v>1323402.8</v>
      </c>
      <c r="F42" s="78">
        <f>F57+F45+F46+F47+F48+F49+F50+F51+F53+F54+F52</f>
        <v>918578.5</v>
      </c>
      <c r="G42" s="79"/>
      <c r="H42" s="39" t="s">
        <v>15</v>
      </c>
      <c r="I42" s="40"/>
      <c r="J42" s="33"/>
      <c r="K42" s="33"/>
    </row>
    <row r="43" s="1" customFormat="1" ht="17.25">
      <c r="A43" s="70"/>
      <c r="B43" s="71" t="s">
        <v>16</v>
      </c>
      <c r="C43" s="76"/>
      <c r="D43" s="32">
        <f>D58+D61+D64+D67</f>
        <v>835094.69999999995</v>
      </c>
      <c r="E43" s="32">
        <f>E58+E61+E64+E67</f>
        <v>452260.20000000001</v>
      </c>
      <c r="F43" s="32">
        <f>F58+F61+F64+F67</f>
        <v>542015.59999999998</v>
      </c>
      <c r="G43" s="4"/>
      <c r="H43" s="5"/>
      <c r="I43" s="43"/>
      <c r="J43" s="1"/>
      <c r="K43" s="1"/>
    </row>
    <row r="44" s="1" customFormat="1" ht="17.25">
      <c r="A44" s="70"/>
      <c r="B44" s="71" t="s">
        <v>39</v>
      </c>
      <c r="C44" s="80"/>
      <c r="D44" s="32">
        <f>D68</f>
        <v>217796.29999999999</v>
      </c>
      <c r="E44" s="32">
        <f>E68</f>
        <v>218954.20000000001</v>
      </c>
      <c r="F44" s="32">
        <f>F68</f>
        <v>218954.20000000001</v>
      </c>
      <c r="G44" s="4"/>
      <c r="H44" s="5"/>
      <c r="I44" s="43"/>
      <c r="J44" s="1"/>
      <c r="K44" s="1"/>
    </row>
    <row r="45" ht="51.75">
      <c r="A45" s="70" t="s">
        <v>40</v>
      </c>
      <c r="B45" s="75" t="s">
        <v>41</v>
      </c>
      <c r="C45" s="45" t="s">
        <v>19</v>
      </c>
      <c r="D45" s="32">
        <v>96899.300000000003</v>
      </c>
      <c r="E45" s="32">
        <v>301615.5</v>
      </c>
      <c r="F45" s="60">
        <v>0</v>
      </c>
      <c r="G45" s="4" t="s">
        <v>42</v>
      </c>
      <c r="I45" s="43"/>
    </row>
    <row r="46" ht="51.75">
      <c r="A46" s="70" t="s">
        <v>43</v>
      </c>
      <c r="B46" s="75" t="s">
        <v>44</v>
      </c>
      <c r="C46" s="45" t="s">
        <v>19</v>
      </c>
      <c r="D46" s="32">
        <v>23507.200000000001</v>
      </c>
      <c r="E46" s="32">
        <v>50000</v>
      </c>
      <c r="F46" s="60">
        <v>0</v>
      </c>
      <c r="G46" s="4" t="s">
        <v>45</v>
      </c>
      <c r="I46" s="43"/>
    </row>
    <row r="47" ht="51.75">
      <c r="A47" s="70" t="s">
        <v>46</v>
      </c>
      <c r="B47" s="75" t="s">
        <v>47</v>
      </c>
      <c r="C47" s="45" t="s">
        <v>19</v>
      </c>
      <c r="D47" s="32">
        <v>80000</v>
      </c>
      <c r="E47" s="32">
        <v>100530.10000000001</v>
      </c>
      <c r="F47" s="60">
        <v>118578.5</v>
      </c>
      <c r="G47" s="4" t="s">
        <v>48</v>
      </c>
      <c r="I47" s="43"/>
    </row>
    <row r="48" ht="51.75">
      <c r="A48" s="70" t="s">
        <v>49</v>
      </c>
      <c r="B48" s="75" t="s">
        <v>50</v>
      </c>
      <c r="C48" s="45" t="s">
        <v>19</v>
      </c>
      <c r="D48" s="32">
        <v>43764.300000000003</v>
      </c>
      <c r="E48" s="32">
        <v>0</v>
      </c>
      <c r="F48" s="60">
        <v>0</v>
      </c>
      <c r="G48" s="4" t="s">
        <v>51</v>
      </c>
      <c r="I48" s="43"/>
    </row>
    <row r="49" ht="51.75">
      <c r="A49" s="70" t="s">
        <v>52</v>
      </c>
      <c r="B49" s="75" t="s">
        <v>53</v>
      </c>
      <c r="C49" s="45" t="s">
        <v>19</v>
      </c>
      <c r="D49" s="32">
        <v>4784.2999999999993</v>
      </c>
      <c r="E49" s="32">
        <v>0</v>
      </c>
      <c r="F49" s="60">
        <v>0</v>
      </c>
      <c r="G49" s="4" t="s">
        <v>54</v>
      </c>
      <c r="H49" s="81"/>
      <c r="I49" s="43"/>
    </row>
    <row r="50" ht="51.75">
      <c r="A50" s="70" t="s">
        <v>55</v>
      </c>
      <c r="B50" s="71" t="s">
        <v>56</v>
      </c>
      <c r="C50" s="45" t="s">
        <v>19</v>
      </c>
      <c r="D50" s="60">
        <v>26891</v>
      </c>
      <c r="E50" s="32">
        <v>0</v>
      </c>
      <c r="F50" s="60">
        <v>0</v>
      </c>
      <c r="G50" s="4" t="s">
        <v>57</v>
      </c>
      <c r="I50" s="43"/>
    </row>
    <row r="51" ht="69">
      <c r="A51" s="70" t="s">
        <v>58</v>
      </c>
      <c r="B51" s="73" t="s">
        <v>59</v>
      </c>
      <c r="C51" s="82" t="s">
        <v>60</v>
      </c>
      <c r="D51" s="32">
        <v>8990</v>
      </c>
      <c r="E51" s="32">
        <v>0</v>
      </c>
      <c r="F51" s="60">
        <v>0</v>
      </c>
      <c r="G51" s="4" t="s">
        <v>61</v>
      </c>
      <c r="I51" s="43"/>
    </row>
    <row r="52" ht="69">
      <c r="A52" s="83" t="s">
        <v>62</v>
      </c>
      <c r="B52" s="56" t="s">
        <v>63</v>
      </c>
      <c r="C52" s="82" t="s">
        <v>60</v>
      </c>
      <c r="D52" s="32">
        <v>9201</v>
      </c>
      <c r="E52" s="32">
        <v>0</v>
      </c>
      <c r="F52" s="60">
        <v>0</v>
      </c>
      <c r="G52" s="4" t="s">
        <v>64</v>
      </c>
      <c r="I52" s="43"/>
    </row>
    <row r="53" ht="51.75">
      <c r="A53" s="83" t="s">
        <v>65</v>
      </c>
      <c r="B53" s="66" t="s">
        <v>66</v>
      </c>
      <c r="C53" s="45" t="s">
        <v>19</v>
      </c>
      <c r="D53" s="60">
        <v>4000</v>
      </c>
      <c r="E53" s="32">
        <v>34485.800000000003</v>
      </c>
      <c r="F53" s="60">
        <v>0</v>
      </c>
      <c r="G53" s="4" t="s">
        <v>67</v>
      </c>
      <c r="I53" s="43"/>
    </row>
    <row r="54" ht="51.75">
      <c r="A54" s="70" t="s">
        <v>68</v>
      </c>
      <c r="B54" s="61" t="s">
        <v>69</v>
      </c>
      <c r="C54" s="45" t="s">
        <v>19</v>
      </c>
      <c r="D54" s="60">
        <f>6000+246.4</f>
        <v>6246.3999999999996</v>
      </c>
      <c r="E54" s="32">
        <v>36771.400000000001</v>
      </c>
      <c r="F54" s="60">
        <v>0</v>
      </c>
      <c r="G54" s="4" t="s">
        <v>70</v>
      </c>
      <c r="I54" s="43"/>
    </row>
    <row r="55" s="1" customFormat="1" ht="51.75">
      <c r="A55" s="70" t="s">
        <v>71</v>
      </c>
      <c r="B55" s="75" t="s">
        <v>72</v>
      </c>
      <c r="C55" s="45" t="s">
        <v>73</v>
      </c>
      <c r="D55" s="32">
        <f>D57+D58</f>
        <v>895059.19999999995</v>
      </c>
      <c r="E55" s="32">
        <f>E57+E58</f>
        <v>800000</v>
      </c>
      <c r="F55" s="32">
        <f>F57+F58</f>
        <v>800000</v>
      </c>
      <c r="G55" s="4"/>
      <c r="H55" s="5"/>
      <c r="I55" s="43"/>
    </row>
    <row r="56" ht="17.25">
      <c r="A56" s="70"/>
      <c r="B56" s="84" t="s">
        <v>13</v>
      </c>
      <c r="C56" s="85"/>
      <c r="D56" s="60"/>
      <c r="E56" s="60"/>
      <c r="F56" s="60"/>
      <c r="G56" s="4"/>
      <c r="H56" s="5"/>
      <c r="I56" s="43"/>
      <c r="J56" s="1"/>
      <c r="K56" s="1"/>
    </row>
    <row r="57" ht="17.25" hidden="1">
      <c r="A57" s="49"/>
      <c r="B57" s="51" t="s">
        <v>14</v>
      </c>
      <c r="C57" s="86"/>
      <c r="D57" s="87">
        <f>600000</f>
        <v>600000</v>
      </c>
      <c r="E57" s="87">
        <f>800000</f>
        <v>800000</v>
      </c>
      <c r="F57" s="87">
        <f>800000</f>
        <v>800000</v>
      </c>
      <c r="G57" s="4" t="s">
        <v>74</v>
      </c>
      <c r="H57" s="53" t="s">
        <v>15</v>
      </c>
      <c r="I57" s="54"/>
    </row>
    <row r="58" ht="17.25">
      <c r="A58" s="70"/>
      <c r="B58" s="71" t="s">
        <v>16</v>
      </c>
      <c r="C58" s="80"/>
      <c r="D58" s="60">
        <f>248115.7+46943.5</f>
        <v>295059.20000000001</v>
      </c>
      <c r="E58" s="60">
        <v>0</v>
      </c>
      <c r="F58" s="60">
        <v>0</v>
      </c>
      <c r="G58" s="4" t="s">
        <v>75</v>
      </c>
      <c r="I58" s="43"/>
    </row>
    <row r="59" ht="69">
      <c r="A59" s="70" t="s">
        <v>76</v>
      </c>
      <c r="B59" s="75" t="s">
        <v>77</v>
      </c>
      <c r="C59" s="45" t="s">
        <v>19</v>
      </c>
      <c r="D59" s="32">
        <f>D61</f>
        <v>152958.39999999999</v>
      </c>
      <c r="E59" s="60">
        <f>E61</f>
        <v>0</v>
      </c>
      <c r="F59" s="60">
        <f>F61</f>
        <v>0</v>
      </c>
      <c r="G59" s="4"/>
      <c r="I59" s="43"/>
    </row>
    <row r="60" ht="17.25">
      <c r="A60" s="70"/>
      <c r="B60" s="84" t="s">
        <v>13</v>
      </c>
      <c r="C60" s="85"/>
      <c r="D60" s="60"/>
      <c r="E60" s="60"/>
      <c r="F60" s="60"/>
      <c r="G60" s="4"/>
      <c r="I60" s="43"/>
    </row>
    <row r="61" ht="17.25">
      <c r="A61" s="70"/>
      <c r="B61" s="71" t="s">
        <v>16</v>
      </c>
      <c r="C61" s="80"/>
      <c r="D61" s="60">
        <f>199901.9-46943.5</f>
        <v>152958.39999999999</v>
      </c>
      <c r="E61" s="60">
        <v>0</v>
      </c>
      <c r="F61" s="60">
        <v>0</v>
      </c>
      <c r="G61" s="4" t="s">
        <v>75</v>
      </c>
      <c r="I61" s="43"/>
    </row>
    <row r="62" ht="103.5">
      <c r="A62" s="70" t="s">
        <v>78</v>
      </c>
      <c r="B62" s="75" t="s">
        <v>79</v>
      </c>
      <c r="C62" s="45" t="s">
        <v>73</v>
      </c>
      <c r="D62" s="32">
        <f>D64</f>
        <v>314478.40000000002</v>
      </c>
      <c r="E62" s="60">
        <f>E64</f>
        <v>379275.5</v>
      </c>
      <c r="F62" s="60">
        <f>F64</f>
        <v>469030.90000000002</v>
      </c>
      <c r="G62" s="4"/>
      <c r="I62" s="43"/>
    </row>
    <row r="63" ht="17.25">
      <c r="A63" s="70"/>
      <c r="B63" s="71" t="s">
        <v>13</v>
      </c>
      <c r="C63" s="85"/>
      <c r="D63" s="60"/>
      <c r="E63" s="60"/>
      <c r="F63" s="60"/>
      <c r="G63" s="4"/>
      <c r="I63" s="43"/>
    </row>
    <row r="64" ht="17.25">
      <c r="A64" s="70"/>
      <c r="B64" s="71" t="s">
        <v>16</v>
      </c>
      <c r="C64" s="80"/>
      <c r="D64" s="60">
        <v>314478.40000000002</v>
      </c>
      <c r="E64" s="60">
        <v>379275.5</v>
      </c>
      <c r="F64" s="60">
        <v>469030.90000000002</v>
      </c>
      <c r="G64" s="4" t="s">
        <v>80</v>
      </c>
      <c r="I64" s="43"/>
    </row>
    <row r="65" ht="51.75">
      <c r="A65" s="70" t="s">
        <v>81</v>
      </c>
      <c r="B65" s="75" t="s">
        <v>82</v>
      </c>
      <c r="C65" s="45" t="s">
        <v>73</v>
      </c>
      <c r="D65" s="32">
        <f>D67+D68</f>
        <v>290395</v>
      </c>
      <c r="E65" s="60">
        <f>E67+E68</f>
        <v>291938.90000000002</v>
      </c>
      <c r="F65" s="60">
        <f>F67+F68</f>
        <v>291938.90000000002</v>
      </c>
      <c r="G65" s="4"/>
      <c r="I65" s="43"/>
    </row>
    <row r="66" ht="17.25">
      <c r="A66" s="70"/>
      <c r="B66" s="71" t="s">
        <v>13</v>
      </c>
      <c r="C66" s="85"/>
      <c r="D66" s="60"/>
      <c r="E66" s="60"/>
      <c r="F66" s="60"/>
      <c r="G66" s="4"/>
      <c r="H66" s="5"/>
      <c r="I66" s="43"/>
    </row>
    <row r="67" ht="17.25">
      <c r="A67" s="70"/>
      <c r="B67" s="71" t="s">
        <v>16</v>
      </c>
      <c r="C67" s="76"/>
      <c r="D67" s="60">
        <v>72598.699999999997</v>
      </c>
      <c r="E67" s="60">
        <v>72984.699999999997</v>
      </c>
      <c r="F67" s="60">
        <v>72984.699999999997</v>
      </c>
      <c r="G67" s="4" t="s">
        <v>83</v>
      </c>
      <c r="H67" s="5"/>
      <c r="I67" s="43"/>
      <c r="J67" s="1"/>
      <c r="K67" s="1"/>
    </row>
    <row r="68" ht="17.25">
      <c r="A68" s="70"/>
      <c r="B68" s="71" t="s">
        <v>39</v>
      </c>
      <c r="C68" s="76"/>
      <c r="D68" s="60">
        <v>217796.29999999999</v>
      </c>
      <c r="E68" s="60">
        <v>218954.20000000001</v>
      </c>
      <c r="F68" s="60">
        <v>218954.20000000001</v>
      </c>
      <c r="G68" s="4" t="s">
        <v>83</v>
      </c>
      <c r="H68" s="5"/>
      <c r="I68" s="43"/>
    </row>
    <row r="69" s="22" customFormat="1" ht="33.75" customHeight="1">
      <c r="A69" s="23"/>
      <c r="B69" s="24" t="s">
        <v>84</v>
      </c>
      <c r="C69" s="25"/>
      <c r="D69" s="26">
        <f>D71+D70</f>
        <v>154441.5</v>
      </c>
      <c r="E69" s="26">
        <f>E71+E70</f>
        <v>0</v>
      </c>
      <c r="F69" s="26">
        <f>F71+F70</f>
        <v>478982.79999999999</v>
      </c>
      <c r="G69" s="27"/>
      <c r="H69" s="28"/>
      <c r="I69" s="22"/>
      <c r="J69" s="22"/>
      <c r="K69" s="22"/>
    </row>
    <row r="70" s="1" customFormat="1" ht="51.75">
      <c r="A70" s="70" t="s">
        <v>85</v>
      </c>
      <c r="B70" s="75" t="s">
        <v>86</v>
      </c>
      <c r="C70" s="45" t="s">
        <v>19</v>
      </c>
      <c r="D70" s="32">
        <v>144656.60000000001</v>
      </c>
      <c r="E70" s="32">
        <v>0</v>
      </c>
      <c r="F70" s="32">
        <v>0</v>
      </c>
      <c r="G70" s="4" t="s">
        <v>87</v>
      </c>
      <c r="H70" s="5"/>
      <c r="I70" s="43"/>
      <c r="J70" s="1"/>
      <c r="K70" s="1"/>
    </row>
    <row r="71" ht="51.75">
      <c r="A71" s="70" t="s">
        <v>88</v>
      </c>
      <c r="B71" s="31" t="s">
        <v>89</v>
      </c>
      <c r="C71" s="85" t="s">
        <v>90</v>
      </c>
      <c r="D71" s="32">
        <v>9784.8999999999996</v>
      </c>
      <c r="E71" s="32">
        <v>0</v>
      </c>
      <c r="F71" s="32">
        <v>478982.79999999999</v>
      </c>
      <c r="G71" s="4" t="s">
        <v>91</v>
      </c>
      <c r="H71" s="5"/>
      <c r="I71" s="43"/>
      <c r="J71" s="1"/>
      <c r="K71" s="1"/>
    </row>
    <row r="72" s="22" customFormat="1" ht="33.75" customHeight="1">
      <c r="A72" s="23"/>
      <c r="B72" s="24" t="s">
        <v>92</v>
      </c>
      <c r="C72" s="25"/>
      <c r="D72" s="26">
        <f>D76+D80+D81+D82+D83+D84+D85+D86+D90</f>
        <v>866523.30000000005</v>
      </c>
      <c r="E72" s="26">
        <f>E76+E80+E81+E82+E83+E84+E85+E86+E90</f>
        <v>521975.90000000002</v>
      </c>
      <c r="F72" s="26">
        <f>F76+F80+F81+F82+F83+F84+F85+F86+F90</f>
        <v>401690.59999999998</v>
      </c>
      <c r="G72" s="27"/>
      <c r="H72" s="28"/>
      <c r="I72" s="22"/>
      <c r="J72" s="22"/>
      <c r="K72" s="22"/>
    </row>
    <row r="73" s="1" customFormat="1" ht="17.25">
      <c r="A73" s="70"/>
      <c r="B73" s="31" t="s">
        <v>13</v>
      </c>
      <c r="C73" s="71"/>
      <c r="D73" s="32"/>
      <c r="E73" s="32"/>
      <c r="F73" s="32"/>
      <c r="G73" s="4"/>
      <c r="H73" s="5"/>
      <c r="I73" s="43"/>
      <c r="J73" s="1"/>
      <c r="K73" s="1"/>
    </row>
    <row r="74" s="33" customFormat="1" ht="17.25" hidden="1">
      <c r="A74" s="34"/>
      <c r="B74" s="35" t="s">
        <v>14</v>
      </c>
      <c r="C74" s="88"/>
      <c r="D74" s="37">
        <f>D78+D80+D81+D82+D83+D84+D85+D88+D92</f>
        <v>747446.30000000005</v>
      </c>
      <c r="E74" s="37">
        <f>E78+E80+E81+E82+E83+E84+E85+E88+E92</f>
        <v>491814.20000000001</v>
      </c>
      <c r="F74" s="37">
        <f>F78+F80+F81+F82+F83+F84+F85+F88+F92</f>
        <v>401690.59999999998</v>
      </c>
      <c r="G74" s="38"/>
      <c r="H74" s="39" t="s">
        <v>15</v>
      </c>
      <c r="I74" s="40"/>
      <c r="J74" s="33"/>
      <c r="K74" s="33"/>
    </row>
    <row r="75" s="1" customFormat="1" ht="17.25">
      <c r="A75" s="70"/>
      <c r="B75" s="71" t="s">
        <v>93</v>
      </c>
      <c r="C75" s="71"/>
      <c r="D75" s="32">
        <f>D79+D89+D93</f>
        <v>119077</v>
      </c>
      <c r="E75" s="32">
        <f>E79+E89+E93</f>
        <v>30161.700000000001</v>
      </c>
      <c r="F75" s="32">
        <f>F79+F89+F93</f>
        <v>0</v>
      </c>
      <c r="G75" s="4"/>
      <c r="H75" s="5"/>
      <c r="I75" s="43"/>
      <c r="J75" s="1"/>
      <c r="K75" s="1"/>
    </row>
    <row r="76" ht="51.75">
      <c r="A76" s="70" t="s">
        <v>94</v>
      </c>
      <c r="B76" s="71" t="s">
        <v>95</v>
      </c>
      <c r="C76" s="76" t="s">
        <v>90</v>
      </c>
      <c r="D76" s="32">
        <f>D78+D79</f>
        <v>0</v>
      </c>
      <c r="E76" s="32">
        <f>E78+E79</f>
        <v>40215.599999999999</v>
      </c>
      <c r="F76" s="32">
        <f>F78+F79</f>
        <v>0</v>
      </c>
      <c r="G76" s="4"/>
      <c r="I76" s="43"/>
    </row>
    <row r="77" ht="17.25">
      <c r="A77" s="70"/>
      <c r="B77" s="71" t="s">
        <v>13</v>
      </c>
      <c r="C77" s="71"/>
      <c r="D77" s="32"/>
      <c r="E77" s="32"/>
      <c r="F77" s="60"/>
      <c r="G77" s="4"/>
      <c r="I77" s="43"/>
    </row>
    <row r="78" ht="17.25" hidden="1">
      <c r="A78" s="49"/>
      <c r="B78" s="51" t="s">
        <v>14</v>
      </c>
      <c r="C78" s="89"/>
      <c r="D78" s="52">
        <v>0</v>
      </c>
      <c r="E78" s="52">
        <v>10053.9</v>
      </c>
      <c r="F78" s="87">
        <v>0</v>
      </c>
      <c r="G78" s="4" t="s">
        <v>96</v>
      </c>
      <c r="H78" s="53" t="s">
        <v>15</v>
      </c>
      <c r="I78" s="54"/>
    </row>
    <row r="79" ht="17.25">
      <c r="A79" s="70"/>
      <c r="B79" s="71" t="s">
        <v>93</v>
      </c>
      <c r="C79" s="71"/>
      <c r="D79" s="32">
        <v>0</v>
      </c>
      <c r="E79" s="32">
        <v>30161.700000000001</v>
      </c>
      <c r="F79" s="60">
        <v>0</v>
      </c>
      <c r="G79" s="4" t="s">
        <v>96</v>
      </c>
      <c r="I79" s="43"/>
    </row>
    <row r="80" ht="51.75" customHeight="1">
      <c r="A80" s="70" t="s">
        <v>97</v>
      </c>
      <c r="B80" s="71" t="s">
        <v>98</v>
      </c>
      <c r="C80" s="76" t="s">
        <v>90</v>
      </c>
      <c r="D80" s="32">
        <v>0</v>
      </c>
      <c r="E80" s="32">
        <v>29234.799999999999</v>
      </c>
      <c r="F80" s="32">
        <v>0</v>
      </c>
      <c r="G80" s="4" t="s">
        <v>99</v>
      </c>
      <c r="I80" s="43"/>
    </row>
    <row r="81" ht="51.75">
      <c r="A81" s="70" t="s">
        <v>100</v>
      </c>
      <c r="B81" s="71" t="s">
        <v>101</v>
      </c>
      <c r="C81" s="76" t="s">
        <v>90</v>
      </c>
      <c r="D81" s="32">
        <v>0</v>
      </c>
      <c r="E81" s="32">
        <v>401690.59999999998</v>
      </c>
      <c r="F81" s="60">
        <v>401690.59999999998</v>
      </c>
      <c r="G81" s="4" t="s">
        <v>102</v>
      </c>
      <c r="H81" s="5"/>
      <c r="I81" s="43"/>
    </row>
    <row r="82" s="1" customFormat="1" ht="49.5" customHeight="1">
      <c r="A82" s="70" t="s">
        <v>103</v>
      </c>
      <c r="B82" s="71" t="s">
        <v>104</v>
      </c>
      <c r="C82" s="76" t="s">
        <v>90</v>
      </c>
      <c r="D82" s="32">
        <v>51663.399999999994</v>
      </c>
      <c r="E82" s="32">
        <v>50834.900000000001</v>
      </c>
      <c r="F82" s="60">
        <v>0</v>
      </c>
      <c r="G82" s="4" t="s">
        <v>105</v>
      </c>
      <c r="H82" s="81"/>
      <c r="I82" s="43"/>
    </row>
    <row r="83" ht="51.75">
      <c r="A83" s="70" t="s">
        <v>106</v>
      </c>
      <c r="B83" s="71" t="s">
        <v>107</v>
      </c>
      <c r="C83" s="76" t="s">
        <v>90</v>
      </c>
      <c r="D83" s="32">
        <v>420626.60000000003</v>
      </c>
      <c r="E83" s="32">
        <v>0</v>
      </c>
      <c r="F83" s="32">
        <v>0</v>
      </c>
      <c r="G83" s="4" t="s">
        <v>108</v>
      </c>
      <c r="H83" s="5"/>
      <c r="I83" s="43"/>
    </row>
    <row r="84" ht="51.75">
      <c r="A84" s="70" t="s">
        <v>109</v>
      </c>
      <c r="B84" s="84" t="s">
        <v>110</v>
      </c>
      <c r="C84" s="76" t="s">
        <v>90</v>
      </c>
      <c r="D84" s="32">
        <v>130463.40000000001</v>
      </c>
      <c r="E84" s="32">
        <v>0</v>
      </c>
      <c r="F84" s="32">
        <v>0</v>
      </c>
      <c r="G84" s="4" t="s">
        <v>111</v>
      </c>
      <c r="I84" s="43"/>
    </row>
    <row r="85" ht="51.75">
      <c r="A85" s="70" t="s">
        <v>112</v>
      </c>
      <c r="B85" s="71" t="s">
        <v>113</v>
      </c>
      <c r="C85" s="76" t="s">
        <v>90</v>
      </c>
      <c r="D85" s="32">
        <v>105000.5</v>
      </c>
      <c r="E85" s="32">
        <v>0</v>
      </c>
      <c r="F85" s="60">
        <v>0</v>
      </c>
      <c r="G85" s="4" t="s">
        <v>114</v>
      </c>
      <c r="I85" s="43"/>
    </row>
    <row r="86" ht="51.75">
      <c r="A86" s="70" t="s">
        <v>115</v>
      </c>
      <c r="B86" s="71" t="s">
        <v>116</v>
      </c>
      <c r="C86" s="76" t="s">
        <v>90</v>
      </c>
      <c r="D86" s="32">
        <f>D88+D89</f>
        <v>7655.8999999999996</v>
      </c>
      <c r="E86" s="32">
        <f>E88+E89</f>
        <v>0</v>
      </c>
      <c r="F86" s="32">
        <f>F88+F89</f>
        <v>0</v>
      </c>
      <c r="G86" s="4"/>
      <c r="H86" s="5"/>
      <c r="I86" s="43"/>
    </row>
    <row r="87" ht="17.25">
      <c r="A87" s="70"/>
      <c r="B87" s="71" t="s">
        <v>13</v>
      </c>
      <c r="C87" s="76"/>
      <c r="D87" s="32"/>
      <c r="E87" s="32"/>
      <c r="F87" s="32"/>
      <c r="G87" s="4"/>
      <c r="I87" s="43"/>
    </row>
    <row r="88" s="90" customFormat="1" ht="17.25" hidden="1">
      <c r="A88" s="91"/>
      <c r="B88" s="92" t="s">
        <v>14</v>
      </c>
      <c r="C88" s="93"/>
      <c r="D88" s="94">
        <v>1914</v>
      </c>
      <c r="E88" s="94">
        <v>0</v>
      </c>
      <c r="F88" s="94">
        <v>0</v>
      </c>
      <c r="G88" s="4" t="s">
        <v>96</v>
      </c>
      <c r="H88" s="53" t="s">
        <v>15</v>
      </c>
      <c r="I88" s="54"/>
    </row>
    <row r="89" ht="17.25">
      <c r="A89" s="70"/>
      <c r="B89" s="71" t="s">
        <v>93</v>
      </c>
      <c r="C89" s="76"/>
      <c r="D89" s="32">
        <v>5741.8999999999996</v>
      </c>
      <c r="E89" s="32">
        <v>0</v>
      </c>
      <c r="F89" s="32">
        <v>0</v>
      </c>
      <c r="G89" s="4" t="s">
        <v>96</v>
      </c>
      <c r="I89" s="43"/>
    </row>
    <row r="90" ht="51.75">
      <c r="A90" s="70" t="s">
        <v>117</v>
      </c>
      <c r="B90" s="71" t="s">
        <v>118</v>
      </c>
      <c r="C90" s="76" t="s">
        <v>90</v>
      </c>
      <c r="D90" s="32">
        <f>D92+D93</f>
        <v>151113.5</v>
      </c>
      <c r="E90" s="32">
        <f>E92+E93</f>
        <v>0</v>
      </c>
      <c r="F90" s="32">
        <f>F92+F93</f>
        <v>0</v>
      </c>
      <c r="G90" s="4"/>
      <c r="I90" s="43"/>
    </row>
    <row r="91" ht="17.25">
      <c r="A91" s="70"/>
      <c r="B91" s="71" t="s">
        <v>13</v>
      </c>
      <c r="C91" s="76"/>
      <c r="D91" s="32"/>
      <c r="E91" s="32"/>
      <c r="F91" s="32"/>
      <c r="G91" s="4"/>
      <c r="H91" s="5"/>
      <c r="I91" s="43"/>
    </row>
    <row r="92" ht="17.25" hidden="1">
      <c r="A92" s="49"/>
      <c r="B92" s="51" t="s">
        <v>14</v>
      </c>
      <c r="C92" s="86"/>
      <c r="D92" s="52">
        <v>37778.400000000001</v>
      </c>
      <c r="E92" s="52">
        <v>0</v>
      </c>
      <c r="F92" s="52">
        <v>0</v>
      </c>
      <c r="G92" s="4" t="s">
        <v>96</v>
      </c>
      <c r="H92" s="53" t="s">
        <v>15</v>
      </c>
      <c r="I92" s="54"/>
    </row>
    <row r="93" ht="17.25">
      <c r="A93" s="70"/>
      <c r="B93" s="71" t="s">
        <v>93</v>
      </c>
      <c r="C93" s="76"/>
      <c r="D93" s="32">
        <v>113335.10000000001</v>
      </c>
      <c r="E93" s="32">
        <v>0</v>
      </c>
      <c r="F93" s="32">
        <v>0</v>
      </c>
      <c r="G93" s="4" t="s">
        <v>96</v>
      </c>
      <c r="I93" s="43"/>
    </row>
    <row r="94" s="22" customFormat="1" ht="33.75" customHeight="1">
      <c r="A94" s="23"/>
      <c r="B94" s="24" t="s">
        <v>119</v>
      </c>
      <c r="C94" s="25"/>
      <c r="D94" s="26">
        <f>D95</f>
        <v>260000</v>
      </c>
      <c r="E94" s="26">
        <f>E95</f>
        <v>0</v>
      </c>
      <c r="F94" s="26">
        <f>F95</f>
        <v>0</v>
      </c>
      <c r="G94" s="27"/>
      <c r="H94" s="28"/>
      <c r="I94" s="22"/>
      <c r="J94" s="22"/>
      <c r="K94" s="22"/>
    </row>
    <row r="95" ht="51.75">
      <c r="A95" s="83" t="s">
        <v>120</v>
      </c>
      <c r="B95" s="56" t="s">
        <v>121</v>
      </c>
      <c r="C95" s="95" t="s">
        <v>122</v>
      </c>
      <c r="D95" s="32">
        <v>260000</v>
      </c>
      <c r="E95" s="32">
        <v>0</v>
      </c>
      <c r="F95" s="32">
        <v>0</v>
      </c>
      <c r="G95" s="4" t="s">
        <v>123</v>
      </c>
      <c r="I95" s="43"/>
    </row>
    <row r="96" s="22" customFormat="1" ht="33.75" customHeight="1">
      <c r="A96" s="23"/>
      <c r="B96" s="24" t="s">
        <v>124</v>
      </c>
      <c r="C96" s="25"/>
      <c r="D96" s="26">
        <f>D98+D97</f>
        <v>345489.09999999998</v>
      </c>
      <c r="E96" s="26">
        <f>E98+E97</f>
        <v>313169.79999999999</v>
      </c>
      <c r="F96" s="26">
        <f>F98+F97</f>
        <v>0</v>
      </c>
      <c r="G96" s="27"/>
      <c r="H96" s="28"/>
      <c r="I96" s="22"/>
      <c r="J96" s="22"/>
      <c r="K96" s="22"/>
    </row>
    <row r="97" ht="51.75">
      <c r="A97" s="70" t="s">
        <v>125</v>
      </c>
      <c r="B97" s="75" t="s">
        <v>126</v>
      </c>
      <c r="C97" s="45" t="s">
        <v>19</v>
      </c>
      <c r="D97" s="32">
        <v>190073.70000000001</v>
      </c>
      <c r="E97" s="32">
        <v>313169.79999999999</v>
      </c>
      <c r="F97" s="32">
        <v>0</v>
      </c>
      <c r="G97" s="4" t="s">
        <v>127</v>
      </c>
      <c r="H97" s="81"/>
      <c r="I97" s="43"/>
    </row>
    <row r="98" ht="51.75">
      <c r="A98" s="70" t="s">
        <v>128</v>
      </c>
      <c r="B98" s="75" t="s">
        <v>129</v>
      </c>
      <c r="C98" s="45" t="s">
        <v>19</v>
      </c>
      <c r="D98" s="32">
        <v>155415.39999999999</v>
      </c>
      <c r="E98" s="32">
        <v>0</v>
      </c>
      <c r="F98" s="32">
        <v>0</v>
      </c>
      <c r="G98" s="4" t="s">
        <v>130</v>
      </c>
      <c r="H98" s="81"/>
      <c r="I98" s="43"/>
    </row>
    <row r="99" s="22" customFormat="1" ht="33.75" customHeight="1">
      <c r="A99" s="23"/>
      <c r="B99" s="24" t="s">
        <v>131</v>
      </c>
      <c r="C99" s="25"/>
      <c r="D99" s="26">
        <f>D101+D102+D103+D104+D105+D106+D107+D108+D109+D110+D111+D112+D113+D100</f>
        <v>56273.300000000003</v>
      </c>
      <c r="E99" s="26">
        <f>E101+E102+E103+E104+E105+E106+E107+E108+E109+E110+E111+E112+E113+E100</f>
        <v>25127.5</v>
      </c>
      <c r="F99" s="26">
        <f>F101+F102+F103+F104+F105+F106+F107+F108+F109+F110+F111+F112+F113+F100</f>
        <v>57799.69999999999</v>
      </c>
      <c r="G99" s="27"/>
      <c r="H99" s="28"/>
      <c r="I99" s="22"/>
      <c r="J99" s="22"/>
      <c r="K99" s="22"/>
    </row>
    <row r="100" ht="51.75">
      <c r="A100" s="70" t="s">
        <v>132</v>
      </c>
      <c r="B100" s="75" t="s">
        <v>133</v>
      </c>
      <c r="C100" s="45" t="s">
        <v>19</v>
      </c>
      <c r="D100" s="32">
        <v>35549</v>
      </c>
      <c r="E100" s="60">
        <v>0</v>
      </c>
      <c r="F100" s="60">
        <v>0</v>
      </c>
      <c r="G100" s="4" t="s">
        <v>134</v>
      </c>
      <c r="H100" s="5"/>
      <c r="I100" s="43"/>
    </row>
    <row r="101" ht="51.75">
      <c r="A101" s="70" t="s">
        <v>135</v>
      </c>
      <c r="B101" s="75" t="s">
        <v>136</v>
      </c>
      <c r="C101" s="45" t="s">
        <v>19</v>
      </c>
      <c r="D101" s="32">
        <v>9209.2999999999993</v>
      </c>
      <c r="E101" s="60">
        <v>0</v>
      </c>
      <c r="F101" s="60">
        <v>0</v>
      </c>
      <c r="G101" s="4" t="s">
        <v>137</v>
      </c>
      <c r="I101" s="43"/>
    </row>
    <row r="102" ht="51.75">
      <c r="A102" s="70" t="s">
        <v>138</v>
      </c>
      <c r="B102" s="73" t="s">
        <v>139</v>
      </c>
      <c r="C102" s="45" t="s">
        <v>19</v>
      </c>
      <c r="D102" s="32">
        <v>9849.2000000000007</v>
      </c>
      <c r="E102" s="60">
        <v>0</v>
      </c>
      <c r="F102" s="60">
        <v>0</v>
      </c>
      <c r="G102" s="4" t="s">
        <v>140</v>
      </c>
      <c r="I102" s="43"/>
    </row>
    <row r="103" ht="51.75">
      <c r="A103" s="83" t="s">
        <v>141</v>
      </c>
      <c r="B103" s="56" t="s">
        <v>142</v>
      </c>
      <c r="C103" s="45" t="s">
        <v>19</v>
      </c>
      <c r="D103" s="32">
        <v>0</v>
      </c>
      <c r="E103" s="60">
        <v>877.10000000000002</v>
      </c>
      <c r="F103" s="60">
        <v>10827.4</v>
      </c>
      <c r="G103" s="4" t="s">
        <v>143</v>
      </c>
      <c r="H103" s="5"/>
      <c r="I103" s="43"/>
    </row>
    <row r="104" ht="51.75">
      <c r="A104" s="83" t="s">
        <v>144</v>
      </c>
      <c r="B104" s="56" t="s">
        <v>145</v>
      </c>
      <c r="C104" s="45" t="s">
        <v>19</v>
      </c>
      <c r="D104" s="32">
        <v>0</v>
      </c>
      <c r="E104" s="60">
        <v>877.09999999999991</v>
      </c>
      <c r="F104" s="60">
        <v>10827.4</v>
      </c>
      <c r="G104" s="4" t="s">
        <v>146</v>
      </c>
      <c r="I104" s="43"/>
    </row>
    <row r="105" ht="51.75">
      <c r="A105" s="70" t="s">
        <v>147</v>
      </c>
      <c r="B105" s="96" t="s">
        <v>148</v>
      </c>
      <c r="C105" s="45" t="s">
        <v>19</v>
      </c>
      <c r="D105" s="32">
        <v>832.90000000000009</v>
      </c>
      <c r="E105" s="60">
        <v>10371</v>
      </c>
      <c r="F105" s="60">
        <v>0</v>
      </c>
      <c r="G105" s="4" t="s">
        <v>149</v>
      </c>
      <c r="I105" s="43"/>
    </row>
    <row r="106" ht="51.75">
      <c r="A106" s="70" t="s">
        <v>150</v>
      </c>
      <c r="B106" s="97" t="s">
        <v>151</v>
      </c>
      <c r="C106" s="45" t="s">
        <v>19</v>
      </c>
      <c r="D106" s="32">
        <v>0</v>
      </c>
      <c r="E106" s="60">
        <v>877.10000000000002</v>
      </c>
      <c r="F106" s="60">
        <v>10827.4</v>
      </c>
      <c r="G106" s="4" t="s">
        <v>152</v>
      </c>
      <c r="I106" s="43"/>
    </row>
    <row r="107" ht="51.75">
      <c r="A107" s="70" t="s">
        <v>153</v>
      </c>
      <c r="B107" s="75" t="s">
        <v>154</v>
      </c>
      <c r="C107" s="45" t="s">
        <v>19</v>
      </c>
      <c r="D107" s="32">
        <v>832.90000000000009</v>
      </c>
      <c r="E107" s="60">
        <v>10371</v>
      </c>
      <c r="F107" s="60">
        <v>0</v>
      </c>
      <c r="G107" s="4" t="s">
        <v>155</v>
      </c>
      <c r="I107" s="43"/>
    </row>
    <row r="108" ht="51.75">
      <c r="A108" s="70" t="s">
        <v>156</v>
      </c>
      <c r="B108" s="75" t="s">
        <v>157</v>
      </c>
      <c r="C108" s="45" t="s">
        <v>19</v>
      </c>
      <c r="D108" s="32">
        <v>0</v>
      </c>
      <c r="E108" s="60">
        <v>877.10000000000002</v>
      </c>
      <c r="F108" s="60">
        <v>10827.4</v>
      </c>
      <c r="G108" s="4" t="s">
        <v>158</v>
      </c>
      <c r="I108" s="43"/>
    </row>
    <row r="109" ht="51.75">
      <c r="A109" s="70" t="s">
        <v>159</v>
      </c>
      <c r="B109" s="75" t="s">
        <v>160</v>
      </c>
      <c r="C109" s="45" t="s">
        <v>19</v>
      </c>
      <c r="D109" s="32">
        <v>0</v>
      </c>
      <c r="E109" s="60">
        <v>877.10000000000002</v>
      </c>
      <c r="F109" s="60">
        <v>10827.4</v>
      </c>
      <c r="G109" s="4" t="s">
        <v>161</v>
      </c>
      <c r="I109" s="43"/>
    </row>
    <row r="110" ht="51.75">
      <c r="A110" s="70" t="s">
        <v>162</v>
      </c>
      <c r="B110" s="75" t="s">
        <v>163</v>
      </c>
      <c r="C110" s="45" t="s">
        <v>19</v>
      </c>
      <c r="D110" s="32">
        <v>0</v>
      </c>
      <c r="E110" s="60">
        <v>0</v>
      </c>
      <c r="F110" s="60">
        <v>915.70000000000005</v>
      </c>
      <c r="G110" s="4" t="s">
        <v>164</v>
      </c>
      <c r="I110" s="43"/>
    </row>
    <row r="111" ht="51.75">
      <c r="A111" s="70" t="s">
        <v>165</v>
      </c>
      <c r="B111" s="75" t="s">
        <v>166</v>
      </c>
      <c r="C111" s="45" t="s">
        <v>19</v>
      </c>
      <c r="D111" s="32">
        <v>0</v>
      </c>
      <c r="E111" s="60">
        <v>0</v>
      </c>
      <c r="F111" s="60">
        <v>915.70000000000005</v>
      </c>
      <c r="G111" s="4" t="s">
        <v>167</v>
      </c>
      <c r="I111" s="43"/>
    </row>
    <row r="112" ht="51.75">
      <c r="A112" s="70" t="s">
        <v>168</v>
      </c>
      <c r="B112" s="75" t="s">
        <v>169</v>
      </c>
      <c r="C112" s="45" t="s">
        <v>19</v>
      </c>
      <c r="D112" s="32">
        <v>0</v>
      </c>
      <c r="E112" s="60">
        <v>0</v>
      </c>
      <c r="F112" s="60">
        <v>915.70000000000005</v>
      </c>
      <c r="G112" s="4" t="s">
        <v>170</v>
      </c>
      <c r="I112" s="43"/>
    </row>
    <row r="113" ht="51.75">
      <c r="A113" s="70" t="s">
        <v>171</v>
      </c>
      <c r="B113" s="75" t="s">
        <v>172</v>
      </c>
      <c r="C113" s="45" t="s">
        <v>19</v>
      </c>
      <c r="D113" s="32">
        <v>0</v>
      </c>
      <c r="E113" s="60">
        <v>0</v>
      </c>
      <c r="F113" s="60">
        <v>915.60000000000002</v>
      </c>
      <c r="G113" s="4" t="s">
        <v>173</v>
      </c>
      <c r="I113" s="43"/>
    </row>
    <row r="114" s="22" customFormat="1" ht="33.75" customHeight="1">
      <c r="A114" s="23"/>
      <c r="B114" s="24" t="s">
        <v>174</v>
      </c>
      <c r="C114" s="25"/>
      <c r="D114" s="26">
        <f>D119+D118+D117+D116+D115</f>
        <v>64748.000000000007</v>
      </c>
      <c r="E114" s="26">
        <f>E119+E118+E117+E116+E115</f>
        <v>32708.599999999999</v>
      </c>
      <c r="F114" s="26">
        <f>F119+F118+F117+F116+F115</f>
        <v>0</v>
      </c>
      <c r="G114" s="27"/>
      <c r="H114" s="28"/>
      <c r="I114" s="22"/>
      <c r="J114" s="22"/>
      <c r="K114" s="22"/>
    </row>
    <row r="115" ht="51.75">
      <c r="A115" s="70" t="s">
        <v>175</v>
      </c>
      <c r="B115" s="75" t="s">
        <v>176</v>
      </c>
      <c r="C115" s="45" t="s">
        <v>19</v>
      </c>
      <c r="D115" s="32">
        <f>5844.6+120.7</f>
        <v>5965.3000000000002</v>
      </c>
      <c r="E115" s="60">
        <v>0</v>
      </c>
      <c r="F115" s="60">
        <v>0</v>
      </c>
      <c r="G115" s="4" t="s">
        <v>177</v>
      </c>
      <c r="I115" s="43"/>
    </row>
    <row r="116" ht="51.75">
      <c r="A116" s="70" t="s">
        <v>178</v>
      </c>
      <c r="B116" s="75" t="s">
        <v>179</v>
      </c>
      <c r="C116" s="45" t="s">
        <v>19</v>
      </c>
      <c r="D116" s="32">
        <f>17964-367.1</f>
        <v>17596.900000000001</v>
      </c>
      <c r="E116" s="60">
        <v>0</v>
      </c>
      <c r="F116" s="60">
        <v>0</v>
      </c>
      <c r="G116" s="4" t="s">
        <v>180</v>
      </c>
      <c r="I116" s="43"/>
    </row>
    <row r="117" ht="51.75">
      <c r="A117" s="70" t="s">
        <v>181</v>
      </c>
      <c r="B117" s="75" t="s">
        <v>182</v>
      </c>
      <c r="C117" s="45" t="s">
        <v>19</v>
      </c>
      <c r="D117" s="32">
        <v>9975.2999999999993</v>
      </c>
      <c r="E117" s="60">
        <v>0</v>
      </c>
      <c r="F117" s="60">
        <v>0</v>
      </c>
      <c r="G117" s="4" t="s">
        <v>183</v>
      </c>
      <c r="I117" s="43"/>
    </row>
    <row r="118" ht="51.75">
      <c r="A118" s="70" t="s">
        <v>184</v>
      </c>
      <c r="B118" s="75" t="s">
        <v>185</v>
      </c>
      <c r="C118" s="45" t="s">
        <v>19</v>
      </c>
      <c r="D118" s="32">
        <v>31210.5</v>
      </c>
      <c r="E118" s="60">
        <v>0</v>
      </c>
      <c r="F118" s="60">
        <v>0</v>
      </c>
      <c r="G118" s="4" t="s">
        <v>186</v>
      </c>
      <c r="I118" s="43"/>
    </row>
    <row r="119" ht="51.75">
      <c r="A119" s="70" t="s">
        <v>187</v>
      </c>
      <c r="B119" s="75" t="s">
        <v>188</v>
      </c>
      <c r="C119" s="45" t="s">
        <v>19</v>
      </c>
      <c r="D119" s="32">
        <v>0</v>
      </c>
      <c r="E119" s="60">
        <v>32708.599999999999</v>
      </c>
      <c r="F119" s="60">
        <v>0</v>
      </c>
      <c r="G119" s="4" t="s">
        <v>189</v>
      </c>
      <c r="I119" s="43"/>
    </row>
    <row r="120" s="22" customFormat="1" ht="33.75" customHeight="1">
      <c r="A120" s="23"/>
      <c r="B120" s="98" t="s">
        <v>190</v>
      </c>
      <c r="C120" s="99"/>
      <c r="D120" s="26">
        <f>D11+D40+D69+D72+D96+D99+D114+D94</f>
        <v>5273844.6999999993</v>
      </c>
      <c r="E120" s="26">
        <f>E11+E40+E69+E72+E96+E99+E114+E94</f>
        <v>4877496</v>
      </c>
      <c r="F120" s="26">
        <f>F11+F40+F69+F72+F96+F99+F114+F94</f>
        <v>4095356.8999999999</v>
      </c>
      <c r="G120" s="27"/>
      <c r="H120" s="28"/>
      <c r="I120" s="22"/>
      <c r="J120" s="22"/>
      <c r="K120" s="22"/>
    </row>
    <row r="121" ht="17.25">
      <c r="A121" s="70"/>
      <c r="B121" s="100" t="s">
        <v>191</v>
      </c>
      <c r="C121" s="101"/>
      <c r="D121" s="60"/>
      <c r="E121" s="60"/>
      <c r="F121" s="60"/>
      <c r="G121" s="4"/>
      <c r="I121" s="43"/>
    </row>
    <row r="122" ht="17.25">
      <c r="A122" s="70"/>
      <c r="B122" s="100" t="s">
        <v>93</v>
      </c>
      <c r="C122" s="101"/>
      <c r="D122" s="60">
        <f>D75</f>
        <v>119077</v>
      </c>
      <c r="E122" s="60">
        <f>E75</f>
        <v>30161.700000000001</v>
      </c>
      <c r="F122" s="60">
        <f>F75</f>
        <v>0</v>
      </c>
      <c r="G122" s="4"/>
      <c r="I122" s="43"/>
    </row>
    <row r="123" ht="17.25">
      <c r="A123" s="70"/>
      <c r="B123" s="102" t="s">
        <v>16</v>
      </c>
      <c r="C123" s="103"/>
      <c r="D123" s="60">
        <f>D14+D43</f>
        <v>2198272.5</v>
      </c>
      <c r="E123" s="60">
        <f>E14+E43</f>
        <v>2440167.2999999998</v>
      </c>
      <c r="F123" s="60">
        <f>F14+F43</f>
        <v>2017873.7999999998</v>
      </c>
      <c r="G123" s="4"/>
      <c r="I123" s="43"/>
    </row>
    <row r="124" ht="17.25">
      <c r="A124" s="70"/>
      <c r="B124" s="102" t="s">
        <v>39</v>
      </c>
      <c r="C124" s="103"/>
      <c r="D124" s="60">
        <f>D44</f>
        <v>217796.29999999999</v>
      </c>
      <c r="E124" s="60">
        <f>E44</f>
        <v>218954.20000000001</v>
      </c>
      <c r="F124" s="60">
        <f>F44</f>
        <v>218954.20000000001</v>
      </c>
      <c r="G124" s="4"/>
      <c r="I124" s="43"/>
    </row>
    <row r="125" ht="17.25">
      <c r="A125" s="70"/>
      <c r="B125" s="104" t="s">
        <v>192</v>
      </c>
      <c r="C125" s="104"/>
      <c r="D125" s="105"/>
      <c r="E125" s="60"/>
      <c r="F125" s="60"/>
      <c r="G125" s="4"/>
      <c r="I125" s="43"/>
    </row>
    <row r="126" ht="17.25">
      <c r="A126" s="70"/>
      <c r="B126" s="106" t="s">
        <v>193</v>
      </c>
      <c r="C126" s="106"/>
      <c r="D126" s="60">
        <f>D15+D22+D26+D33+D38+D39+D45+D46+D47+D48+D49+D50+D53+D54+D59+D70+D97+D98+D100+D101+D102+D103+D104+D105+D106+D107+D108+D109+D110+D111+D112+D113+D115+D116+D117+D118+D119</f>
        <v>2551684.4999999991</v>
      </c>
      <c r="E126" s="60">
        <f>E15+E22+E26+E33+E38+E39+E45+E46+E47+E48+E49+E50+E53+E54+E59+E70+E97+E98+E100+E101+E102+E103+E104+E105+E106+E107+E108+E109+E110+E111+E112+E113+E115+E116+E117+E118+E119</f>
        <v>2829685</v>
      </c>
      <c r="F126" s="60">
        <f>F15+F22+F26+F33+F38+F39+F45+F46+F47+F48+F49+F50+F53+F54+F59+F70+F97+F98+F100+F101+F102+F103+F104+F105+F106+F107+F108+F109+F110+F111+F112+F113+F115+F116+F117+F118+F119</f>
        <v>1653713.6999999995</v>
      </c>
      <c r="G126" s="4"/>
      <c r="I126" s="43"/>
    </row>
    <row r="127" ht="17.25">
      <c r="A127" s="70"/>
      <c r="B127" s="106" t="s">
        <v>24</v>
      </c>
      <c r="C127" s="106"/>
      <c r="D127" s="60">
        <f>D19+D30+D37</f>
        <v>67728.399999999994</v>
      </c>
      <c r="E127" s="60">
        <f>E19+E30+E37</f>
        <v>54620.699999999997</v>
      </c>
      <c r="F127" s="60">
        <f>F19+F30+F37</f>
        <v>0</v>
      </c>
      <c r="G127" s="4"/>
      <c r="I127" s="43"/>
    </row>
    <row r="128" ht="17.25">
      <c r="A128" s="70"/>
      <c r="B128" s="107" t="s">
        <v>73</v>
      </c>
      <c r="C128" s="108"/>
      <c r="D128" s="60">
        <f>D55+D62+D65</f>
        <v>1499932.6000000001</v>
      </c>
      <c r="E128" s="60">
        <f>E55+E62+E65</f>
        <v>1471214.3999999999</v>
      </c>
      <c r="F128" s="60">
        <f>F55+F62+F65</f>
        <v>1560969.7999999998</v>
      </c>
      <c r="G128" s="4"/>
      <c r="I128" s="43"/>
    </row>
    <row r="129" ht="17.25">
      <c r="A129" s="70"/>
      <c r="B129" s="109" t="s">
        <v>194</v>
      </c>
      <c r="C129" s="108"/>
      <c r="D129" s="60">
        <f>D71+D76+D80+D81+D82+D83+D84+D85+D86+D90</f>
        <v>876308.20000000007</v>
      </c>
      <c r="E129" s="60">
        <f>E71+E76+E80+E81+E82+E83+E84+E85+E86+E90</f>
        <v>521975.90000000002</v>
      </c>
      <c r="F129" s="60">
        <f>F71+F76+F80+F81+F82+F83+F84+F85+F86+F90</f>
        <v>880673.39999999991</v>
      </c>
      <c r="G129" s="4"/>
      <c r="I129" s="43"/>
    </row>
    <row r="130" ht="17.25">
      <c r="A130" s="72"/>
      <c r="B130" s="110" t="s">
        <v>60</v>
      </c>
      <c r="C130" s="110"/>
      <c r="D130" s="111">
        <f>D51+D52</f>
        <v>18191</v>
      </c>
      <c r="E130" s="111">
        <f>E51+E52</f>
        <v>0</v>
      </c>
      <c r="F130" s="111">
        <f>F51+F52</f>
        <v>0</v>
      </c>
      <c r="G130" s="4"/>
    </row>
    <row r="131">
      <c r="A131" s="112"/>
      <c r="B131" s="113" t="s">
        <v>122</v>
      </c>
      <c r="C131" s="114"/>
      <c r="D131" s="115">
        <f>D95</f>
        <v>260000</v>
      </c>
      <c r="E131" s="115">
        <f>E95</f>
        <v>0</v>
      </c>
      <c r="F131" s="115">
        <f>F95</f>
        <v>0</v>
      </c>
    </row>
    <row r="132">
      <c r="D132" s="116"/>
      <c r="E132" s="116"/>
      <c r="F132" s="116"/>
    </row>
    <row r="133">
      <c r="D133" s="116"/>
      <c r="E133" s="116"/>
      <c r="F133" s="116"/>
    </row>
    <row r="134" ht="12.75">
      <c r="D134" s="3"/>
      <c r="E134" s="3"/>
      <c r="F134" s="3"/>
    </row>
    <row r="135" ht="12.75">
      <c r="D135" s="3"/>
      <c r="E135" s="3"/>
      <c r="F135" s="3"/>
    </row>
    <row r="136" ht="12.75">
      <c r="D136" s="3"/>
      <c r="E136" s="3"/>
      <c r="F136" s="3"/>
    </row>
    <row r="137" ht="12.75">
      <c r="A137" s="1"/>
      <c r="D137" s="3"/>
      <c r="E137" s="3"/>
      <c r="F137" s="3"/>
    </row>
    <row r="138" ht="12.75">
      <c r="D138" s="3"/>
      <c r="E138" s="3"/>
      <c r="F138" s="3"/>
    </row>
    <row r="139" ht="12.75">
      <c r="D139" s="3"/>
      <c r="E139" s="3"/>
      <c r="F139" s="3"/>
    </row>
    <row r="140" ht="12.75">
      <c r="D140" s="3"/>
      <c r="E140" s="3"/>
      <c r="F140" s="3"/>
    </row>
    <row r="141" ht="12.75">
      <c r="D141" s="3"/>
      <c r="E141" s="3"/>
      <c r="F141" s="3"/>
    </row>
    <row r="143" ht="12.75">
      <c r="D143" s="3"/>
      <c r="E143" s="3"/>
      <c r="F143" s="3"/>
    </row>
    <row r="144" ht="12.75">
      <c r="D144" s="3"/>
      <c r="E144" s="3"/>
      <c r="F144" s="3"/>
    </row>
    <row r="145" ht="12.75">
      <c r="D145" s="3"/>
      <c r="E145" s="3"/>
      <c r="F145" s="3"/>
    </row>
    <row r="147" ht="12.75">
      <c r="D147" s="3"/>
      <c r="E147" s="3"/>
      <c r="F147" s="3"/>
    </row>
    <row r="148" ht="12.75">
      <c r="D148" s="3"/>
      <c r="E148" s="3"/>
      <c r="F148" s="3"/>
    </row>
    <row r="149" ht="12.75">
      <c r="D149" s="3"/>
      <c r="E149" s="3"/>
      <c r="F149" s="3"/>
    </row>
    <row r="150" ht="12.75">
      <c r="D150" s="3"/>
      <c r="E150" s="3"/>
      <c r="F150" s="3"/>
    </row>
    <row r="151" ht="12.75">
      <c r="D151" s="3"/>
      <c r="E151" s="3"/>
      <c r="F151" s="3"/>
    </row>
    <row r="152" ht="12.75">
      <c r="D152" s="3"/>
      <c r="E152" s="3"/>
      <c r="F152" s="3"/>
    </row>
  </sheetData>
  <autoFilter ref="A10:I131">
    <filterColumn colId="7">
      <filters blank="1"/>
    </filterColumn>
  </autoFilter>
  <mergeCells count="24">
    <mergeCell ref="A5:F5"/>
    <mergeCell ref="A6:F7"/>
    <mergeCell ref="A9:A10"/>
    <mergeCell ref="B9:B10"/>
    <mergeCell ref="C9:C10"/>
    <mergeCell ref="D9:D10"/>
    <mergeCell ref="E9:E10"/>
    <mergeCell ref="F9:F10"/>
    <mergeCell ref="A19:A25"/>
    <mergeCell ref="A30:A33"/>
    <mergeCell ref="A37:A38"/>
    <mergeCell ref="B37:B38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</mergeCells>
  <printOptions headings="0" gridLines="0"/>
  <pageMargins left="0.23622047244094491" right="0.15748031496062992" top="0.39370078740157477" bottom="0.55118110236220474" header="0.51181102362204722" footer="0.11811023622047245"/>
  <pageSetup paperSize="9" scale="64" firstPageNumber="1" fitToWidth="1" fitToHeight="0" pageOrder="downThenOver" orientation="portrait" usePrinterDefaults="1" blackAndWhite="0" draft="0" cellComments="none" useFirstPageNumber="1" errors="displayed" horizontalDpi="2147483648" verticalDpi="2147483648" copies="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Company>Департамент финансов администрации г.Перми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revision>46</cp:revision>
  <dcterms:created xsi:type="dcterms:W3CDTF">2014-02-04T08:37:28Z</dcterms:created>
  <dcterms:modified xsi:type="dcterms:W3CDTF">2024-10-18T07:36:30Z</dcterms:modified>
</cp:coreProperties>
</file>