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2024-2026" sheetId="1" r:id="rId1"/>
  </sheets>
  <definedNames>
    <definedName name="_xlnm._FilterDatabase" localSheetId="0" hidden="1">'2024-2026'!$A$17:$BY$208</definedName>
    <definedName name="Print_Titles" localSheetId="0">'2024-2026'!$16:$17</definedName>
    <definedName name="_xlnm.Print_Titles" localSheetId="0">'2024-2026'!$16:$17</definedName>
  </definedNames>
  <calcPr calcId="145621" iterateDelta="1E-4"/>
</workbook>
</file>

<file path=xl/calcChain.xml><?xml version="1.0" encoding="utf-8"?>
<calcChain xmlns="http://schemas.openxmlformats.org/spreadsheetml/2006/main">
  <c r="AC95" i="1" l="1"/>
  <c r="BU207" i="1"/>
  <c r="BS207" i="1"/>
  <c r="BQ207" i="1"/>
  <c r="BO207" i="1"/>
  <c r="BM207" i="1"/>
  <c r="BK207" i="1"/>
  <c r="BI207" i="1"/>
  <c r="BG207" i="1"/>
  <c r="BE207" i="1"/>
  <c r="BD207" i="1"/>
  <c r="BF207" i="1" s="1"/>
  <c r="BH207" i="1" s="1"/>
  <c r="BJ207" i="1" s="1"/>
  <c r="BL207" i="1" s="1"/>
  <c r="BN207" i="1" s="1"/>
  <c r="BP207" i="1" s="1"/>
  <c r="BR207" i="1" s="1"/>
  <c r="BT207" i="1" s="1"/>
  <c r="BV207" i="1" s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G207" i="1" s="1"/>
  <c r="AI207" i="1" s="1"/>
  <c r="AE207" i="1"/>
  <c r="AC207" i="1"/>
  <c r="AA207" i="1"/>
  <c r="Y207" i="1"/>
  <c r="X207" i="1"/>
  <c r="Z207" i="1" s="1"/>
  <c r="AB207" i="1" s="1"/>
  <c r="AD207" i="1" s="1"/>
  <c r="W207" i="1"/>
  <c r="U207" i="1"/>
  <c r="S207" i="1"/>
  <c r="Q207" i="1"/>
  <c r="O207" i="1"/>
  <c r="M207" i="1"/>
  <c r="K207" i="1"/>
  <c r="I207" i="1"/>
  <c r="H207" i="1"/>
  <c r="J207" i="1" s="1"/>
  <c r="L207" i="1" s="1"/>
  <c r="N207" i="1" s="1"/>
  <c r="P207" i="1" s="1"/>
  <c r="R207" i="1" s="1"/>
  <c r="T207" i="1" s="1"/>
  <c r="V207" i="1" s="1"/>
  <c r="G207" i="1"/>
  <c r="E207" i="1"/>
  <c r="D207" i="1"/>
  <c r="F207" i="1" s="1"/>
  <c r="W206" i="1"/>
  <c r="BE203" i="1"/>
  <c r="BD203" i="1"/>
  <c r="BF203" i="1" s="1"/>
  <c r="AF203" i="1"/>
  <c r="AE203" i="1"/>
  <c r="E203" i="1"/>
  <c r="D203" i="1"/>
  <c r="F203" i="1" s="1"/>
  <c r="BH194" i="1"/>
  <c r="BJ194" i="1" s="1"/>
  <c r="BL194" i="1" s="1"/>
  <c r="BN194" i="1" s="1"/>
  <c r="BP194" i="1" s="1"/>
  <c r="BR194" i="1" s="1"/>
  <c r="BT194" i="1" s="1"/>
  <c r="BV194" i="1" s="1"/>
  <c r="BF194" i="1"/>
  <c r="AI194" i="1"/>
  <c r="AK194" i="1" s="1"/>
  <c r="AM194" i="1" s="1"/>
  <c r="AO194" i="1" s="1"/>
  <c r="AQ194" i="1" s="1"/>
  <c r="AS194" i="1" s="1"/>
  <c r="AU194" i="1" s="1"/>
  <c r="AW194" i="1" s="1"/>
  <c r="AY194" i="1" s="1"/>
  <c r="BA194" i="1" s="1"/>
  <c r="BC194" i="1" s="1"/>
  <c r="AG194" i="1"/>
  <c r="J194" i="1"/>
  <c r="L194" i="1" s="1"/>
  <c r="N194" i="1" s="1"/>
  <c r="P194" i="1" s="1"/>
  <c r="R194" i="1" s="1"/>
  <c r="T194" i="1" s="1"/>
  <c r="V194" i="1" s="1"/>
  <c r="X194" i="1" s="1"/>
  <c r="Z194" i="1" s="1"/>
  <c r="AB194" i="1" s="1"/>
  <c r="AD194" i="1" s="1"/>
  <c r="H194" i="1"/>
  <c r="F194" i="1"/>
  <c r="BL193" i="1"/>
  <c r="BN193" i="1" s="1"/>
  <c r="BP193" i="1" s="1"/>
  <c r="BR193" i="1" s="1"/>
  <c r="BT193" i="1" s="1"/>
  <c r="BV193" i="1" s="1"/>
  <c r="BF193" i="1"/>
  <c r="BH193" i="1" s="1"/>
  <c r="BJ193" i="1" s="1"/>
  <c r="AM193" i="1"/>
  <c r="AO193" i="1" s="1"/>
  <c r="AQ193" i="1" s="1"/>
  <c r="AS193" i="1" s="1"/>
  <c r="AU193" i="1" s="1"/>
  <c r="AW193" i="1" s="1"/>
  <c r="AY193" i="1" s="1"/>
  <c r="BA193" i="1" s="1"/>
  <c r="BC193" i="1" s="1"/>
  <c r="AK193" i="1"/>
  <c r="AG193" i="1"/>
  <c r="AI193" i="1" s="1"/>
  <c r="AB193" i="1"/>
  <c r="AD193" i="1" s="1"/>
  <c r="L193" i="1"/>
  <c r="N193" i="1" s="1"/>
  <c r="P193" i="1" s="1"/>
  <c r="R193" i="1" s="1"/>
  <c r="T193" i="1" s="1"/>
  <c r="V193" i="1" s="1"/>
  <c r="X193" i="1" s="1"/>
  <c r="Z193" i="1" s="1"/>
  <c r="F193" i="1"/>
  <c r="H193" i="1" s="1"/>
  <c r="J193" i="1" s="1"/>
  <c r="BN192" i="1"/>
  <c r="BP192" i="1" s="1"/>
  <c r="BR192" i="1" s="1"/>
  <c r="BT192" i="1" s="1"/>
  <c r="BV192" i="1" s="1"/>
  <c r="BH192" i="1"/>
  <c r="BJ192" i="1" s="1"/>
  <c r="BL192" i="1" s="1"/>
  <c r="BF192" i="1"/>
  <c r="AG192" i="1"/>
  <c r="AI192" i="1" s="1"/>
  <c r="AK192" i="1" s="1"/>
  <c r="AM192" i="1" s="1"/>
  <c r="AO192" i="1" s="1"/>
  <c r="AQ192" i="1" s="1"/>
  <c r="AS192" i="1" s="1"/>
  <c r="AU192" i="1" s="1"/>
  <c r="AW192" i="1" s="1"/>
  <c r="AY192" i="1" s="1"/>
  <c r="BA192" i="1" s="1"/>
  <c r="BC192" i="1" s="1"/>
  <c r="T192" i="1"/>
  <c r="V192" i="1" s="1"/>
  <c r="X192" i="1" s="1"/>
  <c r="Z192" i="1" s="1"/>
  <c r="AB192" i="1" s="1"/>
  <c r="AD192" i="1" s="1"/>
  <c r="J192" i="1"/>
  <c r="L192" i="1" s="1"/>
  <c r="N192" i="1" s="1"/>
  <c r="P192" i="1" s="1"/>
  <c r="R192" i="1" s="1"/>
  <c r="H192" i="1"/>
  <c r="F192" i="1"/>
  <c r="BT191" i="1"/>
  <c r="BV191" i="1" s="1"/>
  <c r="BJ191" i="1"/>
  <c r="BL191" i="1" s="1"/>
  <c r="BN191" i="1" s="1"/>
  <c r="BP191" i="1" s="1"/>
  <c r="BR191" i="1" s="1"/>
  <c r="BF191" i="1"/>
  <c r="BH191" i="1" s="1"/>
  <c r="AM191" i="1"/>
  <c r="AO191" i="1" s="1"/>
  <c r="AQ191" i="1" s="1"/>
  <c r="AS191" i="1" s="1"/>
  <c r="AU191" i="1" s="1"/>
  <c r="AW191" i="1" s="1"/>
  <c r="AY191" i="1" s="1"/>
  <c r="BA191" i="1" s="1"/>
  <c r="BC191" i="1" s="1"/>
  <c r="AK191" i="1"/>
  <c r="AG191" i="1"/>
  <c r="AI191" i="1" s="1"/>
  <c r="P191" i="1"/>
  <c r="R191" i="1" s="1"/>
  <c r="T191" i="1" s="1"/>
  <c r="V191" i="1" s="1"/>
  <c r="X191" i="1" s="1"/>
  <c r="Z191" i="1" s="1"/>
  <c r="AB191" i="1" s="1"/>
  <c r="AD191" i="1" s="1"/>
  <c r="F191" i="1"/>
  <c r="H191" i="1" s="1"/>
  <c r="J191" i="1" s="1"/>
  <c r="L191" i="1" s="1"/>
  <c r="N191" i="1" s="1"/>
  <c r="BF190" i="1"/>
  <c r="BH190" i="1" s="1"/>
  <c r="BJ190" i="1" s="1"/>
  <c r="BL190" i="1" s="1"/>
  <c r="BN190" i="1" s="1"/>
  <c r="BP190" i="1" s="1"/>
  <c r="BR190" i="1" s="1"/>
  <c r="BT190" i="1" s="1"/>
  <c r="BV190" i="1" s="1"/>
  <c r="BA190" i="1"/>
  <c r="BC190" i="1" s="1"/>
  <c r="AQ190" i="1"/>
  <c r="AS190" i="1" s="1"/>
  <c r="AU190" i="1" s="1"/>
  <c r="AW190" i="1" s="1"/>
  <c r="AY190" i="1" s="1"/>
  <c r="AG190" i="1"/>
  <c r="AI190" i="1" s="1"/>
  <c r="AK190" i="1" s="1"/>
  <c r="AM190" i="1" s="1"/>
  <c r="AO190" i="1" s="1"/>
  <c r="J190" i="1"/>
  <c r="L190" i="1" s="1"/>
  <c r="N190" i="1" s="1"/>
  <c r="P190" i="1" s="1"/>
  <c r="R190" i="1" s="1"/>
  <c r="T190" i="1" s="1"/>
  <c r="V190" i="1" s="1"/>
  <c r="X190" i="1" s="1"/>
  <c r="Z190" i="1" s="1"/>
  <c r="AB190" i="1" s="1"/>
  <c r="AD190" i="1" s="1"/>
  <c r="H190" i="1"/>
  <c r="F190" i="1"/>
  <c r="BU189" i="1"/>
  <c r="BS189" i="1"/>
  <c r="BQ189" i="1"/>
  <c r="BO189" i="1"/>
  <c r="BM189" i="1"/>
  <c r="BK189" i="1"/>
  <c r="BI189" i="1"/>
  <c r="BG189" i="1"/>
  <c r="BE189" i="1"/>
  <c r="BD189" i="1"/>
  <c r="BF189" i="1" s="1"/>
  <c r="BH189" i="1" s="1"/>
  <c r="BJ189" i="1" s="1"/>
  <c r="BL189" i="1" s="1"/>
  <c r="BN189" i="1" s="1"/>
  <c r="BP189" i="1" s="1"/>
  <c r="BR189" i="1" s="1"/>
  <c r="BT189" i="1" s="1"/>
  <c r="BV189" i="1" s="1"/>
  <c r="BB189" i="1"/>
  <c r="AZ189" i="1"/>
  <c r="AX189" i="1"/>
  <c r="AV189" i="1"/>
  <c r="AT189" i="1"/>
  <c r="AS189" i="1"/>
  <c r="AU189" i="1" s="1"/>
  <c r="AW189" i="1" s="1"/>
  <c r="AY189" i="1" s="1"/>
  <c r="BA189" i="1" s="1"/>
  <c r="BC189" i="1" s="1"/>
  <c r="AR189" i="1"/>
  <c r="AP189" i="1"/>
  <c r="AN189" i="1"/>
  <c r="AL189" i="1"/>
  <c r="AJ189" i="1"/>
  <c r="AH189" i="1"/>
  <c r="AG189" i="1"/>
  <c r="AI189" i="1" s="1"/>
  <c r="AK189" i="1" s="1"/>
  <c r="AM189" i="1" s="1"/>
  <c r="AO189" i="1" s="1"/>
  <c r="AQ189" i="1" s="1"/>
  <c r="AF189" i="1"/>
  <c r="AE189" i="1"/>
  <c r="AC189" i="1"/>
  <c r="AA189" i="1"/>
  <c r="Y189" i="1"/>
  <c r="W189" i="1"/>
  <c r="U189" i="1"/>
  <c r="S189" i="1"/>
  <c r="Q189" i="1"/>
  <c r="O189" i="1"/>
  <c r="M189" i="1"/>
  <c r="K189" i="1"/>
  <c r="I189" i="1"/>
  <c r="G189" i="1"/>
  <c r="E189" i="1"/>
  <c r="D189" i="1"/>
  <c r="BJ188" i="1"/>
  <c r="BL188" i="1" s="1"/>
  <c r="BN188" i="1" s="1"/>
  <c r="BP188" i="1" s="1"/>
  <c r="BR188" i="1" s="1"/>
  <c r="BT188" i="1" s="1"/>
  <c r="BV188" i="1" s="1"/>
  <c r="BH188" i="1"/>
  <c r="AI188" i="1"/>
  <c r="AK188" i="1" s="1"/>
  <c r="AM188" i="1" s="1"/>
  <c r="AO188" i="1" s="1"/>
  <c r="AQ188" i="1" s="1"/>
  <c r="AS188" i="1" s="1"/>
  <c r="AU188" i="1" s="1"/>
  <c r="AW188" i="1" s="1"/>
  <c r="AY188" i="1" s="1"/>
  <c r="BA188" i="1" s="1"/>
  <c r="BC188" i="1" s="1"/>
  <c r="X188" i="1"/>
  <c r="Z188" i="1" s="1"/>
  <c r="AB188" i="1" s="1"/>
  <c r="AD188" i="1" s="1"/>
  <c r="P188" i="1"/>
  <c r="R188" i="1" s="1"/>
  <c r="T188" i="1" s="1"/>
  <c r="V188" i="1" s="1"/>
  <c r="H188" i="1"/>
  <c r="J188" i="1" s="1"/>
  <c r="L188" i="1" s="1"/>
  <c r="N188" i="1" s="1"/>
  <c r="BH187" i="1"/>
  <c r="BJ187" i="1" s="1"/>
  <c r="BL187" i="1" s="1"/>
  <c r="BN187" i="1" s="1"/>
  <c r="BP187" i="1" s="1"/>
  <c r="BR187" i="1" s="1"/>
  <c r="BT187" i="1" s="1"/>
  <c r="BV187" i="1" s="1"/>
  <c r="BF187" i="1"/>
  <c r="AI187" i="1"/>
  <c r="AK187" i="1" s="1"/>
  <c r="AM187" i="1" s="1"/>
  <c r="AO187" i="1" s="1"/>
  <c r="AQ187" i="1" s="1"/>
  <c r="AS187" i="1" s="1"/>
  <c r="AU187" i="1" s="1"/>
  <c r="AW187" i="1" s="1"/>
  <c r="AY187" i="1" s="1"/>
  <c r="BA187" i="1" s="1"/>
  <c r="BC187" i="1" s="1"/>
  <c r="AG187" i="1"/>
  <c r="J187" i="1"/>
  <c r="L187" i="1" s="1"/>
  <c r="N187" i="1" s="1"/>
  <c r="P187" i="1" s="1"/>
  <c r="R187" i="1" s="1"/>
  <c r="T187" i="1" s="1"/>
  <c r="V187" i="1" s="1"/>
  <c r="X187" i="1" s="1"/>
  <c r="Z187" i="1" s="1"/>
  <c r="AB187" i="1" s="1"/>
  <c r="AD187" i="1" s="1"/>
  <c r="H187" i="1"/>
  <c r="F187" i="1"/>
  <c r="BL186" i="1"/>
  <c r="BN186" i="1" s="1"/>
  <c r="BP186" i="1" s="1"/>
  <c r="BR186" i="1" s="1"/>
  <c r="BT186" i="1" s="1"/>
  <c r="BV186" i="1" s="1"/>
  <c r="BJ186" i="1"/>
  <c r="BH186" i="1"/>
  <c r="BF186" i="1"/>
  <c r="BC186" i="1"/>
  <c r="AU186" i="1"/>
  <c r="AW186" i="1" s="1"/>
  <c r="AY186" i="1" s="1"/>
  <c r="BA186" i="1" s="1"/>
  <c r="AM186" i="1"/>
  <c r="AO186" i="1" s="1"/>
  <c r="AQ186" i="1" s="1"/>
  <c r="AS186" i="1" s="1"/>
  <c r="AK186" i="1"/>
  <c r="AI186" i="1"/>
  <c r="AG186" i="1"/>
  <c r="N186" i="1"/>
  <c r="P186" i="1" s="1"/>
  <c r="R186" i="1" s="1"/>
  <c r="T186" i="1" s="1"/>
  <c r="V186" i="1" s="1"/>
  <c r="X186" i="1" s="1"/>
  <c r="Z186" i="1" s="1"/>
  <c r="AB186" i="1" s="1"/>
  <c r="AD186" i="1" s="1"/>
  <c r="F186" i="1"/>
  <c r="H186" i="1" s="1"/>
  <c r="J186" i="1" s="1"/>
  <c r="L186" i="1" s="1"/>
  <c r="BH185" i="1"/>
  <c r="BJ185" i="1" s="1"/>
  <c r="BL185" i="1" s="1"/>
  <c r="BN185" i="1" s="1"/>
  <c r="BP185" i="1" s="1"/>
  <c r="BR185" i="1" s="1"/>
  <c r="BT185" i="1" s="1"/>
  <c r="BV185" i="1" s="1"/>
  <c r="BF185" i="1"/>
  <c r="AI185" i="1"/>
  <c r="AK185" i="1" s="1"/>
  <c r="AM185" i="1" s="1"/>
  <c r="AO185" i="1" s="1"/>
  <c r="AQ185" i="1" s="1"/>
  <c r="AS185" i="1" s="1"/>
  <c r="AU185" i="1" s="1"/>
  <c r="AW185" i="1" s="1"/>
  <c r="AY185" i="1" s="1"/>
  <c r="BA185" i="1" s="1"/>
  <c r="BC185" i="1" s="1"/>
  <c r="AG185" i="1"/>
  <c r="J185" i="1"/>
  <c r="L185" i="1" s="1"/>
  <c r="N185" i="1" s="1"/>
  <c r="P185" i="1" s="1"/>
  <c r="R185" i="1" s="1"/>
  <c r="T185" i="1" s="1"/>
  <c r="V185" i="1" s="1"/>
  <c r="X185" i="1" s="1"/>
  <c r="Z185" i="1" s="1"/>
  <c r="AB185" i="1" s="1"/>
  <c r="AD185" i="1" s="1"/>
  <c r="H185" i="1"/>
  <c r="F185" i="1"/>
  <c r="BL184" i="1"/>
  <c r="BN184" i="1" s="1"/>
  <c r="BP184" i="1" s="1"/>
  <c r="BR184" i="1" s="1"/>
  <c r="BT184" i="1" s="1"/>
  <c r="BV184" i="1" s="1"/>
  <c r="BJ184" i="1"/>
  <c r="BH184" i="1"/>
  <c r="BF184" i="1"/>
  <c r="AU184" i="1"/>
  <c r="AW184" i="1" s="1"/>
  <c r="AY184" i="1" s="1"/>
  <c r="BA184" i="1" s="1"/>
  <c r="BC184" i="1" s="1"/>
  <c r="AM184" i="1"/>
  <c r="AO184" i="1" s="1"/>
  <c r="AQ184" i="1" s="1"/>
  <c r="AS184" i="1" s="1"/>
  <c r="AK184" i="1"/>
  <c r="AI184" i="1"/>
  <c r="AG184" i="1"/>
  <c r="F184" i="1"/>
  <c r="H184" i="1" s="1"/>
  <c r="J184" i="1" s="1"/>
  <c r="L184" i="1" s="1"/>
  <c r="N184" i="1" s="1"/>
  <c r="P184" i="1" s="1"/>
  <c r="R184" i="1" s="1"/>
  <c r="T184" i="1" s="1"/>
  <c r="V184" i="1" s="1"/>
  <c r="X184" i="1" s="1"/>
  <c r="Z184" i="1" s="1"/>
  <c r="AB184" i="1" s="1"/>
  <c r="AD184" i="1" s="1"/>
  <c r="BP183" i="1"/>
  <c r="BR183" i="1" s="1"/>
  <c r="BT183" i="1" s="1"/>
  <c r="BV183" i="1" s="1"/>
  <c r="BH183" i="1"/>
  <c r="BJ183" i="1" s="1"/>
  <c r="BL183" i="1" s="1"/>
  <c r="BN183" i="1" s="1"/>
  <c r="BF183" i="1"/>
  <c r="AY183" i="1"/>
  <c r="BA183" i="1" s="1"/>
  <c r="BC183" i="1" s="1"/>
  <c r="AQ183" i="1"/>
  <c r="AS183" i="1" s="1"/>
  <c r="AU183" i="1" s="1"/>
  <c r="AW183" i="1" s="1"/>
  <c r="AI183" i="1"/>
  <c r="AK183" i="1" s="1"/>
  <c r="AM183" i="1" s="1"/>
  <c r="AO183" i="1" s="1"/>
  <c r="AG183" i="1"/>
  <c r="Z183" i="1"/>
  <c r="AB183" i="1" s="1"/>
  <c r="AD183" i="1" s="1"/>
  <c r="R183" i="1"/>
  <c r="T183" i="1" s="1"/>
  <c r="V183" i="1" s="1"/>
  <c r="X183" i="1" s="1"/>
  <c r="J183" i="1"/>
  <c r="L183" i="1" s="1"/>
  <c r="N183" i="1" s="1"/>
  <c r="P183" i="1" s="1"/>
  <c r="H183" i="1"/>
  <c r="F183" i="1"/>
  <c r="BT182" i="1"/>
  <c r="BV182" i="1" s="1"/>
  <c r="BL182" i="1"/>
  <c r="BN182" i="1" s="1"/>
  <c r="BP182" i="1" s="1"/>
  <c r="BR182" i="1" s="1"/>
  <c r="BJ182" i="1"/>
  <c r="BH182" i="1"/>
  <c r="BF182" i="1"/>
  <c r="AM182" i="1"/>
  <c r="AO182" i="1" s="1"/>
  <c r="AQ182" i="1" s="1"/>
  <c r="AS182" i="1" s="1"/>
  <c r="AU182" i="1" s="1"/>
  <c r="AW182" i="1" s="1"/>
  <c r="AY182" i="1" s="1"/>
  <c r="BA182" i="1" s="1"/>
  <c r="BC182" i="1" s="1"/>
  <c r="AK182" i="1"/>
  <c r="AI182" i="1"/>
  <c r="AG182" i="1"/>
  <c r="F182" i="1"/>
  <c r="H182" i="1" s="1"/>
  <c r="J182" i="1" s="1"/>
  <c r="L182" i="1" s="1"/>
  <c r="N182" i="1" s="1"/>
  <c r="P182" i="1" s="1"/>
  <c r="R182" i="1" s="1"/>
  <c r="T182" i="1" s="1"/>
  <c r="V182" i="1" s="1"/>
  <c r="X182" i="1" s="1"/>
  <c r="Z182" i="1" s="1"/>
  <c r="AB182" i="1" s="1"/>
  <c r="AD182" i="1" s="1"/>
  <c r="BP181" i="1"/>
  <c r="BR181" i="1" s="1"/>
  <c r="BT181" i="1" s="1"/>
  <c r="BV181" i="1" s="1"/>
  <c r="BH181" i="1"/>
  <c r="BJ181" i="1" s="1"/>
  <c r="BL181" i="1" s="1"/>
  <c r="BN181" i="1" s="1"/>
  <c r="BF181" i="1"/>
  <c r="AQ181" i="1"/>
  <c r="AS181" i="1" s="1"/>
  <c r="AU181" i="1" s="1"/>
  <c r="AW181" i="1" s="1"/>
  <c r="AY181" i="1" s="1"/>
  <c r="BA181" i="1" s="1"/>
  <c r="BC181" i="1" s="1"/>
  <c r="AI181" i="1"/>
  <c r="AK181" i="1" s="1"/>
  <c r="AM181" i="1" s="1"/>
  <c r="AO181" i="1" s="1"/>
  <c r="AG181" i="1"/>
  <c r="R181" i="1"/>
  <c r="T181" i="1" s="1"/>
  <c r="V181" i="1" s="1"/>
  <c r="X181" i="1" s="1"/>
  <c r="Z181" i="1" s="1"/>
  <c r="AB181" i="1" s="1"/>
  <c r="AD181" i="1" s="1"/>
  <c r="J181" i="1"/>
  <c r="L181" i="1" s="1"/>
  <c r="N181" i="1" s="1"/>
  <c r="P181" i="1" s="1"/>
  <c r="H181" i="1"/>
  <c r="F181" i="1"/>
  <c r="BT180" i="1"/>
  <c r="BV180" i="1" s="1"/>
  <c r="BL180" i="1"/>
  <c r="BN180" i="1" s="1"/>
  <c r="BP180" i="1" s="1"/>
  <c r="BR180" i="1" s="1"/>
  <c r="BJ180" i="1"/>
  <c r="BH180" i="1"/>
  <c r="BF180" i="1"/>
  <c r="AM180" i="1"/>
  <c r="AO180" i="1" s="1"/>
  <c r="AQ180" i="1" s="1"/>
  <c r="AS180" i="1" s="1"/>
  <c r="AU180" i="1" s="1"/>
  <c r="AW180" i="1" s="1"/>
  <c r="AY180" i="1" s="1"/>
  <c r="BA180" i="1" s="1"/>
  <c r="BC180" i="1" s="1"/>
  <c r="AK180" i="1"/>
  <c r="AI180" i="1"/>
  <c r="AG180" i="1"/>
  <c r="V180" i="1"/>
  <c r="X180" i="1" s="1"/>
  <c r="Z180" i="1" s="1"/>
  <c r="AB180" i="1" s="1"/>
  <c r="AD180" i="1" s="1"/>
  <c r="N180" i="1"/>
  <c r="P180" i="1" s="1"/>
  <c r="R180" i="1" s="1"/>
  <c r="T180" i="1" s="1"/>
  <c r="F180" i="1"/>
  <c r="H180" i="1" s="1"/>
  <c r="J180" i="1" s="1"/>
  <c r="L180" i="1" s="1"/>
  <c r="BH179" i="1"/>
  <c r="BJ179" i="1" s="1"/>
  <c r="BL179" i="1" s="1"/>
  <c r="BN179" i="1" s="1"/>
  <c r="BP179" i="1" s="1"/>
  <c r="BR179" i="1" s="1"/>
  <c r="BT179" i="1" s="1"/>
  <c r="BV179" i="1" s="1"/>
  <c r="BF179" i="1"/>
  <c r="AI179" i="1"/>
  <c r="AK179" i="1" s="1"/>
  <c r="AM179" i="1" s="1"/>
  <c r="AO179" i="1" s="1"/>
  <c r="AQ179" i="1" s="1"/>
  <c r="AS179" i="1" s="1"/>
  <c r="AU179" i="1" s="1"/>
  <c r="AW179" i="1" s="1"/>
  <c r="AY179" i="1" s="1"/>
  <c r="BA179" i="1" s="1"/>
  <c r="BC179" i="1" s="1"/>
  <c r="AG179" i="1"/>
  <c r="J179" i="1"/>
  <c r="L179" i="1" s="1"/>
  <c r="N179" i="1" s="1"/>
  <c r="P179" i="1" s="1"/>
  <c r="R179" i="1" s="1"/>
  <c r="T179" i="1" s="1"/>
  <c r="V179" i="1" s="1"/>
  <c r="X179" i="1" s="1"/>
  <c r="Z179" i="1" s="1"/>
  <c r="AB179" i="1" s="1"/>
  <c r="AD179" i="1" s="1"/>
  <c r="H179" i="1"/>
  <c r="F179" i="1"/>
  <c r="BL178" i="1"/>
  <c r="BN178" i="1" s="1"/>
  <c r="BP178" i="1" s="1"/>
  <c r="BR178" i="1" s="1"/>
  <c r="BT178" i="1" s="1"/>
  <c r="BV178" i="1" s="1"/>
  <c r="BJ178" i="1"/>
  <c r="BH178" i="1"/>
  <c r="BF178" i="1"/>
  <c r="BC178" i="1"/>
  <c r="AU178" i="1"/>
  <c r="AW178" i="1" s="1"/>
  <c r="AY178" i="1" s="1"/>
  <c r="BA178" i="1" s="1"/>
  <c r="AM178" i="1"/>
  <c r="AO178" i="1" s="1"/>
  <c r="AQ178" i="1" s="1"/>
  <c r="AS178" i="1" s="1"/>
  <c r="AK178" i="1"/>
  <c r="AI178" i="1"/>
  <c r="AG178" i="1"/>
  <c r="N178" i="1"/>
  <c r="P178" i="1" s="1"/>
  <c r="R178" i="1" s="1"/>
  <c r="T178" i="1" s="1"/>
  <c r="V178" i="1" s="1"/>
  <c r="X178" i="1" s="1"/>
  <c r="Z178" i="1" s="1"/>
  <c r="AB178" i="1" s="1"/>
  <c r="AD178" i="1" s="1"/>
  <c r="F178" i="1"/>
  <c r="H178" i="1" s="1"/>
  <c r="J178" i="1" s="1"/>
  <c r="L178" i="1" s="1"/>
  <c r="BH177" i="1"/>
  <c r="BJ177" i="1" s="1"/>
  <c r="BL177" i="1" s="1"/>
  <c r="BN177" i="1" s="1"/>
  <c r="BP177" i="1" s="1"/>
  <c r="BR177" i="1" s="1"/>
  <c r="BT177" i="1" s="1"/>
  <c r="BV177" i="1" s="1"/>
  <c r="BF177" i="1"/>
  <c r="AI177" i="1"/>
  <c r="AK177" i="1" s="1"/>
  <c r="AM177" i="1" s="1"/>
  <c r="AO177" i="1" s="1"/>
  <c r="AQ177" i="1" s="1"/>
  <c r="AS177" i="1" s="1"/>
  <c r="AU177" i="1" s="1"/>
  <c r="AW177" i="1" s="1"/>
  <c r="AY177" i="1" s="1"/>
  <c r="BA177" i="1" s="1"/>
  <c r="BC177" i="1" s="1"/>
  <c r="AG177" i="1"/>
  <c r="J177" i="1"/>
  <c r="L177" i="1" s="1"/>
  <c r="N177" i="1" s="1"/>
  <c r="P177" i="1" s="1"/>
  <c r="R177" i="1" s="1"/>
  <c r="T177" i="1" s="1"/>
  <c r="V177" i="1" s="1"/>
  <c r="X177" i="1" s="1"/>
  <c r="Z177" i="1" s="1"/>
  <c r="AB177" i="1" s="1"/>
  <c r="AD177" i="1" s="1"/>
  <c r="H177" i="1"/>
  <c r="F177" i="1"/>
  <c r="BU176" i="1"/>
  <c r="BS176" i="1"/>
  <c r="BQ176" i="1"/>
  <c r="BO176" i="1"/>
  <c r="BM176" i="1"/>
  <c r="BK176" i="1"/>
  <c r="BI176" i="1"/>
  <c r="BG176" i="1"/>
  <c r="BE176" i="1"/>
  <c r="BD176" i="1"/>
  <c r="BF176" i="1" s="1"/>
  <c r="BH176" i="1" s="1"/>
  <c r="BB176" i="1"/>
  <c r="AZ176" i="1"/>
  <c r="AX176" i="1"/>
  <c r="AV176" i="1"/>
  <c r="AT176" i="1"/>
  <c r="AR176" i="1"/>
  <c r="AP176" i="1"/>
  <c r="AN176" i="1"/>
  <c r="AL176" i="1"/>
  <c r="AJ176" i="1"/>
  <c r="AH176" i="1"/>
  <c r="AG176" i="1"/>
  <c r="AI176" i="1" s="1"/>
  <c r="AK176" i="1" s="1"/>
  <c r="AM176" i="1" s="1"/>
  <c r="AO176" i="1" s="1"/>
  <c r="AQ176" i="1" s="1"/>
  <c r="AS176" i="1" s="1"/>
  <c r="AU176" i="1" s="1"/>
  <c r="AW176" i="1" s="1"/>
  <c r="AY176" i="1" s="1"/>
  <c r="BA176" i="1" s="1"/>
  <c r="BC176" i="1" s="1"/>
  <c r="AF176" i="1"/>
  <c r="AE176" i="1"/>
  <c r="AC176" i="1"/>
  <c r="AA176" i="1"/>
  <c r="Y176" i="1"/>
  <c r="W176" i="1"/>
  <c r="U176" i="1"/>
  <c r="S176" i="1"/>
  <c r="Q176" i="1"/>
  <c r="O176" i="1"/>
  <c r="M176" i="1"/>
  <c r="K176" i="1"/>
  <c r="I176" i="1"/>
  <c r="G176" i="1"/>
  <c r="E176" i="1"/>
  <c r="D176" i="1"/>
  <c r="BH175" i="1"/>
  <c r="BJ175" i="1" s="1"/>
  <c r="BL175" i="1" s="1"/>
  <c r="BN175" i="1" s="1"/>
  <c r="BP175" i="1" s="1"/>
  <c r="BR175" i="1" s="1"/>
  <c r="BT175" i="1" s="1"/>
  <c r="BV175" i="1" s="1"/>
  <c r="AU175" i="1"/>
  <c r="AW175" i="1" s="1"/>
  <c r="AY175" i="1" s="1"/>
  <c r="BA175" i="1" s="1"/>
  <c r="BC175" i="1" s="1"/>
  <c r="AI175" i="1"/>
  <c r="AK175" i="1" s="1"/>
  <c r="AM175" i="1" s="1"/>
  <c r="AO175" i="1" s="1"/>
  <c r="AQ175" i="1" s="1"/>
  <c r="AS175" i="1" s="1"/>
  <c r="L175" i="1"/>
  <c r="N175" i="1" s="1"/>
  <c r="P175" i="1" s="1"/>
  <c r="R175" i="1" s="1"/>
  <c r="T175" i="1" s="1"/>
  <c r="V175" i="1" s="1"/>
  <c r="X175" i="1" s="1"/>
  <c r="Z175" i="1" s="1"/>
  <c r="AB175" i="1" s="1"/>
  <c r="AD175" i="1" s="1"/>
  <c r="H175" i="1"/>
  <c r="J175" i="1" s="1"/>
  <c r="BH174" i="1"/>
  <c r="BJ174" i="1" s="1"/>
  <c r="BL174" i="1" s="1"/>
  <c r="BN174" i="1" s="1"/>
  <c r="BP174" i="1" s="1"/>
  <c r="BR174" i="1" s="1"/>
  <c r="BT174" i="1" s="1"/>
  <c r="BV174" i="1" s="1"/>
  <c r="AS174" i="1"/>
  <c r="AU174" i="1" s="1"/>
  <c r="AW174" i="1" s="1"/>
  <c r="AY174" i="1" s="1"/>
  <c r="BA174" i="1" s="1"/>
  <c r="BC174" i="1" s="1"/>
  <c r="AK174" i="1"/>
  <c r="AM174" i="1" s="1"/>
  <c r="AO174" i="1" s="1"/>
  <c r="AQ174" i="1" s="1"/>
  <c r="AI174" i="1"/>
  <c r="L174" i="1"/>
  <c r="N174" i="1" s="1"/>
  <c r="P174" i="1" s="1"/>
  <c r="R174" i="1" s="1"/>
  <c r="T174" i="1" s="1"/>
  <c r="V174" i="1" s="1"/>
  <c r="X174" i="1" s="1"/>
  <c r="Z174" i="1" s="1"/>
  <c r="AB174" i="1" s="1"/>
  <c r="AD174" i="1" s="1"/>
  <c r="J174" i="1"/>
  <c r="H174" i="1"/>
  <c r="BL173" i="1"/>
  <c r="BN173" i="1" s="1"/>
  <c r="BP173" i="1" s="1"/>
  <c r="BR173" i="1" s="1"/>
  <c r="BT173" i="1" s="1"/>
  <c r="BV173" i="1" s="1"/>
  <c r="BF173" i="1"/>
  <c r="BH173" i="1" s="1"/>
  <c r="BJ173" i="1" s="1"/>
  <c r="AM173" i="1"/>
  <c r="AO173" i="1" s="1"/>
  <c r="AQ173" i="1" s="1"/>
  <c r="AS173" i="1" s="1"/>
  <c r="AU173" i="1" s="1"/>
  <c r="AW173" i="1" s="1"/>
  <c r="AY173" i="1" s="1"/>
  <c r="BA173" i="1" s="1"/>
  <c r="BC173" i="1" s="1"/>
  <c r="AG173" i="1"/>
  <c r="AI173" i="1" s="1"/>
  <c r="AK173" i="1" s="1"/>
  <c r="N173" i="1"/>
  <c r="P173" i="1" s="1"/>
  <c r="R173" i="1" s="1"/>
  <c r="T173" i="1" s="1"/>
  <c r="V173" i="1" s="1"/>
  <c r="X173" i="1" s="1"/>
  <c r="Z173" i="1" s="1"/>
  <c r="AB173" i="1" s="1"/>
  <c r="AD173" i="1" s="1"/>
  <c r="F173" i="1"/>
  <c r="H173" i="1" s="1"/>
  <c r="J173" i="1" s="1"/>
  <c r="L173" i="1" s="1"/>
  <c r="BH172" i="1"/>
  <c r="BJ172" i="1" s="1"/>
  <c r="BL172" i="1" s="1"/>
  <c r="BN172" i="1" s="1"/>
  <c r="BP172" i="1" s="1"/>
  <c r="BR172" i="1" s="1"/>
  <c r="BT172" i="1" s="1"/>
  <c r="BV172" i="1" s="1"/>
  <c r="BF172" i="1"/>
  <c r="AI172" i="1"/>
  <c r="AK172" i="1" s="1"/>
  <c r="AM172" i="1" s="1"/>
  <c r="AO172" i="1" s="1"/>
  <c r="AQ172" i="1" s="1"/>
  <c r="AS172" i="1" s="1"/>
  <c r="AU172" i="1" s="1"/>
  <c r="AW172" i="1" s="1"/>
  <c r="AY172" i="1" s="1"/>
  <c r="BA172" i="1" s="1"/>
  <c r="BC172" i="1" s="1"/>
  <c r="AG172" i="1"/>
  <c r="J172" i="1"/>
  <c r="L172" i="1" s="1"/>
  <c r="N172" i="1" s="1"/>
  <c r="P172" i="1" s="1"/>
  <c r="R172" i="1" s="1"/>
  <c r="T172" i="1" s="1"/>
  <c r="V172" i="1" s="1"/>
  <c r="X172" i="1" s="1"/>
  <c r="Z172" i="1" s="1"/>
  <c r="AB172" i="1" s="1"/>
  <c r="AD172" i="1" s="1"/>
  <c r="H172" i="1"/>
  <c r="F172" i="1"/>
  <c r="BU171" i="1"/>
  <c r="BS171" i="1"/>
  <c r="BQ171" i="1"/>
  <c r="BO171" i="1"/>
  <c r="BM171" i="1"/>
  <c r="BK171" i="1"/>
  <c r="BI171" i="1"/>
  <c r="BG171" i="1"/>
  <c r="BE171" i="1"/>
  <c r="BD171" i="1"/>
  <c r="BF171" i="1" s="1"/>
  <c r="BH171" i="1" s="1"/>
  <c r="BB171" i="1"/>
  <c r="AZ171" i="1"/>
  <c r="AX171" i="1"/>
  <c r="AW171" i="1"/>
  <c r="AY171" i="1" s="1"/>
  <c r="BA171" i="1" s="1"/>
  <c r="BC171" i="1" s="1"/>
  <c r="AV171" i="1"/>
  <c r="AT171" i="1"/>
  <c r="AR171" i="1"/>
  <c r="AP171" i="1"/>
  <c r="AN171" i="1"/>
  <c r="AL171" i="1"/>
  <c r="AJ171" i="1"/>
  <c r="AH171" i="1"/>
  <c r="AG171" i="1"/>
  <c r="AI171" i="1" s="1"/>
  <c r="AK171" i="1" s="1"/>
  <c r="AM171" i="1" s="1"/>
  <c r="AO171" i="1" s="1"/>
  <c r="AQ171" i="1" s="1"/>
  <c r="AS171" i="1" s="1"/>
  <c r="AU171" i="1" s="1"/>
  <c r="AF171" i="1"/>
  <c r="AE171" i="1"/>
  <c r="AC171" i="1"/>
  <c r="AA171" i="1"/>
  <c r="Y171" i="1"/>
  <c r="W171" i="1"/>
  <c r="U171" i="1"/>
  <c r="S171" i="1"/>
  <c r="Q171" i="1"/>
  <c r="O171" i="1"/>
  <c r="M171" i="1"/>
  <c r="K171" i="1"/>
  <c r="I171" i="1"/>
  <c r="G171" i="1"/>
  <c r="E171" i="1"/>
  <c r="D171" i="1"/>
  <c r="F171" i="1" s="1"/>
  <c r="H171" i="1" s="1"/>
  <c r="J171" i="1" s="1"/>
  <c r="L171" i="1" s="1"/>
  <c r="N171" i="1" s="1"/>
  <c r="P171" i="1" s="1"/>
  <c r="R171" i="1" s="1"/>
  <c r="T171" i="1" s="1"/>
  <c r="V171" i="1" s="1"/>
  <c r="X171" i="1" s="1"/>
  <c r="Z171" i="1" s="1"/>
  <c r="AB171" i="1" s="1"/>
  <c r="AD171" i="1" s="1"/>
  <c r="BJ170" i="1"/>
  <c r="BL170" i="1" s="1"/>
  <c r="BN170" i="1" s="1"/>
  <c r="BP170" i="1" s="1"/>
  <c r="BR170" i="1" s="1"/>
  <c r="BT170" i="1" s="1"/>
  <c r="BV170" i="1" s="1"/>
  <c r="BH170" i="1"/>
  <c r="AY170" i="1"/>
  <c r="BA170" i="1" s="1"/>
  <c r="BC170" i="1" s="1"/>
  <c r="AI170" i="1"/>
  <c r="AK170" i="1" s="1"/>
  <c r="AM170" i="1" s="1"/>
  <c r="AO170" i="1" s="1"/>
  <c r="AQ170" i="1" s="1"/>
  <c r="AS170" i="1" s="1"/>
  <c r="AU170" i="1" s="1"/>
  <c r="AW170" i="1" s="1"/>
  <c r="P170" i="1"/>
  <c r="R170" i="1" s="1"/>
  <c r="T170" i="1" s="1"/>
  <c r="V170" i="1" s="1"/>
  <c r="X170" i="1" s="1"/>
  <c r="Z170" i="1" s="1"/>
  <c r="AB170" i="1" s="1"/>
  <c r="AD170" i="1" s="1"/>
  <c r="H170" i="1"/>
  <c r="J170" i="1" s="1"/>
  <c r="L170" i="1" s="1"/>
  <c r="N170" i="1" s="1"/>
  <c r="BU169" i="1"/>
  <c r="BS169" i="1"/>
  <c r="BQ169" i="1"/>
  <c r="BO169" i="1"/>
  <c r="BM169" i="1"/>
  <c r="BK169" i="1"/>
  <c r="BI169" i="1"/>
  <c r="BG169" i="1"/>
  <c r="BH169" i="1" s="1"/>
  <c r="BJ169" i="1" s="1"/>
  <c r="BB169" i="1"/>
  <c r="AZ169" i="1"/>
  <c r="AX169" i="1"/>
  <c r="AV169" i="1"/>
  <c r="AT169" i="1"/>
  <c r="AR169" i="1"/>
  <c r="AP169" i="1"/>
  <c r="AN169" i="1"/>
  <c r="AL169" i="1"/>
  <c r="AJ169" i="1"/>
  <c r="AI169" i="1"/>
  <c r="AK169" i="1" s="1"/>
  <c r="AM169" i="1" s="1"/>
  <c r="AO169" i="1" s="1"/>
  <c r="AQ169" i="1" s="1"/>
  <c r="AS169" i="1" s="1"/>
  <c r="AU169" i="1" s="1"/>
  <c r="AW169" i="1" s="1"/>
  <c r="AY169" i="1" s="1"/>
  <c r="BA169" i="1" s="1"/>
  <c r="BC169" i="1" s="1"/>
  <c r="AH169" i="1"/>
  <c r="AC169" i="1"/>
  <c r="AA169" i="1"/>
  <c r="Y169" i="1"/>
  <c r="W169" i="1"/>
  <c r="U169" i="1"/>
  <c r="S169" i="1"/>
  <c r="Q169" i="1"/>
  <c r="O169" i="1"/>
  <c r="M169" i="1"/>
  <c r="K169" i="1"/>
  <c r="I169" i="1"/>
  <c r="H169" i="1"/>
  <c r="G169" i="1"/>
  <c r="BL168" i="1"/>
  <c r="BN168" i="1" s="1"/>
  <c r="BP168" i="1" s="1"/>
  <c r="BR168" i="1" s="1"/>
  <c r="BT168" i="1" s="1"/>
  <c r="BV168" i="1" s="1"/>
  <c r="BF168" i="1"/>
  <c r="BH168" i="1" s="1"/>
  <c r="BJ168" i="1" s="1"/>
  <c r="AM168" i="1"/>
  <c r="AO168" i="1" s="1"/>
  <c r="AQ168" i="1" s="1"/>
  <c r="AS168" i="1" s="1"/>
  <c r="AU168" i="1" s="1"/>
  <c r="AW168" i="1" s="1"/>
  <c r="AY168" i="1" s="1"/>
  <c r="BA168" i="1" s="1"/>
  <c r="BC168" i="1" s="1"/>
  <c r="AG168" i="1"/>
  <c r="AI168" i="1" s="1"/>
  <c r="AK168" i="1" s="1"/>
  <c r="N168" i="1"/>
  <c r="P168" i="1" s="1"/>
  <c r="R168" i="1" s="1"/>
  <c r="T168" i="1" s="1"/>
  <c r="V168" i="1" s="1"/>
  <c r="X168" i="1" s="1"/>
  <c r="Z168" i="1" s="1"/>
  <c r="AB168" i="1" s="1"/>
  <c r="AD168" i="1" s="1"/>
  <c r="F168" i="1"/>
  <c r="H168" i="1" s="1"/>
  <c r="J168" i="1" s="1"/>
  <c r="L168" i="1" s="1"/>
  <c r="BH167" i="1"/>
  <c r="BJ167" i="1" s="1"/>
  <c r="BL167" i="1" s="1"/>
  <c r="BN167" i="1" s="1"/>
  <c r="BP167" i="1" s="1"/>
  <c r="BR167" i="1" s="1"/>
  <c r="BT167" i="1" s="1"/>
  <c r="BV167" i="1" s="1"/>
  <c r="BF167" i="1"/>
  <c r="AI167" i="1"/>
  <c r="AK167" i="1" s="1"/>
  <c r="AM167" i="1" s="1"/>
  <c r="AO167" i="1" s="1"/>
  <c r="AQ167" i="1" s="1"/>
  <c r="AS167" i="1" s="1"/>
  <c r="AU167" i="1" s="1"/>
  <c r="AW167" i="1" s="1"/>
  <c r="AY167" i="1" s="1"/>
  <c r="BA167" i="1" s="1"/>
  <c r="BC167" i="1" s="1"/>
  <c r="AG167" i="1"/>
  <c r="J167" i="1"/>
  <c r="L167" i="1" s="1"/>
  <c r="N167" i="1" s="1"/>
  <c r="P167" i="1" s="1"/>
  <c r="R167" i="1" s="1"/>
  <c r="T167" i="1" s="1"/>
  <c r="V167" i="1" s="1"/>
  <c r="X167" i="1" s="1"/>
  <c r="Z167" i="1" s="1"/>
  <c r="AB167" i="1" s="1"/>
  <c r="AD167" i="1" s="1"/>
  <c r="H167" i="1"/>
  <c r="F167" i="1"/>
  <c r="BF166" i="1"/>
  <c r="BH166" i="1" s="1"/>
  <c r="BJ166" i="1" s="1"/>
  <c r="BL166" i="1" s="1"/>
  <c r="BN166" i="1" s="1"/>
  <c r="BP166" i="1" s="1"/>
  <c r="BR166" i="1" s="1"/>
  <c r="BT166" i="1" s="1"/>
  <c r="BV166" i="1" s="1"/>
  <c r="AG166" i="1"/>
  <c r="AI166" i="1" s="1"/>
  <c r="AK166" i="1" s="1"/>
  <c r="AM166" i="1" s="1"/>
  <c r="AO166" i="1" s="1"/>
  <c r="AQ166" i="1" s="1"/>
  <c r="AS166" i="1" s="1"/>
  <c r="AU166" i="1" s="1"/>
  <c r="AW166" i="1" s="1"/>
  <c r="AY166" i="1" s="1"/>
  <c r="BA166" i="1" s="1"/>
  <c r="BC166" i="1" s="1"/>
  <c r="F166" i="1"/>
  <c r="H166" i="1" s="1"/>
  <c r="J166" i="1" s="1"/>
  <c r="L166" i="1" s="1"/>
  <c r="N166" i="1" s="1"/>
  <c r="P166" i="1" s="1"/>
  <c r="R166" i="1" s="1"/>
  <c r="T166" i="1" s="1"/>
  <c r="V166" i="1" s="1"/>
  <c r="X166" i="1" s="1"/>
  <c r="Z166" i="1" s="1"/>
  <c r="AB166" i="1" s="1"/>
  <c r="AD166" i="1" s="1"/>
  <c r="BU164" i="1"/>
  <c r="BU206" i="1" s="1"/>
  <c r="BS164" i="1"/>
  <c r="BS206" i="1" s="1"/>
  <c r="BQ164" i="1"/>
  <c r="BQ206" i="1" s="1"/>
  <c r="BO164" i="1"/>
  <c r="BM164" i="1"/>
  <c r="BM206" i="1" s="1"/>
  <c r="BK164" i="1"/>
  <c r="BK206" i="1" s="1"/>
  <c r="BI164" i="1"/>
  <c r="BI206" i="1" s="1"/>
  <c r="BG164" i="1"/>
  <c r="BF164" i="1"/>
  <c r="BE164" i="1"/>
  <c r="BE206" i="1" s="1"/>
  <c r="BD164" i="1"/>
  <c r="BD206" i="1" s="1"/>
  <c r="BF206" i="1" s="1"/>
  <c r="BB164" i="1"/>
  <c r="BB206" i="1" s="1"/>
  <c r="AZ164" i="1"/>
  <c r="AZ206" i="1" s="1"/>
  <c r="AX164" i="1"/>
  <c r="AX206" i="1" s="1"/>
  <c r="AV164" i="1"/>
  <c r="AV206" i="1" s="1"/>
  <c r="AT164" i="1"/>
  <c r="AT206" i="1" s="1"/>
  <c r="AR164" i="1"/>
  <c r="AR206" i="1" s="1"/>
  <c r="AP164" i="1"/>
  <c r="AP206" i="1" s="1"/>
  <c r="AN164" i="1"/>
  <c r="AN206" i="1" s="1"/>
  <c r="AL164" i="1"/>
  <c r="AL206" i="1" s="1"/>
  <c r="AJ164" i="1"/>
  <c r="AJ206" i="1" s="1"/>
  <c r="AH164" i="1"/>
  <c r="AH206" i="1" s="1"/>
  <c r="AF164" i="1"/>
  <c r="AF206" i="1" s="1"/>
  <c r="AE164" i="1"/>
  <c r="AC164" i="1"/>
  <c r="AC206" i="1" s="1"/>
  <c r="AA164" i="1"/>
  <c r="Y164" i="1"/>
  <c r="Y206" i="1" s="1"/>
  <c r="W164" i="1"/>
  <c r="U164" i="1"/>
  <c r="U206" i="1" s="1"/>
  <c r="S164" i="1"/>
  <c r="Q164" i="1"/>
  <c r="Q206" i="1" s="1"/>
  <c r="O164" i="1"/>
  <c r="O206" i="1" s="1"/>
  <c r="M164" i="1"/>
  <c r="M206" i="1" s="1"/>
  <c r="K164" i="1"/>
  <c r="I164" i="1"/>
  <c r="I206" i="1" s="1"/>
  <c r="G164" i="1"/>
  <c r="G206" i="1" s="1"/>
  <c r="F164" i="1"/>
  <c r="H164" i="1" s="1"/>
  <c r="J164" i="1" s="1"/>
  <c r="E164" i="1"/>
  <c r="E206" i="1" s="1"/>
  <c r="D164" i="1"/>
  <c r="D206" i="1" s="1"/>
  <c r="F206" i="1" s="1"/>
  <c r="BU163" i="1"/>
  <c r="BS163" i="1"/>
  <c r="BQ163" i="1"/>
  <c r="BO163" i="1"/>
  <c r="BN163" i="1"/>
  <c r="BP163" i="1" s="1"/>
  <c r="BR163" i="1" s="1"/>
  <c r="BT163" i="1" s="1"/>
  <c r="BV163" i="1" s="1"/>
  <c r="BM163" i="1"/>
  <c r="BK163" i="1"/>
  <c r="BJ163" i="1"/>
  <c r="BL163" i="1" s="1"/>
  <c r="BI163" i="1"/>
  <c r="BG163" i="1"/>
  <c r="BF163" i="1"/>
  <c r="BH163" i="1" s="1"/>
  <c r="BE163" i="1"/>
  <c r="BD163" i="1"/>
  <c r="BB163" i="1"/>
  <c r="AZ163" i="1"/>
  <c r="AX163" i="1"/>
  <c r="AV163" i="1"/>
  <c r="AT163" i="1"/>
  <c r="AR163" i="1"/>
  <c r="AP163" i="1"/>
  <c r="AN163" i="1"/>
  <c r="AL163" i="1"/>
  <c r="AJ163" i="1"/>
  <c r="AH163" i="1"/>
  <c r="AG163" i="1"/>
  <c r="AI163" i="1" s="1"/>
  <c r="AK163" i="1" s="1"/>
  <c r="AM163" i="1" s="1"/>
  <c r="AO163" i="1" s="1"/>
  <c r="AQ163" i="1" s="1"/>
  <c r="AS163" i="1" s="1"/>
  <c r="AU163" i="1" s="1"/>
  <c r="AW163" i="1" s="1"/>
  <c r="AY163" i="1" s="1"/>
  <c r="BA163" i="1" s="1"/>
  <c r="BC163" i="1" s="1"/>
  <c r="AF163" i="1"/>
  <c r="AE163" i="1"/>
  <c r="AC163" i="1"/>
  <c r="AA163" i="1"/>
  <c r="Y163" i="1"/>
  <c r="W163" i="1"/>
  <c r="U163" i="1"/>
  <c r="S163" i="1"/>
  <c r="R163" i="1"/>
  <c r="T163" i="1" s="1"/>
  <c r="V163" i="1" s="1"/>
  <c r="X163" i="1" s="1"/>
  <c r="Z163" i="1" s="1"/>
  <c r="AB163" i="1" s="1"/>
  <c r="AD163" i="1" s="1"/>
  <c r="Q163" i="1"/>
  <c r="O163" i="1"/>
  <c r="N163" i="1"/>
  <c r="P163" i="1" s="1"/>
  <c r="M163" i="1"/>
  <c r="K163" i="1"/>
  <c r="J163" i="1"/>
  <c r="L163" i="1" s="1"/>
  <c r="I163" i="1"/>
  <c r="G163" i="1"/>
  <c r="F163" i="1"/>
  <c r="H163" i="1" s="1"/>
  <c r="E163" i="1"/>
  <c r="D163" i="1"/>
  <c r="BU162" i="1"/>
  <c r="BS162" i="1"/>
  <c r="BQ162" i="1"/>
  <c r="BO162" i="1"/>
  <c r="BM162" i="1"/>
  <c r="BK162" i="1"/>
  <c r="BI162" i="1"/>
  <c r="BG162" i="1"/>
  <c r="BE162" i="1"/>
  <c r="BD162" i="1"/>
  <c r="BB162" i="1"/>
  <c r="AZ162" i="1"/>
  <c r="AX162" i="1"/>
  <c r="AV162" i="1"/>
  <c r="AT162" i="1"/>
  <c r="AR162" i="1"/>
  <c r="AP162" i="1"/>
  <c r="AO162" i="1"/>
  <c r="AQ162" i="1" s="1"/>
  <c r="AS162" i="1" s="1"/>
  <c r="AU162" i="1" s="1"/>
  <c r="AW162" i="1" s="1"/>
  <c r="AY162" i="1" s="1"/>
  <c r="BA162" i="1" s="1"/>
  <c r="BC162" i="1" s="1"/>
  <c r="AN162" i="1"/>
  <c r="AL162" i="1"/>
  <c r="AK162" i="1"/>
  <c r="AM162" i="1" s="1"/>
  <c r="AJ162" i="1"/>
  <c r="AH162" i="1"/>
  <c r="AG162" i="1"/>
  <c r="AI162" i="1" s="1"/>
  <c r="AF162" i="1"/>
  <c r="AE162" i="1"/>
  <c r="AC162" i="1"/>
  <c r="AA162" i="1"/>
  <c r="Y162" i="1"/>
  <c r="W162" i="1"/>
  <c r="U162" i="1"/>
  <c r="S162" i="1"/>
  <c r="Q162" i="1"/>
  <c r="O162" i="1"/>
  <c r="M162" i="1"/>
  <c r="K162" i="1"/>
  <c r="I162" i="1"/>
  <c r="G162" i="1"/>
  <c r="E162" i="1"/>
  <c r="D162" i="1"/>
  <c r="F162" i="1" s="1"/>
  <c r="H162" i="1" s="1"/>
  <c r="BU161" i="1"/>
  <c r="BT161" i="1"/>
  <c r="BV161" i="1" s="1"/>
  <c r="BS161" i="1"/>
  <c r="BQ161" i="1"/>
  <c r="BO161" i="1"/>
  <c r="BM161" i="1"/>
  <c r="BK161" i="1"/>
  <c r="BI161" i="1"/>
  <c r="BG161" i="1"/>
  <c r="BE161" i="1"/>
  <c r="BD161" i="1"/>
  <c r="BF161" i="1" s="1"/>
  <c r="BH161" i="1" s="1"/>
  <c r="BJ161" i="1" s="1"/>
  <c r="BL161" i="1" s="1"/>
  <c r="BN161" i="1" s="1"/>
  <c r="BP161" i="1" s="1"/>
  <c r="BR161" i="1" s="1"/>
  <c r="BB161" i="1"/>
  <c r="AZ161" i="1"/>
  <c r="AX161" i="1"/>
  <c r="AV161" i="1"/>
  <c r="AT161" i="1"/>
  <c r="AR161" i="1"/>
  <c r="AP161" i="1"/>
  <c r="AN161" i="1"/>
  <c r="AL161" i="1"/>
  <c r="AJ161" i="1"/>
  <c r="AH161" i="1"/>
  <c r="AF161" i="1"/>
  <c r="AE161" i="1"/>
  <c r="AC161" i="1"/>
  <c r="AA161" i="1"/>
  <c r="Y161" i="1"/>
  <c r="W161" i="1"/>
  <c r="U161" i="1"/>
  <c r="S161" i="1"/>
  <c r="Q161" i="1"/>
  <c r="P161" i="1"/>
  <c r="R161" i="1" s="1"/>
  <c r="T161" i="1" s="1"/>
  <c r="V161" i="1" s="1"/>
  <c r="X161" i="1" s="1"/>
  <c r="Z161" i="1" s="1"/>
  <c r="AB161" i="1" s="1"/>
  <c r="AD161" i="1" s="1"/>
  <c r="O161" i="1"/>
  <c r="M161" i="1"/>
  <c r="L161" i="1"/>
  <c r="N161" i="1" s="1"/>
  <c r="K161" i="1"/>
  <c r="I161" i="1"/>
  <c r="H161" i="1"/>
  <c r="J161" i="1" s="1"/>
  <c r="G161" i="1"/>
  <c r="E161" i="1"/>
  <c r="D161" i="1"/>
  <c r="F161" i="1" s="1"/>
  <c r="BU159" i="1"/>
  <c r="BS159" i="1"/>
  <c r="BQ159" i="1"/>
  <c r="BM159" i="1"/>
  <c r="BK159" i="1"/>
  <c r="BI159" i="1"/>
  <c r="BF159" i="1"/>
  <c r="BE159" i="1"/>
  <c r="BD159" i="1"/>
  <c r="BB159" i="1"/>
  <c r="AZ159" i="1"/>
  <c r="AX159" i="1"/>
  <c r="AV159" i="1"/>
  <c r="AT159" i="1"/>
  <c r="AR159" i="1"/>
  <c r="AP159" i="1"/>
  <c r="AN159" i="1"/>
  <c r="AL159" i="1"/>
  <c r="AJ159" i="1"/>
  <c r="AI159" i="1"/>
  <c r="AK159" i="1" s="1"/>
  <c r="AM159" i="1" s="1"/>
  <c r="AO159" i="1" s="1"/>
  <c r="AQ159" i="1" s="1"/>
  <c r="AS159" i="1" s="1"/>
  <c r="AU159" i="1" s="1"/>
  <c r="AW159" i="1" s="1"/>
  <c r="AY159" i="1" s="1"/>
  <c r="BA159" i="1" s="1"/>
  <c r="BC159" i="1" s="1"/>
  <c r="AH159" i="1"/>
  <c r="AF159" i="1"/>
  <c r="AE159" i="1"/>
  <c r="AG159" i="1" s="1"/>
  <c r="AC159" i="1"/>
  <c r="Y159" i="1"/>
  <c r="W159" i="1"/>
  <c r="U159" i="1"/>
  <c r="Q159" i="1"/>
  <c r="O159" i="1"/>
  <c r="M159" i="1"/>
  <c r="I159" i="1"/>
  <c r="G159" i="1"/>
  <c r="F159" i="1"/>
  <c r="H159" i="1" s="1"/>
  <c r="J159" i="1" s="1"/>
  <c r="E159" i="1"/>
  <c r="D159" i="1"/>
  <c r="BN158" i="1"/>
  <c r="BP158" i="1" s="1"/>
  <c r="BR158" i="1" s="1"/>
  <c r="BT158" i="1" s="1"/>
  <c r="BV158" i="1" s="1"/>
  <c r="AW158" i="1"/>
  <c r="AY158" i="1" s="1"/>
  <c r="BA158" i="1" s="1"/>
  <c r="BC158" i="1" s="1"/>
  <c r="AU158" i="1"/>
  <c r="AS158" i="1"/>
  <c r="AB158" i="1"/>
  <c r="AD158" i="1" s="1"/>
  <c r="T158" i="1"/>
  <c r="V158" i="1" s="1"/>
  <c r="X158" i="1" s="1"/>
  <c r="Z158" i="1" s="1"/>
  <c r="R158" i="1"/>
  <c r="BR157" i="1"/>
  <c r="BT157" i="1" s="1"/>
  <c r="BV157" i="1" s="1"/>
  <c r="BP157" i="1"/>
  <c r="BN157" i="1"/>
  <c r="AS157" i="1"/>
  <c r="AU157" i="1" s="1"/>
  <c r="AW157" i="1" s="1"/>
  <c r="AY157" i="1" s="1"/>
  <c r="BA157" i="1" s="1"/>
  <c r="BC157" i="1" s="1"/>
  <c r="X157" i="1"/>
  <c r="Z157" i="1" s="1"/>
  <c r="AB157" i="1" s="1"/>
  <c r="AD157" i="1" s="1"/>
  <c r="V157" i="1"/>
  <c r="T157" i="1"/>
  <c r="R157" i="1"/>
  <c r="BV155" i="1"/>
  <c r="BU155" i="1"/>
  <c r="BS155" i="1"/>
  <c r="BR155" i="1"/>
  <c r="BT155" i="1" s="1"/>
  <c r="BQ155" i="1"/>
  <c r="BO155" i="1"/>
  <c r="BN155" i="1"/>
  <c r="BP155" i="1" s="1"/>
  <c r="BM155" i="1"/>
  <c r="BB155" i="1"/>
  <c r="AZ155" i="1"/>
  <c r="AX155" i="1"/>
  <c r="AW155" i="1"/>
  <c r="AY155" i="1" s="1"/>
  <c r="BA155" i="1" s="1"/>
  <c r="BC155" i="1" s="1"/>
  <c r="AV155" i="1"/>
  <c r="AT155" i="1"/>
  <c r="AS155" i="1"/>
  <c r="AU155" i="1" s="1"/>
  <c r="AR155" i="1"/>
  <c r="AC155" i="1"/>
  <c r="AA155" i="1"/>
  <c r="Y155" i="1"/>
  <c r="W155" i="1"/>
  <c r="U155" i="1"/>
  <c r="T155" i="1"/>
  <c r="V155" i="1" s="1"/>
  <c r="X155" i="1" s="1"/>
  <c r="Z155" i="1" s="1"/>
  <c r="AB155" i="1" s="1"/>
  <c r="AD155" i="1" s="1"/>
  <c r="S155" i="1"/>
  <c r="R155" i="1"/>
  <c r="Q155" i="1"/>
  <c r="BV154" i="1"/>
  <c r="BN154" i="1"/>
  <c r="BP154" i="1" s="1"/>
  <c r="BR154" i="1" s="1"/>
  <c r="BT154" i="1" s="1"/>
  <c r="BL154" i="1"/>
  <c r="BJ154" i="1"/>
  <c r="BH154" i="1"/>
  <c r="AM154" i="1"/>
  <c r="AO154" i="1" s="1"/>
  <c r="AQ154" i="1" s="1"/>
  <c r="AS154" i="1" s="1"/>
  <c r="AU154" i="1" s="1"/>
  <c r="AW154" i="1" s="1"/>
  <c r="AY154" i="1" s="1"/>
  <c r="BA154" i="1" s="1"/>
  <c r="BC154" i="1" s="1"/>
  <c r="AK154" i="1"/>
  <c r="AI154" i="1"/>
  <c r="M154" i="1"/>
  <c r="L154" i="1"/>
  <c r="J154" i="1"/>
  <c r="H154" i="1"/>
  <c r="BV153" i="1"/>
  <c r="BN153" i="1"/>
  <c r="BP153" i="1" s="1"/>
  <c r="BR153" i="1" s="1"/>
  <c r="BT153" i="1" s="1"/>
  <c r="BL153" i="1"/>
  <c r="BJ153" i="1"/>
  <c r="BH153" i="1"/>
  <c r="AM153" i="1"/>
  <c r="AO153" i="1" s="1"/>
  <c r="AQ153" i="1" s="1"/>
  <c r="AS153" i="1" s="1"/>
  <c r="AU153" i="1" s="1"/>
  <c r="AW153" i="1" s="1"/>
  <c r="AY153" i="1" s="1"/>
  <c r="BA153" i="1" s="1"/>
  <c r="BC153" i="1" s="1"/>
  <c r="AK153" i="1"/>
  <c r="AI153" i="1"/>
  <c r="L153" i="1"/>
  <c r="N153" i="1" s="1"/>
  <c r="P153" i="1" s="1"/>
  <c r="R153" i="1" s="1"/>
  <c r="T153" i="1" s="1"/>
  <c r="V153" i="1" s="1"/>
  <c r="X153" i="1" s="1"/>
  <c r="Z153" i="1" s="1"/>
  <c r="AB153" i="1" s="1"/>
  <c r="AD153" i="1" s="1"/>
  <c r="J153" i="1"/>
  <c r="H153" i="1"/>
  <c r="BL152" i="1"/>
  <c r="BN152" i="1" s="1"/>
  <c r="BP152" i="1" s="1"/>
  <c r="BR152" i="1" s="1"/>
  <c r="BT152" i="1" s="1"/>
  <c r="BV152" i="1" s="1"/>
  <c r="BJ152" i="1"/>
  <c r="BH152" i="1"/>
  <c r="AY152" i="1"/>
  <c r="BA152" i="1" s="1"/>
  <c r="BC152" i="1" s="1"/>
  <c r="AI152" i="1"/>
  <c r="AK152" i="1" s="1"/>
  <c r="AM152" i="1" s="1"/>
  <c r="AO152" i="1" s="1"/>
  <c r="AQ152" i="1" s="1"/>
  <c r="AS152" i="1" s="1"/>
  <c r="AU152" i="1" s="1"/>
  <c r="AW152" i="1" s="1"/>
  <c r="P152" i="1"/>
  <c r="R152" i="1" s="1"/>
  <c r="T152" i="1" s="1"/>
  <c r="V152" i="1" s="1"/>
  <c r="X152" i="1" s="1"/>
  <c r="Z152" i="1" s="1"/>
  <c r="AB152" i="1" s="1"/>
  <c r="AD152" i="1" s="1"/>
  <c r="J152" i="1"/>
  <c r="L152" i="1" s="1"/>
  <c r="N152" i="1" s="1"/>
  <c r="H152" i="1"/>
  <c r="BP151" i="1"/>
  <c r="BR151" i="1" s="1"/>
  <c r="BT151" i="1" s="1"/>
  <c r="BV151" i="1" s="1"/>
  <c r="BJ151" i="1"/>
  <c r="BL151" i="1" s="1"/>
  <c r="BN151" i="1" s="1"/>
  <c r="BH151" i="1"/>
  <c r="BF151" i="1"/>
  <c r="AK151" i="1"/>
  <c r="AM151" i="1" s="1"/>
  <c r="AO151" i="1" s="1"/>
  <c r="AQ151" i="1" s="1"/>
  <c r="AS151" i="1" s="1"/>
  <c r="AU151" i="1" s="1"/>
  <c r="AW151" i="1" s="1"/>
  <c r="AY151" i="1" s="1"/>
  <c r="BA151" i="1" s="1"/>
  <c r="BC151" i="1" s="1"/>
  <c r="AI151" i="1"/>
  <c r="AG151" i="1"/>
  <c r="L151" i="1"/>
  <c r="N151" i="1" s="1"/>
  <c r="P151" i="1" s="1"/>
  <c r="R151" i="1" s="1"/>
  <c r="T151" i="1" s="1"/>
  <c r="V151" i="1" s="1"/>
  <c r="X151" i="1" s="1"/>
  <c r="Z151" i="1" s="1"/>
  <c r="AB151" i="1" s="1"/>
  <c r="AD151" i="1" s="1"/>
  <c r="J151" i="1"/>
  <c r="H151" i="1"/>
  <c r="F151" i="1"/>
  <c r="BV150" i="1"/>
  <c r="BL150" i="1"/>
  <c r="BN150" i="1" s="1"/>
  <c r="BP150" i="1" s="1"/>
  <c r="BR150" i="1" s="1"/>
  <c r="BT150" i="1" s="1"/>
  <c r="BJ150" i="1"/>
  <c r="BF150" i="1"/>
  <c r="BH150" i="1" s="1"/>
  <c r="AG150" i="1"/>
  <c r="AI150" i="1" s="1"/>
  <c r="AK150" i="1" s="1"/>
  <c r="AM150" i="1" s="1"/>
  <c r="AO150" i="1" s="1"/>
  <c r="AQ150" i="1" s="1"/>
  <c r="AS150" i="1" s="1"/>
  <c r="AU150" i="1" s="1"/>
  <c r="AW150" i="1" s="1"/>
  <c r="AY150" i="1" s="1"/>
  <c r="BA150" i="1" s="1"/>
  <c r="BC150" i="1" s="1"/>
  <c r="T150" i="1"/>
  <c r="V150" i="1" s="1"/>
  <c r="X150" i="1" s="1"/>
  <c r="Z150" i="1" s="1"/>
  <c r="AB150" i="1" s="1"/>
  <c r="AD150" i="1" s="1"/>
  <c r="H150" i="1"/>
  <c r="J150" i="1" s="1"/>
  <c r="L150" i="1" s="1"/>
  <c r="N150" i="1" s="1"/>
  <c r="P150" i="1" s="1"/>
  <c r="R150" i="1" s="1"/>
  <c r="F150" i="1"/>
  <c r="BU148" i="1"/>
  <c r="BS148" i="1"/>
  <c r="BQ148" i="1"/>
  <c r="BO148" i="1"/>
  <c r="BM148" i="1"/>
  <c r="BL148" i="1"/>
  <c r="BN148" i="1" s="1"/>
  <c r="BP148" i="1" s="1"/>
  <c r="BR148" i="1" s="1"/>
  <c r="BT148" i="1" s="1"/>
  <c r="BV148" i="1" s="1"/>
  <c r="BK148" i="1"/>
  <c r="BI148" i="1"/>
  <c r="BG148" i="1"/>
  <c r="BE148" i="1"/>
  <c r="BD148" i="1"/>
  <c r="BF148" i="1" s="1"/>
  <c r="BH148" i="1" s="1"/>
  <c r="BJ148" i="1" s="1"/>
  <c r="BB148" i="1"/>
  <c r="AZ148" i="1"/>
  <c r="AX148" i="1"/>
  <c r="AV148" i="1"/>
  <c r="AT148" i="1"/>
  <c r="AR148" i="1"/>
  <c r="AP148" i="1"/>
  <c r="AN148" i="1"/>
  <c r="AL148" i="1"/>
  <c r="AJ148" i="1"/>
  <c r="AH148" i="1"/>
  <c r="AF148" i="1"/>
  <c r="AE148" i="1"/>
  <c r="AC148" i="1"/>
  <c r="AA148" i="1"/>
  <c r="AA131" i="1" s="1"/>
  <c r="Y148" i="1"/>
  <c r="W148" i="1"/>
  <c r="W131" i="1" s="1"/>
  <c r="U148" i="1"/>
  <c r="S148" i="1"/>
  <c r="S131" i="1" s="1"/>
  <c r="Q148" i="1"/>
  <c r="O148" i="1"/>
  <c r="O131" i="1" s="1"/>
  <c r="M148" i="1"/>
  <c r="K148" i="1"/>
  <c r="K131" i="1" s="1"/>
  <c r="I148" i="1"/>
  <c r="G148" i="1"/>
  <c r="G131" i="1" s="1"/>
  <c r="E148" i="1"/>
  <c r="D148" i="1"/>
  <c r="F148" i="1" s="1"/>
  <c r="BN147" i="1"/>
  <c r="BP147" i="1" s="1"/>
  <c r="BR147" i="1" s="1"/>
  <c r="BT147" i="1" s="1"/>
  <c r="BV147" i="1" s="1"/>
  <c r="BF147" i="1"/>
  <c r="BH147" i="1" s="1"/>
  <c r="BJ147" i="1" s="1"/>
  <c r="BL147" i="1" s="1"/>
  <c r="AG147" i="1"/>
  <c r="AI147" i="1" s="1"/>
  <c r="AK147" i="1" s="1"/>
  <c r="AM147" i="1" s="1"/>
  <c r="AO147" i="1" s="1"/>
  <c r="AQ147" i="1" s="1"/>
  <c r="AS147" i="1" s="1"/>
  <c r="AU147" i="1" s="1"/>
  <c r="AW147" i="1" s="1"/>
  <c r="AY147" i="1" s="1"/>
  <c r="BA147" i="1" s="1"/>
  <c r="BC147" i="1" s="1"/>
  <c r="P147" i="1"/>
  <c r="R147" i="1" s="1"/>
  <c r="T147" i="1" s="1"/>
  <c r="V147" i="1" s="1"/>
  <c r="X147" i="1" s="1"/>
  <c r="Z147" i="1" s="1"/>
  <c r="AB147" i="1" s="1"/>
  <c r="AD147" i="1" s="1"/>
  <c r="H147" i="1"/>
  <c r="J147" i="1" s="1"/>
  <c r="L147" i="1" s="1"/>
  <c r="N147" i="1" s="1"/>
  <c r="F147" i="1"/>
  <c r="BJ146" i="1"/>
  <c r="BL146" i="1" s="1"/>
  <c r="BN146" i="1" s="1"/>
  <c r="BP146" i="1" s="1"/>
  <c r="BR146" i="1" s="1"/>
  <c r="BT146" i="1" s="1"/>
  <c r="BV146" i="1" s="1"/>
  <c r="BH146" i="1"/>
  <c r="BF146" i="1"/>
  <c r="AS146" i="1"/>
  <c r="AU146" i="1" s="1"/>
  <c r="AW146" i="1" s="1"/>
  <c r="AY146" i="1" s="1"/>
  <c r="BA146" i="1" s="1"/>
  <c r="BC146" i="1" s="1"/>
  <c r="AK146" i="1"/>
  <c r="AM146" i="1" s="1"/>
  <c r="AO146" i="1" s="1"/>
  <c r="AQ146" i="1" s="1"/>
  <c r="AI146" i="1"/>
  <c r="AG146" i="1"/>
  <c r="L146" i="1"/>
  <c r="N146" i="1" s="1"/>
  <c r="P146" i="1" s="1"/>
  <c r="R146" i="1" s="1"/>
  <c r="T146" i="1" s="1"/>
  <c r="V146" i="1" s="1"/>
  <c r="X146" i="1" s="1"/>
  <c r="Z146" i="1" s="1"/>
  <c r="AB146" i="1" s="1"/>
  <c r="AD146" i="1" s="1"/>
  <c r="F146" i="1"/>
  <c r="H146" i="1" s="1"/>
  <c r="J146" i="1" s="1"/>
  <c r="BU144" i="1"/>
  <c r="BS144" i="1"/>
  <c r="BQ144" i="1"/>
  <c r="BO144" i="1"/>
  <c r="BM144" i="1"/>
  <c r="BK144" i="1"/>
  <c r="BI144" i="1"/>
  <c r="BG144" i="1"/>
  <c r="BF144" i="1"/>
  <c r="BH144" i="1" s="1"/>
  <c r="BJ144" i="1" s="1"/>
  <c r="BL144" i="1" s="1"/>
  <c r="BN144" i="1" s="1"/>
  <c r="BP144" i="1" s="1"/>
  <c r="BR144" i="1" s="1"/>
  <c r="BT144" i="1" s="1"/>
  <c r="BV144" i="1" s="1"/>
  <c r="BE144" i="1"/>
  <c r="BD144" i="1"/>
  <c r="BB144" i="1"/>
  <c r="BB131" i="1" s="1"/>
  <c r="AZ144" i="1"/>
  <c r="AX144" i="1"/>
  <c r="AX131" i="1" s="1"/>
  <c r="AV144" i="1"/>
  <c r="AT144" i="1"/>
  <c r="AT131" i="1" s="1"/>
  <c r="AR144" i="1"/>
  <c r="AP144" i="1"/>
  <c r="AP131" i="1" s="1"/>
  <c r="AN144" i="1"/>
  <c r="AL144" i="1"/>
  <c r="AL131" i="1" s="1"/>
  <c r="AJ144" i="1"/>
  <c r="AH144" i="1"/>
  <c r="AH131" i="1" s="1"/>
  <c r="AF144" i="1"/>
  <c r="AE144" i="1"/>
  <c r="AG144" i="1" s="1"/>
  <c r="AI144" i="1" s="1"/>
  <c r="AK144" i="1" s="1"/>
  <c r="AM144" i="1" s="1"/>
  <c r="AO144" i="1" s="1"/>
  <c r="AQ144" i="1" s="1"/>
  <c r="AS144" i="1" s="1"/>
  <c r="AU144" i="1" s="1"/>
  <c r="AW144" i="1" s="1"/>
  <c r="AY144" i="1" s="1"/>
  <c r="BA144" i="1" s="1"/>
  <c r="BC144" i="1" s="1"/>
  <c r="AC144" i="1"/>
  <c r="AA144" i="1"/>
  <c r="Y144" i="1"/>
  <c r="W144" i="1"/>
  <c r="U144" i="1"/>
  <c r="S144" i="1"/>
  <c r="Q144" i="1"/>
  <c r="O144" i="1"/>
  <c r="M144" i="1"/>
  <c r="K144" i="1"/>
  <c r="I144" i="1"/>
  <c r="G144" i="1"/>
  <c r="F144" i="1"/>
  <c r="H144" i="1" s="1"/>
  <c r="J144" i="1" s="1"/>
  <c r="L144" i="1" s="1"/>
  <c r="N144" i="1" s="1"/>
  <c r="P144" i="1" s="1"/>
  <c r="R144" i="1" s="1"/>
  <c r="T144" i="1" s="1"/>
  <c r="V144" i="1" s="1"/>
  <c r="X144" i="1" s="1"/>
  <c r="Z144" i="1" s="1"/>
  <c r="AB144" i="1" s="1"/>
  <c r="AD144" i="1" s="1"/>
  <c r="E144" i="1"/>
  <c r="D144" i="1"/>
  <c r="BL143" i="1"/>
  <c r="BN143" i="1" s="1"/>
  <c r="BP143" i="1" s="1"/>
  <c r="BR143" i="1" s="1"/>
  <c r="BT143" i="1" s="1"/>
  <c r="BV143" i="1" s="1"/>
  <c r="BF143" i="1"/>
  <c r="BH143" i="1" s="1"/>
  <c r="BJ143" i="1" s="1"/>
  <c r="AM143" i="1"/>
  <c r="AO143" i="1" s="1"/>
  <c r="AQ143" i="1" s="1"/>
  <c r="AS143" i="1" s="1"/>
  <c r="AU143" i="1" s="1"/>
  <c r="AW143" i="1" s="1"/>
  <c r="AY143" i="1" s="1"/>
  <c r="BA143" i="1" s="1"/>
  <c r="BC143" i="1" s="1"/>
  <c r="AG143" i="1"/>
  <c r="AI143" i="1" s="1"/>
  <c r="AK143" i="1" s="1"/>
  <c r="N143" i="1"/>
  <c r="P143" i="1" s="1"/>
  <c r="R143" i="1" s="1"/>
  <c r="T143" i="1" s="1"/>
  <c r="V143" i="1" s="1"/>
  <c r="X143" i="1" s="1"/>
  <c r="Z143" i="1" s="1"/>
  <c r="AB143" i="1" s="1"/>
  <c r="AD143" i="1" s="1"/>
  <c r="F143" i="1"/>
  <c r="H143" i="1" s="1"/>
  <c r="J143" i="1" s="1"/>
  <c r="L143" i="1" s="1"/>
  <c r="BP142" i="1"/>
  <c r="BR142" i="1" s="1"/>
  <c r="BT142" i="1" s="1"/>
  <c r="BV142" i="1" s="1"/>
  <c r="BH142" i="1"/>
  <c r="BJ142" i="1" s="1"/>
  <c r="BL142" i="1" s="1"/>
  <c r="BN142" i="1" s="1"/>
  <c r="BF142" i="1"/>
  <c r="AQ142" i="1"/>
  <c r="AS142" i="1" s="1"/>
  <c r="AU142" i="1" s="1"/>
  <c r="AW142" i="1" s="1"/>
  <c r="AY142" i="1" s="1"/>
  <c r="BA142" i="1" s="1"/>
  <c r="BC142" i="1" s="1"/>
  <c r="AI142" i="1"/>
  <c r="AK142" i="1" s="1"/>
  <c r="AM142" i="1" s="1"/>
  <c r="AO142" i="1" s="1"/>
  <c r="AG142" i="1"/>
  <c r="R142" i="1"/>
  <c r="T142" i="1" s="1"/>
  <c r="V142" i="1" s="1"/>
  <c r="X142" i="1" s="1"/>
  <c r="Z142" i="1" s="1"/>
  <c r="AB142" i="1" s="1"/>
  <c r="AD142" i="1" s="1"/>
  <c r="J142" i="1"/>
  <c r="L142" i="1" s="1"/>
  <c r="N142" i="1" s="1"/>
  <c r="P142" i="1" s="1"/>
  <c r="H142" i="1"/>
  <c r="F142" i="1"/>
  <c r="BU140" i="1"/>
  <c r="BU131" i="1" s="1"/>
  <c r="BS140" i="1"/>
  <c r="BQ140" i="1"/>
  <c r="BQ131" i="1" s="1"/>
  <c r="BO140" i="1"/>
  <c r="BM140" i="1"/>
  <c r="BM131" i="1" s="1"/>
  <c r="BK140" i="1"/>
  <c r="BI140" i="1"/>
  <c r="BI131" i="1" s="1"/>
  <c r="BG140" i="1"/>
  <c r="BE140" i="1"/>
  <c r="BD140" i="1"/>
  <c r="BB140" i="1"/>
  <c r="AZ140" i="1"/>
  <c r="AX140" i="1"/>
  <c r="AV140" i="1"/>
  <c r="AT140" i="1"/>
  <c r="AR140" i="1"/>
  <c r="AP140" i="1"/>
  <c r="AN140" i="1"/>
  <c r="AL140" i="1"/>
  <c r="AJ140" i="1"/>
  <c r="AH140" i="1"/>
  <c r="AG140" i="1"/>
  <c r="AI140" i="1" s="1"/>
  <c r="AK140" i="1" s="1"/>
  <c r="AM140" i="1" s="1"/>
  <c r="AO140" i="1" s="1"/>
  <c r="AQ140" i="1" s="1"/>
  <c r="AS140" i="1" s="1"/>
  <c r="AU140" i="1" s="1"/>
  <c r="AW140" i="1" s="1"/>
  <c r="AY140" i="1" s="1"/>
  <c r="BA140" i="1" s="1"/>
  <c r="BC140" i="1" s="1"/>
  <c r="AF140" i="1"/>
  <c r="AE140" i="1"/>
  <c r="AC140" i="1"/>
  <c r="AC131" i="1" s="1"/>
  <c r="AA140" i="1"/>
  <c r="Y140" i="1"/>
  <c r="Y131" i="1" s="1"/>
  <c r="W140" i="1"/>
  <c r="U140" i="1"/>
  <c r="U131" i="1" s="1"/>
  <c r="S140" i="1"/>
  <c r="Q140" i="1"/>
  <c r="Q131" i="1" s="1"/>
  <c r="O140" i="1"/>
  <c r="M140" i="1"/>
  <c r="M131" i="1" s="1"/>
  <c r="K140" i="1"/>
  <c r="I140" i="1"/>
  <c r="I131" i="1" s="1"/>
  <c r="G140" i="1"/>
  <c r="E140" i="1"/>
  <c r="D140" i="1"/>
  <c r="BJ139" i="1"/>
  <c r="BL139" i="1" s="1"/>
  <c r="BN139" i="1" s="1"/>
  <c r="BP139" i="1" s="1"/>
  <c r="BR139" i="1" s="1"/>
  <c r="BT139" i="1" s="1"/>
  <c r="BV139" i="1" s="1"/>
  <c r="BH139" i="1"/>
  <c r="BF139" i="1"/>
  <c r="AS139" i="1"/>
  <c r="AU139" i="1" s="1"/>
  <c r="AW139" i="1" s="1"/>
  <c r="AY139" i="1" s="1"/>
  <c r="BA139" i="1" s="1"/>
  <c r="BC139" i="1" s="1"/>
  <c r="AK139" i="1"/>
  <c r="AM139" i="1" s="1"/>
  <c r="AO139" i="1" s="1"/>
  <c r="AQ139" i="1" s="1"/>
  <c r="AI139" i="1"/>
  <c r="AG139" i="1"/>
  <c r="L139" i="1"/>
  <c r="N139" i="1" s="1"/>
  <c r="P139" i="1" s="1"/>
  <c r="R139" i="1" s="1"/>
  <c r="T139" i="1" s="1"/>
  <c r="V139" i="1" s="1"/>
  <c r="X139" i="1" s="1"/>
  <c r="Z139" i="1" s="1"/>
  <c r="AB139" i="1" s="1"/>
  <c r="AD139" i="1" s="1"/>
  <c r="F139" i="1"/>
  <c r="H139" i="1" s="1"/>
  <c r="J139" i="1" s="1"/>
  <c r="BF138" i="1"/>
  <c r="BH138" i="1" s="1"/>
  <c r="BJ138" i="1" s="1"/>
  <c r="BL138" i="1" s="1"/>
  <c r="BN138" i="1" s="1"/>
  <c r="BP138" i="1" s="1"/>
  <c r="BR138" i="1" s="1"/>
  <c r="BT138" i="1" s="1"/>
  <c r="BV138" i="1" s="1"/>
  <c r="AO138" i="1"/>
  <c r="AQ138" i="1" s="1"/>
  <c r="AS138" i="1" s="1"/>
  <c r="AU138" i="1" s="1"/>
  <c r="AW138" i="1" s="1"/>
  <c r="AY138" i="1" s="1"/>
  <c r="BA138" i="1" s="1"/>
  <c r="BC138" i="1" s="1"/>
  <c r="AG138" i="1"/>
  <c r="AI138" i="1" s="1"/>
  <c r="AK138" i="1" s="1"/>
  <c r="AM138" i="1" s="1"/>
  <c r="H138" i="1"/>
  <c r="J138" i="1" s="1"/>
  <c r="L138" i="1" s="1"/>
  <c r="N138" i="1" s="1"/>
  <c r="P138" i="1" s="1"/>
  <c r="R138" i="1" s="1"/>
  <c r="T138" i="1" s="1"/>
  <c r="V138" i="1" s="1"/>
  <c r="X138" i="1" s="1"/>
  <c r="Z138" i="1" s="1"/>
  <c r="AB138" i="1" s="1"/>
  <c r="AD138" i="1" s="1"/>
  <c r="F138" i="1"/>
  <c r="BR137" i="1"/>
  <c r="BT137" i="1" s="1"/>
  <c r="BV137" i="1" s="1"/>
  <c r="BJ137" i="1"/>
  <c r="BL137" i="1" s="1"/>
  <c r="BN137" i="1" s="1"/>
  <c r="BP137" i="1" s="1"/>
  <c r="BH137" i="1"/>
  <c r="BF137" i="1"/>
  <c r="BA137" i="1"/>
  <c r="BC137" i="1" s="1"/>
  <c r="AK137" i="1"/>
  <c r="AM137" i="1" s="1"/>
  <c r="AO137" i="1" s="1"/>
  <c r="AQ137" i="1" s="1"/>
  <c r="AS137" i="1" s="1"/>
  <c r="AU137" i="1" s="1"/>
  <c r="AW137" i="1" s="1"/>
  <c r="AY137" i="1" s="1"/>
  <c r="AI137" i="1"/>
  <c r="AG137" i="1"/>
  <c r="F137" i="1"/>
  <c r="H137" i="1" s="1"/>
  <c r="J137" i="1" s="1"/>
  <c r="L137" i="1" s="1"/>
  <c r="N137" i="1" s="1"/>
  <c r="P137" i="1" s="1"/>
  <c r="R137" i="1" s="1"/>
  <c r="T137" i="1" s="1"/>
  <c r="V137" i="1" s="1"/>
  <c r="X137" i="1" s="1"/>
  <c r="Z137" i="1" s="1"/>
  <c r="AB137" i="1" s="1"/>
  <c r="AD137" i="1" s="1"/>
  <c r="BN136" i="1"/>
  <c r="BP136" i="1" s="1"/>
  <c r="BR136" i="1" s="1"/>
  <c r="BT136" i="1" s="1"/>
  <c r="BV136" i="1" s="1"/>
  <c r="BF136" i="1"/>
  <c r="BH136" i="1" s="1"/>
  <c r="BJ136" i="1" s="1"/>
  <c r="BL136" i="1" s="1"/>
  <c r="AG136" i="1"/>
  <c r="AI136" i="1" s="1"/>
  <c r="AK136" i="1" s="1"/>
  <c r="AM136" i="1" s="1"/>
  <c r="AO136" i="1" s="1"/>
  <c r="AQ136" i="1" s="1"/>
  <c r="AS136" i="1" s="1"/>
  <c r="AU136" i="1" s="1"/>
  <c r="AW136" i="1" s="1"/>
  <c r="AY136" i="1" s="1"/>
  <c r="BA136" i="1" s="1"/>
  <c r="BC136" i="1" s="1"/>
  <c r="P136" i="1"/>
  <c r="R136" i="1" s="1"/>
  <c r="T136" i="1" s="1"/>
  <c r="V136" i="1" s="1"/>
  <c r="X136" i="1" s="1"/>
  <c r="Z136" i="1" s="1"/>
  <c r="AB136" i="1" s="1"/>
  <c r="AD136" i="1" s="1"/>
  <c r="H136" i="1"/>
  <c r="J136" i="1" s="1"/>
  <c r="L136" i="1" s="1"/>
  <c r="N136" i="1" s="1"/>
  <c r="F136" i="1"/>
  <c r="BJ135" i="1"/>
  <c r="BL135" i="1" s="1"/>
  <c r="BN135" i="1" s="1"/>
  <c r="BP135" i="1" s="1"/>
  <c r="BR135" i="1" s="1"/>
  <c r="BT135" i="1" s="1"/>
  <c r="BV135" i="1" s="1"/>
  <c r="BH135" i="1"/>
  <c r="BF135" i="1"/>
  <c r="AS135" i="1"/>
  <c r="AU135" i="1" s="1"/>
  <c r="AW135" i="1" s="1"/>
  <c r="AY135" i="1" s="1"/>
  <c r="BA135" i="1" s="1"/>
  <c r="BC135" i="1" s="1"/>
  <c r="AK135" i="1"/>
  <c r="AM135" i="1" s="1"/>
  <c r="AO135" i="1" s="1"/>
  <c r="AQ135" i="1" s="1"/>
  <c r="AI135" i="1"/>
  <c r="AG135" i="1"/>
  <c r="L135" i="1"/>
  <c r="N135" i="1" s="1"/>
  <c r="P135" i="1" s="1"/>
  <c r="R135" i="1" s="1"/>
  <c r="T135" i="1" s="1"/>
  <c r="V135" i="1" s="1"/>
  <c r="X135" i="1" s="1"/>
  <c r="Z135" i="1" s="1"/>
  <c r="AB135" i="1" s="1"/>
  <c r="AD135" i="1" s="1"/>
  <c r="F135" i="1"/>
  <c r="H135" i="1" s="1"/>
  <c r="J135" i="1" s="1"/>
  <c r="BU134" i="1"/>
  <c r="BU197" i="1" s="1"/>
  <c r="BS134" i="1"/>
  <c r="BS197" i="1" s="1"/>
  <c r="BQ134" i="1"/>
  <c r="BQ197" i="1" s="1"/>
  <c r="BO134" i="1"/>
  <c r="BO197" i="1" s="1"/>
  <c r="BM134" i="1"/>
  <c r="BM197" i="1" s="1"/>
  <c r="BK134" i="1"/>
  <c r="BK197" i="1" s="1"/>
  <c r="BI134" i="1"/>
  <c r="BI197" i="1" s="1"/>
  <c r="BG134" i="1"/>
  <c r="BG197" i="1" s="1"/>
  <c r="BF134" i="1"/>
  <c r="BH134" i="1" s="1"/>
  <c r="BJ134" i="1" s="1"/>
  <c r="BL134" i="1" s="1"/>
  <c r="BN134" i="1" s="1"/>
  <c r="BP134" i="1" s="1"/>
  <c r="BR134" i="1" s="1"/>
  <c r="BT134" i="1" s="1"/>
  <c r="BV134" i="1" s="1"/>
  <c r="BE134" i="1"/>
  <c r="BE197" i="1" s="1"/>
  <c r="BD134" i="1"/>
  <c r="BD197" i="1" s="1"/>
  <c r="BB134" i="1"/>
  <c r="BB197" i="1" s="1"/>
  <c r="AZ134" i="1"/>
  <c r="AZ197" i="1" s="1"/>
  <c r="AX134" i="1"/>
  <c r="AX197" i="1" s="1"/>
  <c r="AV134" i="1"/>
  <c r="AV197" i="1" s="1"/>
  <c r="AT134" i="1"/>
  <c r="AT197" i="1" s="1"/>
  <c r="AR134" i="1"/>
  <c r="AR197" i="1" s="1"/>
  <c r="AP134" i="1"/>
  <c r="AP197" i="1" s="1"/>
  <c r="AN134" i="1"/>
  <c r="AN197" i="1" s="1"/>
  <c r="AL134" i="1"/>
  <c r="AL197" i="1" s="1"/>
  <c r="AJ134" i="1"/>
  <c r="AJ197" i="1" s="1"/>
  <c r="AH134" i="1"/>
  <c r="AH197" i="1" s="1"/>
  <c r="AF134" i="1"/>
  <c r="AF197" i="1" s="1"/>
  <c r="AE134" i="1"/>
  <c r="AE197" i="1" s="1"/>
  <c r="AG197" i="1" s="1"/>
  <c r="AC134" i="1"/>
  <c r="AC197" i="1" s="1"/>
  <c r="AA134" i="1"/>
  <c r="AA197" i="1" s="1"/>
  <c r="Y134" i="1"/>
  <c r="Y197" i="1" s="1"/>
  <c r="W134" i="1"/>
  <c r="W197" i="1" s="1"/>
  <c r="U134" i="1"/>
  <c r="U197" i="1" s="1"/>
  <c r="S134" i="1"/>
  <c r="S197" i="1" s="1"/>
  <c r="Q134" i="1"/>
  <c r="Q197" i="1" s="1"/>
  <c r="O134" i="1"/>
  <c r="O197" i="1" s="1"/>
  <c r="N134" i="1"/>
  <c r="P134" i="1" s="1"/>
  <c r="R134" i="1" s="1"/>
  <c r="T134" i="1" s="1"/>
  <c r="V134" i="1" s="1"/>
  <c r="X134" i="1" s="1"/>
  <c r="Z134" i="1" s="1"/>
  <c r="AB134" i="1" s="1"/>
  <c r="AD134" i="1" s="1"/>
  <c r="M134" i="1"/>
  <c r="M197" i="1" s="1"/>
  <c r="K134" i="1"/>
  <c r="K197" i="1" s="1"/>
  <c r="I134" i="1"/>
  <c r="I197" i="1" s="1"/>
  <c r="G134" i="1"/>
  <c r="G197" i="1" s="1"/>
  <c r="F134" i="1"/>
  <c r="H134" i="1" s="1"/>
  <c r="J134" i="1" s="1"/>
  <c r="L134" i="1" s="1"/>
  <c r="E134" i="1"/>
  <c r="E197" i="1" s="1"/>
  <c r="D134" i="1"/>
  <c r="D197" i="1" s="1"/>
  <c r="BU133" i="1"/>
  <c r="BS133" i="1"/>
  <c r="BQ133" i="1"/>
  <c r="BO133" i="1"/>
  <c r="BM133" i="1"/>
  <c r="BK133" i="1"/>
  <c r="BI133" i="1"/>
  <c r="BG133" i="1"/>
  <c r="BE133" i="1"/>
  <c r="BF133" i="1" s="1"/>
  <c r="BH133" i="1" s="1"/>
  <c r="BJ133" i="1" s="1"/>
  <c r="BL133" i="1" s="1"/>
  <c r="BN133" i="1" s="1"/>
  <c r="BP133" i="1" s="1"/>
  <c r="BR133" i="1" s="1"/>
  <c r="BT133" i="1" s="1"/>
  <c r="BV133" i="1" s="1"/>
  <c r="BD133" i="1"/>
  <c r="BB133" i="1"/>
  <c r="AZ133" i="1"/>
  <c r="AX133" i="1"/>
  <c r="AV133" i="1"/>
  <c r="AT133" i="1"/>
  <c r="AR133" i="1"/>
  <c r="AP133" i="1"/>
  <c r="AN133" i="1"/>
  <c r="AL133" i="1"/>
  <c r="AK133" i="1"/>
  <c r="AM133" i="1" s="1"/>
  <c r="AO133" i="1" s="1"/>
  <c r="AQ133" i="1" s="1"/>
  <c r="AS133" i="1" s="1"/>
  <c r="AU133" i="1" s="1"/>
  <c r="AW133" i="1" s="1"/>
  <c r="AY133" i="1" s="1"/>
  <c r="BA133" i="1" s="1"/>
  <c r="BC133" i="1" s="1"/>
  <c r="AJ133" i="1"/>
  <c r="AH133" i="1"/>
  <c r="AG133" i="1"/>
  <c r="AI133" i="1" s="1"/>
  <c r="AF133" i="1"/>
  <c r="AE133" i="1"/>
  <c r="AC133" i="1"/>
  <c r="AA133" i="1"/>
  <c r="Y133" i="1"/>
  <c r="W133" i="1"/>
  <c r="U133" i="1"/>
  <c r="S133" i="1"/>
  <c r="Q133" i="1"/>
  <c r="O133" i="1"/>
  <c r="M133" i="1"/>
  <c r="K133" i="1"/>
  <c r="I133" i="1"/>
  <c r="G133" i="1"/>
  <c r="E133" i="1"/>
  <c r="F133" i="1" s="1"/>
  <c r="H133" i="1" s="1"/>
  <c r="D133" i="1"/>
  <c r="BS131" i="1"/>
  <c r="BO131" i="1"/>
  <c r="BK131" i="1"/>
  <c r="BG131" i="1"/>
  <c r="BD131" i="1"/>
  <c r="AZ131" i="1"/>
  <c r="AV131" i="1"/>
  <c r="AR131" i="1"/>
  <c r="AN131" i="1"/>
  <c r="AJ131" i="1"/>
  <c r="AF131" i="1"/>
  <c r="D131" i="1"/>
  <c r="BP130" i="1"/>
  <c r="BR130" i="1" s="1"/>
  <c r="BT130" i="1" s="1"/>
  <c r="BV130" i="1" s="1"/>
  <c r="BH130" i="1"/>
  <c r="BJ130" i="1" s="1"/>
  <c r="BL130" i="1" s="1"/>
  <c r="BN130" i="1" s="1"/>
  <c r="AI130" i="1"/>
  <c r="AK130" i="1" s="1"/>
  <c r="AM130" i="1" s="1"/>
  <c r="AO130" i="1" s="1"/>
  <c r="AQ130" i="1" s="1"/>
  <c r="AS130" i="1" s="1"/>
  <c r="AU130" i="1" s="1"/>
  <c r="AW130" i="1" s="1"/>
  <c r="AY130" i="1" s="1"/>
  <c r="BA130" i="1" s="1"/>
  <c r="BC130" i="1" s="1"/>
  <c r="V130" i="1"/>
  <c r="X130" i="1" s="1"/>
  <c r="Z130" i="1" s="1"/>
  <c r="AB130" i="1" s="1"/>
  <c r="AD130" i="1" s="1"/>
  <c r="H130" i="1"/>
  <c r="J130" i="1" s="1"/>
  <c r="L130" i="1" s="1"/>
  <c r="N130" i="1" s="1"/>
  <c r="P130" i="1" s="1"/>
  <c r="R130" i="1" s="1"/>
  <c r="T130" i="1" s="1"/>
  <c r="BN129" i="1"/>
  <c r="BP129" i="1" s="1"/>
  <c r="BR129" i="1" s="1"/>
  <c r="BT129" i="1" s="1"/>
  <c r="BV129" i="1" s="1"/>
  <c r="BH129" i="1"/>
  <c r="BJ129" i="1" s="1"/>
  <c r="BL129" i="1" s="1"/>
  <c r="AS129" i="1"/>
  <c r="AU129" i="1" s="1"/>
  <c r="AW129" i="1" s="1"/>
  <c r="AY129" i="1" s="1"/>
  <c r="BA129" i="1" s="1"/>
  <c r="BC129" i="1" s="1"/>
  <c r="AK129" i="1"/>
  <c r="AM129" i="1" s="1"/>
  <c r="AO129" i="1" s="1"/>
  <c r="AQ129" i="1" s="1"/>
  <c r="AI129" i="1"/>
  <c r="L129" i="1"/>
  <c r="N129" i="1" s="1"/>
  <c r="P129" i="1" s="1"/>
  <c r="R129" i="1" s="1"/>
  <c r="T129" i="1" s="1"/>
  <c r="V129" i="1" s="1"/>
  <c r="X129" i="1" s="1"/>
  <c r="Z129" i="1" s="1"/>
  <c r="AB129" i="1" s="1"/>
  <c r="AD129" i="1" s="1"/>
  <c r="J129" i="1"/>
  <c r="H129" i="1"/>
  <c r="BJ128" i="1"/>
  <c r="BL128" i="1" s="1"/>
  <c r="BN128" i="1" s="1"/>
  <c r="BP128" i="1" s="1"/>
  <c r="BR128" i="1" s="1"/>
  <c r="BT128" i="1" s="1"/>
  <c r="BV128" i="1" s="1"/>
  <c r="BH128" i="1"/>
  <c r="BF128" i="1"/>
  <c r="AK128" i="1"/>
  <c r="AM128" i="1" s="1"/>
  <c r="AO128" i="1" s="1"/>
  <c r="AQ128" i="1" s="1"/>
  <c r="AS128" i="1" s="1"/>
  <c r="AU128" i="1" s="1"/>
  <c r="AW128" i="1" s="1"/>
  <c r="AY128" i="1" s="1"/>
  <c r="BA128" i="1" s="1"/>
  <c r="BC128" i="1" s="1"/>
  <c r="AI128" i="1"/>
  <c r="AG128" i="1"/>
  <c r="L128" i="1"/>
  <c r="N128" i="1" s="1"/>
  <c r="P128" i="1" s="1"/>
  <c r="R128" i="1" s="1"/>
  <c r="T128" i="1" s="1"/>
  <c r="V128" i="1" s="1"/>
  <c r="X128" i="1" s="1"/>
  <c r="Z128" i="1" s="1"/>
  <c r="AB128" i="1" s="1"/>
  <c r="AD128" i="1" s="1"/>
  <c r="F128" i="1"/>
  <c r="H128" i="1" s="1"/>
  <c r="J128" i="1" s="1"/>
  <c r="BU126" i="1"/>
  <c r="BS126" i="1"/>
  <c r="BS205" i="1" s="1"/>
  <c r="BQ126" i="1"/>
  <c r="BO126" i="1"/>
  <c r="BO205" i="1" s="1"/>
  <c r="BM126" i="1"/>
  <c r="BK126" i="1"/>
  <c r="BK205" i="1" s="1"/>
  <c r="BI126" i="1"/>
  <c r="BG126" i="1"/>
  <c r="BG205" i="1" s="1"/>
  <c r="BE126" i="1"/>
  <c r="BD126" i="1"/>
  <c r="BD205" i="1" s="1"/>
  <c r="BB126" i="1"/>
  <c r="BB205" i="1" s="1"/>
  <c r="AZ126" i="1"/>
  <c r="AZ205" i="1" s="1"/>
  <c r="AX126" i="1"/>
  <c r="AX205" i="1" s="1"/>
  <c r="AV126" i="1"/>
  <c r="AV205" i="1" s="1"/>
  <c r="AT126" i="1"/>
  <c r="AT205" i="1" s="1"/>
  <c r="AR126" i="1"/>
  <c r="AR205" i="1" s="1"/>
  <c r="AP126" i="1"/>
  <c r="AP205" i="1" s="1"/>
  <c r="AN126" i="1"/>
  <c r="AN205" i="1" s="1"/>
  <c r="AL126" i="1"/>
  <c r="AL205" i="1" s="1"/>
  <c r="AJ126" i="1"/>
  <c r="AJ205" i="1" s="1"/>
  <c r="AH126" i="1"/>
  <c r="AH205" i="1" s="1"/>
  <c r="AG126" i="1"/>
  <c r="AI126" i="1" s="1"/>
  <c r="AK126" i="1" s="1"/>
  <c r="AM126" i="1" s="1"/>
  <c r="AO126" i="1" s="1"/>
  <c r="AQ126" i="1" s="1"/>
  <c r="AS126" i="1" s="1"/>
  <c r="AU126" i="1" s="1"/>
  <c r="AW126" i="1" s="1"/>
  <c r="AY126" i="1" s="1"/>
  <c r="BA126" i="1" s="1"/>
  <c r="BC126" i="1" s="1"/>
  <c r="AF126" i="1"/>
  <c r="AF205" i="1" s="1"/>
  <c r="AE126" i="1"/>
  <c r="AC126" i="1"/>
  <c r="AA126" i="1"/>
  <c r="AA205" i="1" s="1"/>
  <c r="Y126" i="1"/>
  <c r="W126" i="1"/>
  <c r="U126" i="1"/>
  <c r="S126" i="1"/>
  <c r="S205" i="1" s="1"/>
  <c r="Q126" i="1"/>
  <c r="O126" i="1"/>
  <c r="M126" i="1"/>
  <c r="K126" i="1"/>
  <c r="K205" i="1" s="1"/>
  <c r="I126" i="1"/>
  <c r="G126" i="1"/>
  <c r="E126" i="1"/>
  <c r="D126" i="1"/>
  <c r="D205" i="1" s="1"/>
  <c r="BF125" i="1"/>
  <c r="BH125" i="1" s="1"/>
  <c r="BJ125" i="1" s="1"/>
  <c r="BL125" i="1" s="1"/>
  <c r="BN125" i="1" s="1"/>
  <c r="BP125" i="1" s="1"/>
  <c r="BR125" i="1" s="1"/>
  <c r="BT125" i="1" s="1"/>
  <c r="BV125" i="1" s="1"/>
  <c r="BA125" i="1"/>
  <c r="BC125" i="1" s="1"/>
  <c r="AG125" i="1"/>
  <c r="AI125" i="1" s="1"/>
  <c r="AK125" i="1" s="1"/>
  <c r="AM125" i="1" s="1"/>
  <c r="AO125" i="1" s="1"/>
  <c r="AQ125" i="1" s="1"/>
  <c r="AS125" i="1" s="1"/>
  <c r="AU125" i="1" s="1"/>
  <c r="AW125" i="1" s="1"/>
  <c r="AY125" i="1" s="1"/>
  <c r="G125" i="1"/>
  <c r="F125" i="1"/>
  <c r="H125" i="1" s="1"/>
  <c r="J125" i="1" s="1"/>
  <c r="L125" i="1" s="1"/>
  <c r="N125" i="1" s="1"/>
  <c r="P125" i="1" s="1"/>
  <c r="R125" i="1" s="1"/>
  <c r="T125" i="1" s="1"/>
  <c r="V125" i="1" s="1"/>
  <c r="X125" i="1" s="1"/>
  <c r="Z125" i="1" s="1"/>
  <c r="AB125" i="1" s="1"/>
  <c r="AD125" i="1" s="1"/>
  <c r="BH124" i="1"/>
  <c r="BJ124" i="1" s="1"/>
  <c r="BL124" i="1" s="1"/>
  <c r="BN124" i="1" s="1"/>
  <c r="BP124" i="1" s="1"/>
  <c r="BR124" i="1" s="1"/>
  <c r="BT124" i="1" s="1"/>
  <c r="BV124" i="1" s="1"/>
  <c r="BF124" i="1"/>
  <c r="AI124" i="1"/>
  <c r="AK124" i="1" s="1"/>
  <c r="AM124" i="1" s="1"/>
  <c r="AO124" i="1" s="1"/>
  <c r="AQ124" i="1" s="1"/>
  <c r="AS124" i="1" s="1"/>
  <c r="AU124" i="1" s="1"/>
  <c r="AW124" i="1" s="1"/>
  <c r="AY124" i="1" s="1"/>
  <c r="BA124" i="1" s="1"/>
  <c r="BC124" i="1" s="1"/>
  <c r="AG124" i="1"/>
  <c r="F124" i="1"/>
  <c r="H124" i="1" s="1"/>
  <c r="J124" i="1" s="1"/>
  <c r="L124" i="1" s="1"/>
  <c r="N124" i="1" s="1"/>
  <c r="P124" i="1" s="1"/>
  <c r="R124" i="1" s="1"/>
  <c r="T124" i="1" s="1"/>
  <c r="V124" i="1" s="1"/>
  <c r="X124" i="1" s="1"/>
  <c r="Z124" i="1" s="1"/>
  <c r="AB124" i="1" s="1"/>
  <c r="AD124" i="1" s="1"/>
  <c r="BU123" i="1"/>
  <c r="BS123" i="1"/>
  <c r="BQ123" i="1"/>
  <c r="BO123" i="1"/>
  <c r="BM123" i="1"/>
  <c r="BK123" i="1"/>
  <c r="BI123" i="1"/>
  <c r="BG123" i="1"/>
  <c r="BE123" i="1"/>
  <c r="BD123" i="1"/>
  <c r="BB123" i="1"/>
  <c r="AZ123" i="1"/>
  <c r="AX123" i="1"/>
  <c r="AV123" i="1"/>
  <c r="AT123" i="1"/>
  <c r="AR123" i="1"/>
  <c r="AP123" i="1"/>
  <c r="AO123" i="1"/>
  <c r="AQ123" i="1" s="1"/>
  <c r="AS123" i="1" s="1"/>
  <c r="AU123" i="1" s="1"/>
  <c r="AW123" i="1" s="1"/>
  <c r="AY123" i="1" s="1"/>
  <c r="BA123" i="1" s="1"/>
  <c r="BC123" i="1" s="1"/>
  <c r="AN123" i="1"/>
  <c r="AL123" i="1"/>
  <c r="AK123" i="1"/>
  <c r="AM123" i="1" s="1"/>
  <c r="AJ123" i="1"/>
  <c r="AH123" i="1"/>
  <c r="AG123" i="1"/>
  <c r="AI123" i="1" s="1"/>
  <c r="AF123" i="1"/>
  <c r="AE123" i="1"/>
  <c r="AC123" i="1"/>
  <c r="AA123" i="1"/>
  <c r="Y123" i="1"/>
  <c r="W123" i="1"/>
  <c r="U123" i="1"/>
  <c r="S123" i="1"/>
  <c r="Q123" i="1"/>
  <c r="O123" i="1"/>
  <c r="M123" i="1"/>
  <c r="K123" i="1"/>
  <c r="I123" i="1"/>
  <c r="G123" i="1"/>
  <c r="E123" i="1"/>
  <c r="D123" i="1"/>
  <c r="F123" i="1" s="1"/>
  <c r="H123" i="1" s="1"/>
  <c r="BU122" i="1"/>
  <c r="BS122" i="1"/>
  <c r="BQ122" i="1"/>
  <c r="BO122" i="1"/>
  <c r="BM122" i="1"/>
  <c r="BK122" i="1"/>
  <c r="BI122" i="1"/>
  <c r="BG122" i="1"/>
  <c r="BE122" i="1"/>
  <c r="BD122" i="1"/>
  <c r="BF122" i="1" s="1"/>
  <c r="BH122" i="1" s="1"/>
  <c r="BJ122" i="1" s="1"/>
  <c r="BL122" i="1" s="1"/>
  <c r="BN122" i="1" s="1"/>
  <c r="BP122" i="1" s="1"/>
  <c r="BR122" i="1" s="1"/>
  <c r="BT122" i="1" s="1"/>
  <c r="BV122" i="1" s="1"/>
  <c r="BB122" i="1"/>
  <c r="AZ122" i="1"/>
  <c r="AX122" i="1"/>
  <c r="AV122" i="1"/>
  <c r="AT122" i="1"/>
  <c r="AR122" i="1"/>
  <c r="AP122" i="1"/>
  <c r="AN122" i="1"/>
  <c r="AL122" i="1"/>
  <c r="AJ122" i="1"/>
  <c r="AH122" i="1"/>
  <c r="AF122" i="1"/>
  <c r="AE122" i="1"/>
  <c r="AC122" i="1"/>
  <c r="AA122" i="1"/>
  <c r="Y122" i="1"/>
  <c r="W122" i="1"/>
  <c r="U122" i="1"/>
  <c r="S122" i="1"/>
  <c r="Q122" i="1"/>
  <c r="P122" i="1"/>
  <c r="R122" i="1" s="1"/>
  <c r="T122" i="1" s="1"/>
  <c r="V122" i="1" s="1"/>
  <c r="X122" i="1" s="1"/>
  <c r="Z122" i="1" s="1"/>
  <c r="AB122" i="1" s="1"/>
  <c r="AD122" i="1" s="1"/>
  <c r="O122" i="1"/>
  <c r="M122" i="1"/>
  <c r="L122" i="1"/>
  <c r="N122" i="1" s="1"/>
  <c r="K122" i="1"/>
  <c r="I122" i="1"/>
  <c r="H122" i="1"/>
  <c r="J122" i="1" s="1"/>
  <c r="G122" i="1"/>
  <c r="E122" i="1"/>
  <c r="D122" i="1"/>
  <c r="F122" i="1" s="1"/>
  <c r="BS120" i="1"/>
  <c r="BO120" i="1"/>
  <c r="BK120" i="1"/>
  <c r="BG120" i="1"/>
  <c r="BD120" i="1"/>
  <c r="BB120" i="1"/>
  <c r="AZ120" i="1"/>
  <c r="AX120" i="1"/>
  <c r="AV120" i="1"/>
  <c r="AT120" i="1"/>
  <c r="AR120" i="1"/>
  <c r="AQ120" i="1"/>
  <c r="AS120" i="1" s="1"/>
  <c r="AU120" i="1" s="1"/>
  <c r="AW120" i="1" s="1"/>
  <c r="AY120" i="1" s="1"/>
  <c r="BA120" i="1" s="1"/>
  <c r="BC120" i="1" s="1"/>
  <c r="AP120" i="1"/>
  <c r="AN120" i="1"/>
  <c r="AM120" i="1"/>
  <c r="AO120" i="1" s="1"/>
  <c r="AL120" i="1"/>
  <c r="AJ120" i="1"/>
  <c r="AI120" i="1"/>
  <c r="AK120" i="1" s="1"/>
  <c r="AH120" i="1"/>
  <c r="AF120" i="1"/>
  <c r="AE120" i="1"/>
  <c r="AG120" i="1" s="1"/>
  <c r="AA120" i="1"/>
  <c r="W120" i="1"/>
  <c r="S120" i="1"/>
  <c r="O120" i="1"/>
  <c r="K120" i="1"/>
  <c r="G120" i="1"/>
  <c r="D120" i="1"/>
  <c r="BN119" i="1"/>
  <c r="BP119" i="1" s="1"/>
  <c r="BR119" i="1" s="1"/>
  <c r="BT119" i="1" s="1"/>
  <c r="BV119" i="1" s="1"/>
  <c r="AS119" i="1"/>
  <c r="AU119" i="1" s="1"/>
  <c r="AW119" i="1" s="1"/>
  <c r="AY119" i="1" s="1"/>
  <c r="BA119" i="1" s="1"/>
  <c r="BC119" i="1" s="1"/>
  <c r="T119" i="1"/>
  <c r="V119" i="1" s="1"/>
  <c r="X119" i="1" s="1"/>
  <c r="Z119" i="1" s="1"/>
  <c r="AB119" i="1" s="1"/>
  <c r="AD119" i="1" s="1"/>
  <c r="R119" i="1"/>
  <c r="BR118" i="1"/>
  <c r="BT118" i="1" s="1"/>
  <c r="BV118" i="1" s="1"/>
  <c r="BJ118" i="1"/>
  <c r="BL118" i="1" s="1"/>
  <c r="BN118" i="1" s="1"/>
  <c r="BP118" i="1" s="1"/>
  <c r="AK118" i="1"/>
  <c r="AM118" i="1" s="1"/>
  <c r="AO118" i="1" s="1"/>
  <c r="AQ118" i="1" s="1"/>
  <c r="AS118" i="1" s="1"/>
  <c r="AU118" i="1" s="1"/>
  <c r="AW118" i="1" s="1"/>
  <c r="AY118" i="1" s="1"/>
  <c r="BA118" i="1" s="1"/>
  <c r="BC118" i="1" s="1"/>
  <c r="L118" i="1"/>
  <c r="N118" i="1" s="1"/>
  <c r="P118" i="1" s="1"/>
  <c r="R118" i="1" s="1"/>
  <c r="T118" i="1" s="1"/>
  <c r="V118" i="1" s="1"/>
  <c r="X118" i="1" s="1"/>
  <c r="Z118" i="1" s="1"/>
  <c r="AB118" i="1" s="1"/>
  <c r="AD118" i="1" s="1"/>
  <c r="BP117" i="1"/>
  <c r="BR117" i="1" s="1"/>
  <c r="BT117" i="1" s="1"/>
  <c r="BV117" i="1" s="1"/>
  <c r="BL117" i="1"/>
  <c r="BN117" i="1" s="1"/>
  <c r="BJ117" i="1"/>
  <c r="AU117" i="1"/>
  <c r="AW117" i="1" s="1"/>
  <c r="AY117" i="1" s="1"/>
  <c r="BA117" i="1" s="1"/>
  <c r="BC117" i="1" s="1"/>
  <c r="AM117" i="1"/>
  <c r="AO117" i="1" s="1"/>
  <c r="AQ117" i="1" s="1"/>
  <c r="AS117" i="1" s="1"/>
  <c r="AK117" i="1"/>
  <c r="R117" i="1"/>
  <c r="T117" i="1" s="1"/>
  <c r="V117" i="1" s="1"/>
  <c r="X117" i="1" s="1"/>
  <c r="Z117" i="1" s="1"/>
  <c r="AB117" i="1" s="1"/>
  <c r="AD117" i="1" s="1"/>
  <c r="N117" i="1"/>
  <c r="P117" i="1" s="1"/>
  <c r="L117" i="1"/>
  <c r="BN116" i="1"/>
  <c r="BP116" i="1" s="1"/>
  <c r="BR116" i="1" s="1"/>
  <c r="BT116" i="1" s="1"/>
  <c r="BV116" i="1" s="1"/>
  <c r="BJ116" i="1"/>
  <c r="BL116" i="1" s="1"/>
  <c r="BH116" i="1"/>
  <c r="AI116" i="1"/>
  <c r="AK116" i="1" s="1"/>
  <c r="AM116" i="1" s="1"/>
  <c r="AO116" i="1" s="1"/>
  <c r="AQ116" i="1" s="1"/>
  <c r="AS116" i="1" s="1"/>
  <c r="AU116" i="1" s="1"/>
  <c r="AW116" i="1" s="1"/>
  <c r="AY116" i="1" s="1"/>
  <c r="BA116" i="1" s="1"/>
  <c r="BC116" i="1" s="1"/>
  <c r="H116" i="1"/>
  <c r="J116" i="1" s="1"/>
  <c r="L116" i="1" s="1"/>
  <c r="N116" i="1" s="1"/>
  <c r="P116" i="1" s="1"/>
  <c r="R116" i="1" s="1"/>
  <c r="T116" i="1" s="1"/>
  <c r="V116" i="1" s="1"/>
  <c r="X116" i="1" s="1"/>
  <c r="Z116" i="1" s="1"/>
  <c r="AB116" i="1" s="1"/>
  <c r="AD116" i="1" s="1"/>
  <c r="BL115" i="1"/>
  <c r="BN115" i="1" s="1"/>
  <c r="BP115" i="1" s="1"/>
  <c r="BR115" i="1" s="1"/>
  <c r="BT115" i="1" s="1"/>
  <c r="BV115" i="1" s="1"/>
  <c r="BH115" i="1"/>
  <c r="BJ115" i="1" s="1"/>
  <c r="BF115" i="1"/>
  <c r="AU115" i="1"/>
  <c r="AW115" i="1" s="1"/>
  <c r="AY115" i="1" s="1"/>
  <c r="BA115" i="1" s="1"/>
  <c r="BC115" i="1" s="1"/>
  <c r="AI115" i="1"/>
  <c r="AK115" i="1" s="1"/>
  <c r="AM115" i="1" s="1"/>
  <c r="AO115" i="1" s="1"/>
  <c r="AQ115" i="1" s="1"/>
  <c r="AS115" i="1" s="1"/>
  <c r="AG115" i="1"/>
  <c r="F115" i="1"/>
  <c r="H115" i="1" s="1"/>
  <c r="J115" i="1" s="1"/>
  <c r="L115" i="1" s="1"/>
  <c r="N115" i="1" s="1"/>
  <c r="P115" i="1" s="1"/>
  <c r="R115" i="1" s="1"/>
  <c r="T115" i="1" s="1"/>
  <c r="V115" i="1" s="1"/>
  <c r="X115" i="1" s="1"/>
  <c r="Z115" i="1" s="1"/>
  <c r="AB115" i="1" s="1"/>
  <c r="AD115" i="1" s="1"/>
  <c r="BP114" i="1"/>
  <c r="BR114" i="1" s="1"/>
  <c r="BT114" i="1" s="1"/>
  <c r="BV114" i="1" s="1"/>
  <c r="BL114" i="1"/>
  <c r="BN114" i="1" s="1"/>
  <c r="BJ114" i="1"/>
  <c r="AU114" i="1"/>
  <c r="AW114" i="1" s="1"/>
  <c r="AY114" i="1" s="1"/>
  <c r="BA114" i="1" s="1"/>
  <c r="BC114" i="1" s="1"/>
  <c r="AN114" i="1"/>
  <c r="AN111" i="1" s="1"/>
  <c r="AK114" i="1"/>
  <c r="AM114" i="1" s="1"/>
  <c r="AO114" i="1" s="1"/>
  <c r="AQ114" i="1" s="1"/>
  <c r="AS114" i="1" s="1"/>
  <c r="AI114" i="1"/>
  <c r="AD114" i="1"/>
  <c r="F114" i="1"/>
  <c r="H114" i="1" s="1"/>
  <c r="J114" i="1" s="1"/>
  <c r="L114" i="1" s="1"/>
  <c r="N114" i="1" s="1"/>
  <c r="P114" i="1" s="1"/>
  <c r="R114" i="1" s="1"/>
  <c r="T114" i="1" s="1"/>
  <c r="V114" i="1" s="1"/>
  <c r="X114" i="1" s="1"/>
  <c r="Z114" i="1" s="1"/>
  <c r="AB114" i="1" s="1"/>
  <c r="BP113" i="1"/>
  <c r="BR113" i="1" s="1"/>
  <c r="BT113" i="1" s="1"/>
  <c r="BV113" i="1" s="1"/>
  <c r="BL113" i="1"/>
  <c r="BN113" i="1" s="1"/>
  <c r="AO113" i="1"/>
  <c r="AQ113" i="1" s="1"/>
  <c r="AS113" i="1" s="1"/>
  <c r="AU113" i="1" s="1"/>
  <c r="AW113" i="1" s="1"/>
  <c r="AY113" i="1" s="1"/>
  <c r="BA113" i="1" s="1"/>
  <c r="BC113" i="1" s="1"/>
  <c r="P113" i="1"/>
  <c r="R113" i="1" s="1"/>
  <c r="T113" i="1" s="1"/>
  <c r="V113" i="1" s="1"/>
  <c r="X113" i="1" s="1"/>
  <c r="Z113" i="1" s="1"/>
  <c r="AB113" i="1" s="1"/>
  <c r="AD113" i="1" s="1"/>
  <c r="N113" i="1"/>
  <c r="BU111" i="1"/>
  <c r="BS111" i="1"/>
  <c r="BR111" i="1"/>
  <c r="BT111" i="1" s="1"/>
  <c r="BV111" i="1" s="1"/>
  <c r="BQ111" i="1"/>
  <c r="BO111" i="1"/>
  <c r="BN111" i="1"/>
  <c r="BP111" i="1" s="1"/>
  <c r="BM111" i="1"/>
  <c r="BK111" i="1"/>
  <c r="BJ111" i="1"/>
  <c r="BL111" i="1" s="1"/>
  <c r="BI111" i="1"/>
  <c r="BG111" i="1"/>
  <c r="BF111" i="1"/>
  <c r="BH111" i="1" s="1"/>
  <c r="BE111" i="1"/>
  <c r="BD111" i="1"/>
  <c r="BB111" i="1"/>
  <c r="AZ111" i="1"/>
  <c r="AX111" i="1"/>
  <c r="AV111" i="1"/>
  <c r="AT111" i="1"/>
  <c r="AR111" i="1"/>
  <c r="AP111" i="1"/>
  <c r="AL111" i="1"/>
  <c r="AJ111" i="1"/>
  <c r="AH111" i="1"/>
  <c r="AF111" i="1"/>
  <c r="AG111" i="1" s="1"/>
  <c r="AI111" i="1" s="1"/>
  <c r="AK111" i="1" s="1"/>
  <c r="AE111" i="1"/>
  <c r="AC111" i="1"/>
  <c r="AA111" i="1"/>
  <c r="Y111" i="1"/>
  <c r="W111" i="1"/>
  <c r="U111" i="1"/>
  <c r="S111" i="1"/>
  <c r="Q111" i="1"/>
  <c r="O111" i="1"/>
  <c r="N111" i="1"/>
  <c r="P111" i="1" s="1"/>
  <c r="R111" i="1" s="1"/>
  <c r="T111" i="1" s="1"/>
  <c r="V111" i="1" s="1"/>
  <c r="X111" i="1" s="1"/>
  <c r="Z111" i="1" s="1"/>
  <c r="AB111" i="1" s="1"/>
  <c r="AD111" i="1" s="1"/>
  <c r="M111" i="1"/>
  <c r="K111" i="1"/>
  <c r="J111" i="1"/>
  <c r="L111" i="1" s="1"/>
  <c r="I111" i="1"/>
  <c r="G111" i="1"/>
  <c r="F111" i="1"/>
  <c r="H111" i="1" s="1"/>
  <c r="E111" i="1"/>
  <c r="D111" i="1"/>
  <c r="BH110" i="1"/>
  <c r="BJ110" i="1" s="1"/>
  <c r="BL110" i="1" s="1"/>
  <c r="BN110" i="1" s="1"/>
  <c r="BP110" i="1" s="1"/>
  <c r="BR110" i="1" s="1"/>
  <c r="BT110" i="1" s="1"/>
  <c r="BV110" i="1" s="1"/>
  <c r="BF110" i="1"/>
  <c r="AI110" i="1"/>
  <c r="AK110" i="1" s="1"/>
  <c r="AM110" i="1" s="1"/>
  <c r="AO110" i="1" s="1"/>
  <c r="AQ110" i="1" s="1"/>
  <c r="AS110" i="1" s="1"/>
  <c r="AU110" i="1" s="1"/>
  <c r="AW110" i="1" s="1"/>
  <c r="AY110" i="1" s="1"/>
  <c r="BA110" i="1" s="1"/>
  <c r="BC110" i="1" s="1"/>
  <c r="AG110" i="1"/>
  <c r="N110" i="1"/>
  <c r="P110" i="1" s="1"/>
  <c r="R110" i="1" s="1"/>
  <c r="T110" i="1" s="1"/>
  <c r="V110" i="1" s="1"/>
  <c r="X110" i="1" s="1"/>
  <c r="Z110" i="1" s="1"/>
  <c r="AB110" i="1" s="1"/>
  <c r="AD110" i="1" s="1"/>
  <c r="F110" i="1"/>
  <c r="H110" i="1" s="1"/>
  <c r="J110" i="1" s="1"/>
  <c r="L110" i="1" s="1"/>
  <c r="BU108" i="1"/>
  <c r="BS108" i="1"/>
  <c r="BQ108" i="1"/>
  <c r="BO108" i="1"/>
  <c r="BM108" i="1"/>
  <c r="BK108" i="1"/>
  <c r="BI108" i="1"/>
  <c r="BG108" i="1"/>
  <c r="BE108" i="1"/>
  <c r="BF108" i="1" s="1"/>
  <c r="BH108" i="1" s="1"/>
  <c r="BJ108" i="1" s="1"/>
  <c r="BD108" i="1"/>
  <c r="BB108" i="1"/>
  <c r="AZ108" i="1"/>
  <c r="AX108" i="1"/>
  <c r="AV108" i="1"/>
  <c r="AT108" i="1"/>
  <c r="AR108" i="1"/>
  <c r="AP108" i="1"/>
  <c r="AN108" i="1"/>
  <c r="AM108" i="1"/>
  <c r="AO108" i="1" s="1"/>
  <c r="AQ108" i="1" s="1"/>
  <c r="AS108" i="1" s="1"/>
  <c r="AU108" i="1" s="1"/>
  <c r="AW108" i="1" s="1"/>
  <c r="AY108" i="1" s="1"/>
  <c r="BA108" i="1" s="1"/>
  <c r="BC108" i="1" s="1"/>
  <c r="AL108" i="1"/>
  <c r="AJ108" i="1"/>
  <c r="AI108" i="1"/>
  <c r="AK108" i="1" s="1"/>
  <c r="AH108" i="1"/>
  <c r="AF108" i="1"/>
  <c r="AE108" i="1"/>
  <c r="AG108" i="1" s="1"/>
  <c r="AC108" i="1"/>
  <c r="AA108" i="1"/>
  <c r="Y108" i="1"/>
  <c r="W108" i="1"/>
  <c r="U108" i="1"/>
  <c r="S108" i="1"/>
  <c r="Q108" i="1"/>
  <c r="O108" i="1"/>
  <c r="M108" i="1"/>
  <c r="K108" i="1"/>
  <c r="I108" i="1"/>
  <c r="G108" i="1"/>
  <c r="E108" i="1"/>
  <c r="F108" i="1" s="1"/>
  <c r="H108" i="1" s="1"/>
  <c r="J108" i="1" s="1"/>
  <c r="D108" i="1"/>
  <c r="BF107" i="1"/>
  <c r="BH107" i="1" s="1"/>
  <c r="BJ107" i="1" s="1"/>
  <c r="BL107" i="1" s="1"/>
  <c r="BN107" i="1" s="1"/>
  <c r="BP107" i="1" s="1"/>
  <c r="BR107" i="1" s="1"/>
  <c r="BT107" i="1" s="1"/>
  <c r="BV107" i="1" s="1"/>
  <c r="AG107" i="1"/>
  <c r="AI107" i="1" s="1"/>
  <c r="AK107" i="1" s="1"/>
  <c r="AM107" i="1" s="1"/>
  <c r="AO107" i="1" s="1"/>
  <c r="AQ107" i="1" s="1"/>
  <c r="AS107" i="1" s="1"/>
  <c r="AU107" i="1" s="1"/>
  <c r="AW107" i="1" s="1"/>
  <c r="AY107" i="1" s="1"/>
  <c r="BA107" i="1" s="1"/>
  <c r="BC107" i="1" s="1"/>
  <c r="P107" i="1"/>
  <c r="R107" i="1" s="1"/>
  <c r="T107" i="1" s="1"/>
  <c r="V107" i="1" s="1"/>
  <c r="X107" i="1" s="1"/>
  <c r="Z107" i="1" s="1"/>
  <c r="AB107" i="1" s="1"/>
  <c r="AD107" i="1" s="1"/>
  <c r="H107" i="1"/>
  <c r="J107" i="1" s="1"/>
  <c r="L107" i="1" s="1"/>
  <c r="N107" i="1" s="1"/>
  <c r="F107" i="1"/>
  <c r="BU105" i="1"/>
  <c r="BS105" i="1"/>
  <c r="BQ105" i="1"/>
  <c r="BO105" i="1"/>
  <c r="BM105" i="1"/>
  <c r="BK105" i="1"/>
  <c r="BI105" i="1"/>
  <c r="BG105" i="1"/>
  <c r="BE105" i="1"/>
  <c r="BD105" i="1"/>
  <c r="BB105" i="1"/>
  <c r="AZ105" i="1"/>
  <c r="AX105" i="1"/>
  <c r="AV105" i="1"/>
  <c r="AT105" i="1"/>
  <c r="AR105" i="1"/>
  <c r="AP105" i="1"/>
  <c r="AN105" i="1"/>
  <c r="AL105" i="1"/>
  <c r="AJ105" i="1"/>
  <c r="AH105" i="1"/>
  <c r="AF105" i="1"/>
  <c r="AE105" i="1"/>
  <c r="AC105" i="1"/>
  <c r="AA105" i="1"/>
  <c r="Y105" i="1"/>
  <c r="W105" i="1"/>
  <c r="U105" i="1"/>
  <c r="S105" i="1"/>
  <c r="Q105" i="1"/>
  <c r="P105" i="1"/>
  <c r="R105" i="1" s="1"/>
  <c r="T105" i="1" s="1"/>
  <c r="V105" i="1" s="1"/>
  <c r="X105" i="1" s="1"/>
  <c r="Z105" i="1" s="1"/>
  <c r="AB105" i="1" s="1"/>
  <c r="AD105" i="1" s="1"/>
  <c r="O105" i="1"/>
  <c r="M105" i="1"/>
  <c r="L105" i="1"/>
  <c r="N105" i="1" s="1"/>
  <c r="K105" i="1"/>
  <c r="I105" i="1"/>
  <c r="H105" i="1"/>
  <c r="J105" i="1" s="1"/>
  <c r="G105" i="1"/>
  <c r="E105" i="1"/>
  <c r="D105" i="1"/>
  <c r="F105" i="1" s="1"/>
  <c r="BH104" i="1"/>
  <c r="BJ104" i="1" s="1"/>
  <c r="BL104" i="1" s="1"/>
  <c r="BN104" i="1" s="1"/>
  <c r="BP104" i="1" s="1"/>
  <c r="BR104" i="1" s="1"/>
  <c r="BT104" i="1" s="1"/>
  <c r="BV104" i="1" s="1"/>
  <c r="BF104" i="1"/>
  <c r="AI104" i="1"/>
  <c r="AK104" i="1" s="1"/>
  <c r="AM104" i="1" s="1"/>
  <c r="AO104" i="1" s="1"/>
  <c r="AQ104" i="1" s="1"/>
  <c r="AS104" i="1" s="1"/>
  <c r="AU104" i="1" s="1"/>
  <c r="AW104" i="1" s="1"/>
  <c r="AY104" i="1" s="1"/>
  <c r="BA104" i="1" s="1"/>
  <c r="BC104" i="1" s="1"/>
  <c r="AG104" i="1"/>
  <c r="F104" i="1"/>
  <c r="H104" i="1" s="1"/>
  <c r="J104" i="1" s="1"/>
  <c r="L104" i="1" s="1"/>
  <c r="N104" i="1" s="1"/>
  <c r="P104" i="1" s="1"/>
  <c r="R104" i="1" s="1"/>
  <c r="T104" i="1" s="1"/>
  <c r="V104" i="1" s="1"/>
  <c r="X104" i="1" s="1"/>
  <c r="Z104" i="1" s="1"/>
  <c r="AB104" i="1" s="1"/>
  <c r="AD104" i="1" s="1"/>
  <c r="BH103" i="1"/>
  <c r="BJ103" i="1" s="1"/>
  <c r="BL103" i="1" s="1"/>
  <c r="BN103" i="1" s="1"/>
  <c r="BP103" i="1" s="1"/>
  <c r="BR103" i="1" s="1"/>
  <c r="BT103" i="1" s="1"/>
  <c r="BV103" i="1" s="1"/>
  <c r="BF103" i="1"/>
  <c r="AI103" i="1"/>
  <c r="AK103" i="1" s="1"/>
  <c r="AM103" i="1" s="1"/>
  <c r="AO103" i="1" s="1"/>
  <c r="AQ103" i="1" s="1"/>
  <c r="AS103" i="1" s="1"/>
  <c r="AU103" i="1" s="1"/>
  <c r="AW103" i="1" s="1"/>
  <c r="AY103" i="1" s="1"/>
  <c r="BA103" i="1" s="1"/>
  <c r="BC103" i="1" s="1"/>
  <c r="AG103" i="1"/>
  <c r="N103" i="1"/>
  <c r="P103" i="1" s="1"/>
  <c r="R103" i="1" s="1"/>
  <c r="T103" i="1" s="1"/>
  <c r="V103" i="1" s="1"/>
  <c r="X103" i="1" s="1"/>
  <c r="Z103" i="1" s="1"/>
  <c r="AB103" i="1" s="1"/>
  <c r="AD103" i="1" s="1"/>
  <c r="F103" i="1"/>
  <c r="H103" i="1" s="1"/>
  <c r="J103" i="1" s="1"/>
  <c r="L103" i="1" s="1"/>
  <c r="BU101" i="1"/>
  <c r="BS101" i="1"/>
  <c r="BQ101" i="1"/>
  <c r="BO101" i="1"/>
  <c r="BM101" i="1"/>
  <c r="BK101" i="1"/>
  <c r="BI101" i="1"/>
  <c r="BG101" i="1"/>
  <c r="BE101" i="1"/>
  <c r="BF101" i="1" s="1"/>
  <c r="BH101" i="1" s="1"/>
  <c r="BJ101" i="1" s="1"/>
  <c r="BD101" i="1"/>
  <c r="BC101" i="1"/>
  <c r="BB101" i="1"/>
  <c r="AZ101" i="1"/>
  <c r="AX101" i="1"/>
  <c r="AV101" i="1"/>
  <c r="AT101" i="1"/>
  <c r="AR101" i="1"/>
  <c r="AP101" i="1"/>
  <c r="AN101" i="1"/>
  <c r="AM101" i="1"/>
  <c r="AO101" i="1" s="1"/>
  <c r="AQ101" i="1" s="1"/>
  <c r="AS101" i="1" s="1"/>
  <c r="AU101" i="1" s="1"/>
  <c r="AW101" i="1" s="1"/>
  <c r="AY101" i="1" s="1"/>
  <c r="BA101" i="1" s="1"/>
  <c r="AL101" i="1"/>
  <c r="AJ101" i="1"/>
  <c r="AI101" i="1"/>
  <c r="AK101" i="1" s="1"/>
  <c r="AH101" i="1"/>
  <c r="AF101" i="1"/>
  <c r="AE101" i="1"/>
  <c r="AG101" i="1" s="1"/>
  <c r="AC101" i="1"/>
  <c r="AA101" i="1"/>
  <c r="Y101" i="1"/>
  <c r="W101" i="1"/>
  <c r="U101" i="1"/>
  <c r="S101" i="1"/>
  <c r="Q101" i="1"/>
  <c r="O101" i="1"/>
  <c r="M101" i="1"/>
  <c r="K101" i="1"/>
  <c r="I101" i="1"/>
  <c r="G101" i="1"/>
  <c r="E101" i="1"/>
  <c r="F101" i="1" s="1"/>
  <c r="H101" i="1" s="1"/>
  <c r="J101" i="1" s="1"/>
  <c r="D101" i="1"/>
  <c r="BF100" i="1"/>
  <c r="BH100" i="1" s="1"/>
  <c r="BJ100" i="1" s="1"/>
  <c r="BL100" i="1" s="1"/>
  <c r="BN100" i="1" s="1"/>
  <c r="BP100" i="1" s="1"/>
  <c r="BR100" i="1" s="1"/>
  <c r="BT100" i="1" s="1"/>
  <c r="BV100" i="1" s="1"/>
  <c r="AW100" i="1"/>
  <c r="AY100" i="1" s="1"/>
  <c r="BA100" i="1" s="1"/>
  <c r="BC100" i="1" s="1"/>
  <c r="AG100" i="1"/>
  <c r="AI100" i="1" s="1"/>
  <c r="AK100" i="1" s="1"/>
  <c r="AM100" i="1" s="1"/>
  <c r="AO100" i="1" s="1"/>
  <c r="AQ100" i="1" s="1"/>
  <c r="AS100" i="1" s="1"/>
  <c r="AU100" i="1" s="1"/>
  <c r="P100" i="1"/>
  <c r="R100" i="1" s="1"/>
  <c r="T100" i="1" s="1"/>
  <c r="V100" i="1" s="1"/>
  <c r="X100" i="1" s="1"/>
  <c r="Z100" i="1" s="1"/>
  <c r="AB100" i="1" s="1"/>
  <c r="AD100" i="1" s="1"/>
  <c r="H100" i="1"/>
  <c r="J100" i="1" s="1"/>
  <c r="L100" i="1" s="1"/>
  <c r="N100" i="1" s="1"/>
  <c r="F100" i="1"/>
  <c r="BU98" i="1"/>
  <c r="BS98" i="1"/>
  <c r="BQ98" i="1"/>
  <c r="BO98" i="1"/>
  <c r="BM98" i="1"/>
  <c r="BK98" i="1"/>
  <c r="BI98" i="1"/>
  <c r="BG98" i="1"/>
  <c r="BE98" i="1"/>
  <c r="BD98" i="1"/>
  <c r="BB98" i="1"/>
  <c r="AZ98" i="1"/>
  <c r="AX98" i="1"/>
  <c r="AV98" i="1"/>
  <c r="AT98" i="1"/>
  <c r="AR98" i="1"/>
  <c r="AP98" i="1"/>
  <c r="AN98" i="1"/>
  <c r="AL98" i="1"/>
  <c r="AJ98" i="1"/>
  <c r="AH98" i="1"/>
  <c r="AF98" i="1"/>
  <c r="AE98" i="1"/>
  <c r="AC98" i="1"/>
  <c r="AA98" i="1"/>
  <c r="Y98" i="1"/>
  <c r="W98" i="1"/>
  <c r="U98" i="1"/>
  <c r="S98" i="1"/>
  <c r="Q98" i="1"/>
  <c r="P98" i="1"/>
  <c r="R98" i="1" s="1"/>
  <c r="T98" i="1" s="1"/>
  <c r="V98" i="1" s="1"/>
  <c r="X98" i="1" s="1"/>
  <c r="Z98" i="1" s="1"/>
  <c r="AB98" i="1" s="1"/>
  <c r="AD98" i="1" s="1"/>
  <c r="O98" i="1"/>
  <c r="M98" i="1"/>
  <c r="L98" i="1"/>
  <c r="N98" i="1" s="1"/>
  <c r="K98" i="1"/>
  <c r="I98" i="1"/>
  <c r="H98" i="1"/>
  <c r="J98" i="1" s="1"/>
  <c r="G98" i="1"/>
  <c r="E98" i="1"/>
  <c r="D98" i="1"/>
  <c r="F98" i="1" s="1"/>
  <c r="BL97" i="1"/>
  <c r="BN97" i="1" s="1"/>
  <c r="BP97" i="1" s="1"/>
  <c r="BR97" i="1" s="1"/>
  <c r="BT97" i="1" s="1"/>
  <c r="BV97" i="1" s="1"/>
  <c r="BJ97" i="1"/>
  <c r="AM97" i="1"/>
  <c r="AO97" i="1" s="1"/>
  <c r="AQ97" i="1" s="1"/>
  <c r="AS97" i="1" s="1"/>
  <c r="AU97" i="1" s="1"/>
  <c r="AW97" i="1" s="1"/>
  <c r="AY97" i="1" s="1"/>
  <c r="BA97" i="1" s="1"/>
  <c r="BC97" i="1" s="1"/>
  <c r="AK97" i="1"/>
  <c r="N97" i="1"/>
  <c r="P97" i="1" s="1"/>
  <c r="R97" i="1" s="1"/>
  <c r="T97" i="1" s="1"/>
  <c r="V97" i="1" s="1"/>
  <c r="X97" i="1" s="1"/>
  <c r="Z97" i="1" s="1"/>
  <c r="AB97" i="1" s="1"/>
  <c r="AD97" i="1" s="1"/>
  <c r="L97" i="1"/>
  <c r="BF96" i="1"/>
  <c r="BH96" i="1" s="1"/>
  <c r="BJ96" i="1" s="1"/>
  <c r="BL96" i="1" s="1"/>
  <c r="BN96" i="1" s="1"/>
  <c r="BP96" i="1" s="1"/>
  <c r="BR96" i="1" s="1"/>
  <c r="BT96" i="1" s="1"/>
  <c r="BV96" i="1" s="1"/>
  <c r="AN96" i="1"/>
  <c r="AI96" i="1"/>
  <c r="AK96" i="1" s="1"/>
  <c r="AM96" i="1" s="1"/>
  <c r="AO96" i="1" s="1"/>
  <c r="AQ96" i="1" s="1"/>
  <c r="AS96" i="1" s="1"/>
  <c r="AU96" i="1" s="1"/>
  <c r="AW96" i="1" s="1"/>
  <c r="AY96" i="1" s="1"/>
  <c r="BA96" i="1" s="1"/>
  <c r="BC96" i="1" s="1"/>
  <c r="AG96" i="1"/>
  <c r="M96" i="1"/>
  <c r="L96" i="1"/>
  <c r="N96" i="1" s="1"/>
  <c r="P96" i="1" s="1"/>
  <c r="R96" i="1" s="1"/>
  <c r="T96" i="1" s="1"/>
  <c r="V96" i="1" s="1"/>
  <c r="X96" i="1" s="1"/>
  <c r="Z96" i="1" s="1"/>
  <c r="AB96" i="1" s="1"/>
  <c r="AD96" i="1" s="1"/>
  <c r="H96" i="1"/>
  <c r="J96" i="1" s="1"/>
  <c r="F96" i="1"/>
  <c r="BF95" i="1"/>
  <c r="BH95" i="1" s="1"/>
  <c r="BJ95" i="1" s="1"/>
  <c r="BL95" i="1" s="1"/>
  <c r="BN95" i="1" s="1"/>
  <c r="BP95" i="1" s="1"/>
  <c r="BR95" i="1" s="1"/>
  <c r="BT95" i="1" s="1"/>
  <c r="BV95" i="1" s="1"/>
  <c r="AK95" i="1"/>
  <c r="AM95" i="1" s="1"/>
  <c r="AO95" i="1" s="1"/>
  <c r="AQ95" i="1" s="1"/>
  <c r="AS95" i="1" s="1"/>
  <c r="AU95" i="1" s="1"/>
  <c r="AW95" i="1" s="1"/>
  <c r="AY95" i="1" s="1"/>
  <c r="BA95" i="1" s="1"/>
  <c r="BC95" i="1" s="1"/>
  <c r="AG95" i="1"/>
  <c r="AI95" i="1" s="1"/>
  <c r="W95" i="1"/>
  <c r="W93" i="1" s="1"/>
  <c r="M95" i="1"/>
  <c r="H95" i="1"/>
  <c r="J95" i="1" s="1"/>
  <c r="L95" i="1" s="1"/>
  <c r="N95" i="1" s="1"/>
  <c r="P95" i="1" s="1"/>
  <c r="R95" i="1" s="1"/>
  <c r="T95" i="1" s="1"/>
  <c r="V95" i="1" s="1"/>
  <c r="X95" i="1" s="1"/>
  <c r="Z95" i="1" s="1"/>
  <c r="AB95" i="1" s="1"/>
  <c r="AD95" i="1" s="1"/>
  <c r="F95" i="1"/>
  <c r="BU93" i="1"/>
  <c r="BS93" i="1"/>
  <c r="BQ93" i="1"/>
  <c r="BO93" i="1"/>
  <c r="BM93" i="1"/>
  <c r="BK93" i="1"/>
  <c r="BI93" i="1"/>
  <c r="BI76" i="1" s="1"/>
  <c r="BG93" i="1"/>
  <c r="BE93" i="1"/>
  <c r="BE204" i="1" s="1"/>
  <c r="BD93" i="1"/>
  <c r="BF93" i="1" s="1"/>
  <c r="BH93" i="1" s="1"/>
  <c r="BJ93" i="1" s="1"/>
  <c r="BL93" i="1" s="1"/>
  <c r="BN93" i="1" s="1"/>
  <c r="BP93" i="1" s="1"/>
  <c r="BR93" i="1" s="1"/>
  <c r="BT93" i="1" s="1"/>
  <c r="BV93" i="1" s="1"/>
  <c r="BB93" i="1"/>
  <c r="BB204" i="1" s="1"/>
  <c r="AZ93" i="1"/>
  <c r="AX93" i="1"/>
  <c r="AX204" i="1" s="1"/>
  <c r="AV93" i="1"/>
  <c r="AT93" i="1"/>
  <c r="AT204" i="1" s="1"/>
  <c r="AR93" i="1"/>
  <c r="AP93" i="1"/>
  <c r="AP204" i="1" s="1"/>
  <c r="AN93" i="1"/>
  <c r="AL93" i="1"/>
  <c r="AL204" i="1" s="1"/>
  <c r="AJ93" i="1"/>
  <c r="AH93" i="1"/>
  <c r="AH204" i="1" s="1"/>
  <c r="AF93" i="1"/>
  <c r="AE93" i="1"/>
  <c r="AC93" i="1"/>
  <c r="AC204" i="1" s="1"/>
  <c r="AA93" i="1"/>
  <c r="Y93" i="1"/>
  <c r="Y204" i="1" s="1"/>
  <c r="U93" i="1"/>
  <c r="U204" i="1" s="1"/>
  <c r="S93" i="1"/>
  <c r="Q93" i="1"/>
  <c r="Q204" i="1" s="1"/>
  <c r="O93" i="1"/>
  <c r="M93" i="1"/>
  <c r="M204" i="1" s="1"/>
  <c r="K93" i="1"/>
  <c r="I93" i="1"/>
  <c r="I204" i="1" s="1"/>
  <c r="G93" i="1"/>
  <c r="E93" i="1"/>
  <c r="E204" i="1" s="1"/>
  <c r="D93" i="1"/>
  <c r="D204" i="1" s="1"/>
  <c r="BL92" i="1"/>
  <c r="BN92" i="1" s="1"/>
  <c r="BP92" i="1" s="1"/>
  <c r="BR92" i="1" s="1"/>
  <c r="BT92" i="1" s="1"/>
  <c r="BV92" i="1" s="1"/>
  <c r="BH92" i="1"/>
  <c r="BJ92" i="1" s="1"/>
  <c r="BF92" i="1"/>
  <c r="AI92" i="1"/>
  <c r="AK92" i="1" s="1"/>
  <c r="AM92" i="1" s="1"/>
  <c r="AO92" i="1" s="1"/>
  <c r="AQ92" i="1" s="1"/>
  <c r="AS92" i="1" s="1"/>
  <c r="AU92" i="1" s="1"/>
  <c r="AW92" i="1" s="1"/>
  <c r="AY92" i="1" s="1"/>
  <c r="BA92" i="1" s="1"/>
  <c r="BC92" i="1" s="1"/>
  <c r="AG92" i="1"/>
  <c r="V92" i="1"/>
  <c r="X92" i="1" s="1"/>
  <c r="Z92" i="1" s="1"/>
  <c r="AB92" i="1" s="1"/>
  <c r="AD92" i="1" s="1"/>
  <c r="F92" i="1"/>
  <c r="H92" i="1" s="1"/>
  <c r="J92" i="1" s="1"/>
  <c r="L92" i="1" s="1"/>
  <c r="N92" i="1" s="1"/>
  <c r="P92" i="1" s="1"/>
  <c r="R92" i="1" s="1"/>
  <c r="T92" i="1" s="1"/>
  <c r="BH91" i="1"/>
  <c r="BJ91" i="1" s="1"/>
  <c r="BL91" i="1" s="1"/>
  <c r="BN91" i="1" s="1"/>
  <c r="BP91" i="1" s="1"/>
  <c r="BR91" i="1" s="1"/>
  <c r="BT91" i="1" s="1"/>
  <c r="BV91" i="1" s="1"/>
  <c r="BF91" i="1"/>
  <c r="AU91" i="1"/>
  <c r="AW91" i="1" s="1"/>
  <c r="AY91" i="1" s="1"/>
  <c r="BA91" i="1" s="1"/>
  <c r="BC91" i="1" s="1"/>
  <c r="AI91" i="1"/>
  <c r="AK91" i="1" s="1"/>
  <c r="AM91" i="1" s="1"/>
  <c r="AO91" i="1" s="1"/>
  <c r="AQ91" i="1" s="1"/>
  <c r="AS91" i="1" s="1"/>
  <c r="AG91" i="1"/>
  <c r="H91" i="1"/>
  <c r="J91" i="1" s="1"/>
  <c r="L91" i="1" s="1"/>
  <c r="N91" i="1" s="1"/>
  <c r="P91" i="1" s="1"/>
  <c r="R91" i="1" s="1"/>
  <c r="T91" i="1" s="1"/>
  <c r="V91" i="1" s="1"/>
  <c r="X91" i="1" s="1"/>
  <c r="Z91" i="1" s="1"/>
  <c r="AB91" i="1" s="1"/>
  <c r="AD91" i="1" s="1"/>
  <c r="F91" i="1"/>
  <c r="BP90" i="1"/>
  <c r="BR90" i="1" s="1"/>
  <c r="BT90" i="1" s="1"/>
  <c r="BV90" i="1" s="1"/>
  <c r="BH90" i="1"/>
  <c r="BJ90" i="1" s="1"/>
  <c r="BL90" i="1" s="1"/>
  <c r="BN90" i="1" s="1"/>
  <c r="BF90" i="1"/>
  <c r="AK90" i="1"/>
  <c r="AM90" i="1" s="1"/>
  <c r="AO90" i="1" s="1"/>
  <c r="AQ90" i="1" s="1"/>
  <c r="AS90" i="1" s="1"/>
  <c r="AU90" i="1" s="1"/>
  <c r="AW90" i="1" s="1"/>
  <c r="AY90" i="1" s="1"/>
  <c r="BA90" i="1" s="1"/>
  <c r="BC90" i="1" s="1"/>
  <c r="AI90" i="1"/>
  <c r="AG90" i="1"/>
  <c r="R90" i="1"/>
  <c r="T90" i="1" s="1"/>
  <c r="V90" i="1" s="1"/>
  <c r="X90" i="1" s="1"/>
  <c r="Z90" i="1" s="1"/>
  <c r="AB90" i="1" s="1"/>
  <c r="AD90" i="1" s="1"/>
  <c r="F90" i="1"/>
  <c r="H90" i="1" s="1"/>
  <c r="J90" i="1" s="1"/>
  <c r="L90" i="1" s="1"/>
  <c r="N90" i="1" s="1"/>
  <c r="P90" i="1" s="1"/>
  <c r="BN89" i="1"/>
  <c r="BP89" i="1" s="1"/>
  <c r="BR89" i="1" s="1"/>
  <c r="BT89" i="1" s="1"/>
  <c r="BV89" i="1" s="1"/>
  <c r="BF89" i="1"/>
  <c r="BH89" i="1" s="1"/>
  <c r="BJ89" i="1" s="1"/>
  <c r="BL89" i="1" s="1"/>
  <c r="AG89" i="1"/>
  <c r="AI89" i="1" s="1"/>
  <c r="AK89" i="1" s="1"/>
  <c r="AM89" i="1" s="1"/>
  <c r="AO89" i="1" s="1"/>
  <c r="AQ89" i="1" s="1"/>
  <c r="AS89" i="1" s="1"/>
  <c r="AU89" i="1" s="1"/>
  <c r="AW89" i="1" s="1"/>
  <c r="AY89" i="1" s="1"/>
  <c r="BA89" i="1" s="1"/>
  <c r="BC89" i="1" s="1"/>
  <c r="J89" i="1"/>
  <c r="L89" i="1" s="1"/>
  <c r="N89" i="1" s="1"/>
  <c r="P89" i="1" s="1"/>
  <c r="R89" i="1" s="1"/>
  <c r="T89" i="1" s="1"/>
  <c r="V89" i="1" s="1"/>
  <c r="X89" i="1" s="1"/>
  <c r="Z89" i="1" s="1"/>
  <c r="AB89" i="1" s="1"/>
  <c r="AD89" i="1" s="1"/>
  <c r="F89" i="1"/>
  <c r="H89" i="1" s="1"/>
  <c r="BR88" i="1"/>
  <c r="BT88" i="1" s="1"/>
  <c r="BV88" i="1" s="1"/>
  <c r="BH88" i="1"/>
  <c r="BJ88" i="1" s="1"/>
  <c r="BL88" i="1" s="1"/>
  <c r="BN88" i="1" s="1"/>
  <c r="BP88" i="1" s="1"/>
  <c r="BF88" i="1"/>
  <c r="AM88" i="1"/>
  <c r="AO88" i="1" s="1"/>
  <c r="AQ88" i="1" s="1"/>
  <c r="AS88" i="1" s="1"/>
  <c r="AU88" i="1" s="1"/>
  <c r="AW88" i="1" s="1"/>
  <c r="AY88" i="1" s="1"/>
  <c r="BA88" i="1" s="1"/>
  <c r="BC88" i="1" s="1"/>
  <c r="AI88" i="1"/>
  <c r="AK88" i="1" s="1"/>
  <c r="AG88" i="1"/>
  <c r="T88" i="1"/>
  <c r="V88" i="1" s="1"/>
  <c r="X88" i="1" s="1"/>
  <c r="Z88" i="1" s="1"/>
  <c r="AB88" i="1" s="1"/>
  <c r="AD88" i="1" s="1"/>
  <c r="J88" i="1"/>
  <c r="L88" i="1" s="1"/>
  <c r="N88" i="1" s="1"/>
  <c r="P88" i="1" s="1"/>
  <c r="R88" i="1" s="1"/>
  <c r="F88" i="1"/>
  <c r="H88" i="1" s="1"/>
  <c r="BH87" i="1"/>
  <c r="BJ87" i="1" s="1"/>
  <c r="BL87" i="1" s="1"/>
  <c r="BN87" i="1" s="1"/>
  <c r="BP87" i="1" s="1"/>
  <c r="BR87" i="1" s="1"/>
  <c r="BT87" i="1" s="1"/>
  <c r="BV87" i="1" s="1"/>
  <c r="AS87" i="1"/>
  <c r="AU87" i="1" s="1"/>
  <c r="AW87" i="1" s="1"/>
  <c r="AY87" i="1" s="1"/>
  <c r="BA87" i="1" s="1"/>
  <c r="BC87" i="1" s="1"/>
  <c r="AK87" i="1"/>
  <c r="AM87" i="1" s="1"/>
  <c r="AO87" i="1" s="1"/>
  <c r="AQ87" i="1" s="1"/>
  <c r="AI87" i="1"/>
  <c r="L87" i="1"/>
  <c r="N87" i="1" s="1"/>
  <c r="P87" i="1" s="1"/>
  <c r="R87" i="1" s="1"/>
  <c r="T87" i="1" s="1"/>
  <c r="V87" i="1" s="1"/>
  <c r="X87" i="1" s="1"/>
  <c r="Z87" i="1" s="1"/>
  <c r="AB87" i="1" s="1"/>
  <c r="AD87" i="1" s="1"/>
  <c r="F87" i="1"/>
  <c r="H87" i="1" s="1"/>
  <c r="J87" i="1" s="1"/>
  <c r="BT86" i="1"/>
  <c r="BV86" i="1" s="1"/>
  <c r="BH86" i="1"/>
  <c r="BJ86" i="1" s="1"/>
  <c r="BL86" i="1" s="1"/>
  <c r="BN86" i="1" s="1"/>
  <c r="BP86" i="1" s="1"/>
  <c r="BR86" i="1" s="1"/>
  <c r="BF86" i="1"/>
  <c r="AM86" i="1"/>
  <c r="AO86" i="1" s="1"/>
  <c r="AQ86" i="1" s="1"/>
  <c r="AS86" i="1" s="1"/>
  <c r="AU86" i="1" s="1"/>
  <c r="AW86" i="1" s="1"/>
  <c r="AY86" i="1" s="1"/>
  <c r="BA86" i="1" s="1"/>
  <c r="BC86" i="1" s="1"/>
  <c r="AG86" i="1"/>
  <c r="AI86" i="1" s="1"/>
  <c r="AK86" i="1" s="1"/>
  <c r="F86" i="1"/>
  <c r="H86" i="1" s="1"/>
  <c r="J86" i="1" s="1"/>
  <c r="L86" i="1" s="1"/>
  <c r="N86" i="1" s="1"/>
  <c r="P86" i="1" s="1"/>
  <c r="R86" i="1" s="1"/>
  <c r="T86" i="1" s="1"/>
  <c r="V86" i="1" s="1"/>
  <c r="X86" i="1" s="1"/>
  <c r="Z86" i="1" s="1"/>
  <c r="AB86" i="1" s="1"/>
  <c r="AD86" i="1" s="1"/>
  <c r="BU84" i="1"/>
  <c r="BS84" i="1"/>
  <c r="BQ84" i="1"/>
  <c r="BO84" i="1"/>
  <c r="BM84" i="1"/>
  <c r="BK84" i="1"/>
  <c r="BI84" i="1"/>
  <c r="BG84" i="1"/>
  <c r="BF84" i="1"/>
  <c r="BB84" i="1"/>
  <c r="AZ84" i="1"/>
  <c r="AX84" i="1"/>
  <c r="AV84" i="1"/>
  <c r="AT84" i="1"/>
  <c r="AR84" i="1"/>
  <c r="AP84" i="1"/>
  <c r="AN84" i="1"/>
  <c r="AL84" i="1"/>
  <c r="AK84" i="1"/>
  <c r="AM84" i="1" s="1"/>
  <c r="AO84" i="1" s="1"/>
  <c r="AQ84" i="1" s="1"/>
  <c r="AS84" i="1" s="1"/>
  <c r="AU84" i="1" s="1"/>
  <c r="AW84" i="1" s="1"/>
  <c r="AY84" i="1" s="1"/>
  <c r="BA84" i="1" s="1"/>
  <c r="BC84" i="1" s="1"/>
  <c r="AJ84" i="1"/>
  <c r="AH84" i="1"/>
  <c r="AG84" i="1"/>
  <c r="AI84" i="1" s="1"/>
  <c r="AC84" i="1"/>
  <c r="AA84" i="1"/>
  <c r="Y84" i="1"/>
  <c r="W84" i="1"/>
  <c r="U84" i="1"/>
  <c r="S84" i="1"/>
  <c r="Q84" i="1"/>
  <c r="O84" i="1"/>
  <c r="M84" i="1"/>
  <c r="K84" i="1"/>
  <c r="I84" i="1"/>
  <c r="G84" i="1"/>
  <c r="D84" i="1"/>
  <c r="BF83" i="1"/>
  <c r="BH83" i="1" s="1"/>
  <c r="BJ83" i="1" s="1"/>
  <c r="BL83" i="1" s="1"/>
  <c r="BN83" i="1" s="1"/>
  <c r="BP83" i="1" s="1"/>
  <c r="BR83" i="1" s="1"/>
  <c r="BT83" i="1" s="1"/>
  <c r="BV83" i="1" s="1"/>
  <c r="AO83" i="1"/>
  <c r="AQ83" i="1" s="1"/>
  <c r="AS83" i="1" s="1"/>
  <c r="AU83" i="1" s="1"/>
  <c r="AW83" i="1" s="1"/>
  <c r="AY83" i="1" s="1"/>
  <c r="BA83" i="1" s="1"/>
  <c r="BC83" i="1" s="1"/>
  <c r="AG83" i="1"/>
  <c r="AI83" i="1" s="1"/>
  <c r="AK83" i="1" s="1"/>
  <c r="AM83" i="1" s="1"/>
  <c r="H83" i="1"/>
  <c r="J83" i="1" s="1"/>
  <c r="L83" i="1" s="1"/>
  <c r="N83" i="1" s="1"/>
  <c r="P83" i="1" s="1"/>
  <c r="R83" i="1" s="1"/>
  <c r="T83" i="1" s="1"/>
  <c r="V83" i="1" s="1"/>
  <c r="X83" i="1" s="1"/>
  <c r="Z83" i="1" s="1"/>
  <c r="AB83" i="1" s="1"/>
  <c r="AD83" i="1" s="1"/>
  <c r="F83" i="1"/>
  <c r="BP82" i="1"/>
  <c r="BR82" i="1" s="1"/>
  <c r="BT82" i="1" s="1"/>
  <c r="BV82" i="1" s="1"/>
  <c r="BH82" i="1"/>
  <c r="BJ82" i="1" s="1"/>
  <c r="BL82" i="1" s="1"/>
  <c r="BN82" i="1" s="1"/>
  <c r="BF82" i="1"/>
  <c r="AK82" i="1"/>
  <c r="AM82" i="1" s="1"/>
  <c r="AO82" i="1" s="1"/>
  <c r="AQ82" i="1" s="1"/>
  <c r="AS82" i="1" s="1"/>
  <c r="AU82" i="1" s="1"/>
  <c r="AW82" i="1" s="1"/>
  <c r="AY82" i="1" s="1"/>
  <c r="BA82" i="1" s="1"/>
  <c r="BC82" i="1" s="1"/>
  <c r="AI82" i="1"/>
  <c r="AG82" i="1"/>
  <c r="R82" i="1"/>
  <c r="T82" i="1" s="1"/>
  <c r="V82" i="1" s="1"/>
  <c r="X82" i="1" s="1"/>
  <c r="Z82" i="1" s="1"/>
  <c r="AB82" i="1" s="1"/>
  <c r="AD82" i="1" s="1"/>
  <c r="F82" i="1"/>
  <c r="H82" i="1" s="1"/>
  <c r="J82" i="1" s="1"/>
  <c r="L82" i="1" s="1"/>
  <c r="N82" i="1" s="1"/>
  <c r="P82" i="1" s="1"/>
  <c r="BN81" i="1"/>
  <c r="BP81" i="1" s="1"/>
  <c r="BR81" i="1" s="1"/>
  <c r="BT81" i="1" s="1"/>
  <c r="BV81" i="1" s="1"/>
  <c r="BF81" i="1"/>
  <c r="BH81" i="1" s="1"/>
  <c r="BJ81" i="1" s="1"/>
  <c r="BL81" i="1" s="1"/>
  <c r="AG81" i="1"/>
  <c r="AI81" i="1" s="1"/>
  <c r="AK81" i="1" s="1"/>
  <c r="AM81" i="1" s="1"/>
  <c r="AO81" i="1" s="1"/>
  <c r="AQ81" i="1" s="1"/>
  <c r="AS81" i="1" s="1"/>
  <c r="AU81" i="1" s="1"/>
  <c r="AW81" i="1" s="1"/>
  <c r="AY81" i="1" s="1"/>
  <c r="BA81" i="1" s="1"/>
  <c r="BC81" i="1" s="1"/>
  <c r="J81" i="1"/>
  <c r="L81" i="1" s="1"/>
  <c r="N81" i="1" s="1"/>
  <c r="P81" i="1" s="1"/>
  <c r="R81" i="1" s="1"/>
  <c r="T81" i="1" s="1"/>
  <c r="V81" i="1" s="1"/>
  <c r="X81" i="1" s="1"/>
  <c r="Z81" i="1" s="1"/>
  <c r="AB81" i="1" s="1"/>
  <c r="AD81" i="1" s="1"/>
  <c r="F81" i="1"/>
  <c r="H81" i="1" s="1"/>
  <c r="BU80" i="1"/>
  <c r="BS80" i="1"/>
  <c r="BQ80" i="1"/>
  <c r="BO80" i="1"/>
  <c r="BM80" i="1"/>
  <c r="BK80" i="1"/>
  <c r="BI80" i="1"/>
  <c r="BG80" i="1"/>
  <c r="BE80" i="1"/>
  <c r="BF80" i="1" s="1"/>
  <c r="BH80" i="1" s="1"/>
  <c r="BJ80" i="1" s="1"/>
  <c r="BL80" i="1" s="1"/>
  <c r="BN80" i="1" s="1"/>
  <c r="BD80" i="1"/>
  <c r="BB80" i="1"/>
  <c r="AZ80" i="1"/>
  <c r="AX80" i="1"/>
  <c r="AV80" i="1"/>
  <c r="AT80" i="1"/>
  <c r="AR80" i="1"/>
  <c r="AP80" i="1"/>
  <c r="AN80" i="1"/>
  <c r="AL80" i="1"/>
  <c r="AK80" i="1"/>
  <c r="AM80" i="1" s="1"/>
  <c r="AO80" i="1" s="1"/>
  <c r="AQ80" i="1" s="1"/>
  <c r="AS80" i="1" s="1"/>
  <c r="AU80" i="1" s="1"/>
  <c r="AW80" i="1" s="1"/>
  <c r="AY80" i="1" s="1"/>
  <c r="BA80" i="1" s="1"/>
  <c r="BC80" i="1" s="1"/>
  <c r="AJ80" i="1"/>
  <c r="AH80" i="1"/>
  <c r="AG80" i="1"/>
  <c r="AI80" i="1" s="1"/>
  <c r="AF80" i="1"/>
  <c r="AE80" i="1"/>
  <c r="AC80" i="1"/>
  <c r="AA80" i="1"/>
  <c r="Y80" i="1"/>
  <c r="W80" i="1"/>
  <c r="U80" i="1"/>
  <c r="S80" i="1"/>
  <c r="Q80" i="1"/>
  <c r="O80" i="1"/>
  <c r="M80" i="1"/>
  <c r="K80" i="1"/>
  <c r="I80" i="1"/>
  <c r="G80" i="1"/>
  <c r="E80" i="1"/>
  <c r="F80" i="1" s="1"/>
  <c r="H80" i="1" s="1"/>
  <c r="J80" i="1" s="1"/>
  <c r="L80" i="1" s="1"/>
  <c r="N80" i="1" s="1"/>
  <c r="P80" i="1" s="1"/>
  <c r="R80" i="1" s="1"/>
  <c r="T80" i="1" s="1"/>
  <c r="V80" i="1" s="1"/>
  <c r="X80" i="1" s="1"/>
  <c r="Z80" i="1" s="1"/>
  <c r="AB80" i="1" s="1"/>
  <c r="AD80" i="1" s="1"/>
  <c r="D80" i="1"/>
  <c r="BU79" i="1"/>
  <c r="BS79" i="1"/>
  <c r="BQ79" i="1"/>
  <c r="BO79" i="1"/>
  <c r="BM79" i="1"/>
  <c r="BK79" i="1"/>
  <c r="BI79" i="1"/>
  <c r="BH79" i="1"/>
  <c r="BJ79" i="1" s="1"/>
  <c r="BL79" i="1" s="1"/>
  <c r="BN79" i="1" s="1"/>
  <c r="BP79" i="1" s="1"/>
  <c r="BR79" i="1" s="1"/>
  <c r="BT79" i="1" s="1"/>
  <c r="BV79" i="1" s="1"/>
  <c r="BG79" i="1"/>
  <c r="BE79" i="1"/>
  <c r="BD79" i="1"/>
  <c r="BF79" i="1" s="1"/>
  <c r="BB79" i="1"/>
  <c r="AZ79" i="1"/>
  <c r="AX79" i="1"/>
  <c r="AV79" i="1"/>
  <c r="AT79" i="1"/>
  <c r="AR79" i="1"/>
  <c r="AP79" i="1"/>
  <c r="AN79" i="1"/>
  <c r="AL79" i="1"/>
  <c r="AJ79" i="1"/>
  <c r="AH79" i="1"/>
  <c r="AF79" i="1"/>
  <c r="AG79" i="1" s="1"/>
  <c r="AI79" i="1" s="1"/>
  <c r="AK79" i="1" s="1"/>
  <c r="AM79" i="1" s="1"/>
  <c r="AO79" i="1" s="1"/>
  <c r="AQ79" i="1" s="1"/>
  <c r="AS79" i="1" s="1"/>
  <c r="AU79" i="1" s="1"/>
  <c r="AW79" i="1" s="1"/>
  <c r="AY79" i="1" s="1"/>
  <c r="BA79" i="1" s="1"/>
  <c r="BC79" i="1" s="1"/>
  <c r="AE79" i="1"/>
  <c r="AC79" i="1"/>
  <c r="AA79" i="1"/>
  <c r="Y79" i="1"/>
  <c r="W79" i="1"/>
  <c r="U79" i="1"/>
  <c r="S79" i="1"/>
  <c r="Q79" i="1"/>
  <c r="O79" i="1"/>
  <c r="M79" i="1"/>
  <c r="K79" i="1"/>
  <c r="I79" i="1"/>
  <c r="G79" i="1"/>
  <c r="E79" i="1"/>
  <c r="D79" i="1"/>
  <c r="F79" i="1" s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AB79" i="1" s="1"/>
  <c r="AD79" i="1" s="1"/>
  <c r="BU78" i="1"/>
  <c r="BS78" i="1"/>
  <c r="BQ78" i="1"/>
  <c r="BO78" i="1"/>
  <c r="BM78" i="1"/>
  <c r="BK78" i="1"/>
  <c r="BI78" i="1"/>
  <c r="BG78" i="1"/>
  <c r="BE78" i="1"/>
  <c r="BD78" i="1"/>
  <c r="BB78" i="1"/>
  <c r="AZ78" i="1"/>
  <c r="AX78" i="1"/>
  <c r="AV78" i="1"/>
  <c r="AT78" i="1"/>
  <c r="AR78" i="1"/>
  <c r="AP78" i="1"/>
  <c r="AN78" i="1"/>
  <c r="AL78" i="1"/>
  <c r="AJ78" i="1"/>
  <c r="AH78" i="1"/>
  <c r="AF78" i="1"/>
  <c r="AE78" i="1"/>
  <c r="AC78" i="1"/>
  <c r="AA78" i="1"/>
  <c r="Y78" i="1"/>
  <c r="W78" i="1"/>
  <c r="U78" i="1"/>
  <c r="S78" i="1"/>
  <c r="Q78" i="1"/>
  <c r="O78" i="1"/>
  <c r="M78" i="1"/>
  <c r="K78" i="1"/>
  <c r="I78" i="1"/>
  <c r="G78" i="1"/>
  <c r="E78" i="1"/>
  <c r="D78" i="1"/>
  <c r="BU76" i="1"/>
  <c r="BS76" i="1"/>
  <c r="BO76" i="1"/>
  <c r="BM76" i="1"/>
  <c r="BK76" i="1"/>
  <c r="BE76" i="1"/>
  <c r="BB76" i="1"/>
  <c r="AX76" i="1"/>
  <c r="AT76" i="1"/>
  <c r="AP76" i="1"/>
  <c r="AL76" i="1"/>
  <c r="AH76" i="1"/>
  <c r="AE76" i="1"/>
  <c r="AC76" i="1"/>
  <c r="U76" i="1"/>
  <c r="Q76" i="1"/>
  <c r="M76" i="1"/>
  <c r="G76" i="1"/>
  <c r="E76" i="1"/>
  <c r="F76" i="1" s="1"/>
  <c r="D76" i="1"/>
  <c r="BT75" i="1"/>
  <c r="BV75" i="1" s="1"/>
  <c r="BA75" i="1"/>
  <c r="BC75" i="1" s="1"/>
  <c r="AB75" i="1"/>
  <c r="AD75" i="1" s="1"/>
  <c r="BT74" i="1"/>
  <c r="BV74" i="1" s="1"/>
  <c r="BA74" i="1"/>
  <c r="BC74" i="1" s="1"/>
  <c r="AB74" i="1"/>
  <c r="AD74" i="1" s="1"/>
  <c r="BU72" i="1"/>
  <c r="BS72" i="1"/>
  <c r="BT72" i="1" s="1"/>
  <c r="BV72" i="1" s="1"/>
  <c r="BB72" i="1"/>
  <c r="AZ72" i="1"/>
  <c r="BA72" i="1" s="1"/>
  <c r="BC72" i="1" s="1"/>
  <c r="AC72" i="1"/>
  <c r="AA72" i="1"/>
  <c r="AB72" i="1" s="1"/>
  <c r="AD72" i="1" s="1"/>
  <c r="BP71" i="1"/>
  <c r="BR71" i="1" s="1"/>
  <c r="BT71" i="1" s="1"/>
  <c r="BV71" i="1" s="1"/>
  <c r="AW71" i="1"/>
  <c r="AY71" i="1" s="1"/>
  <c r="BA71" i="1" s="1"/>
  <c r="BC71" i="1" s="1"/>
  <c r="V71" i="1"/>
  <c r="X71" i="1" s="1"/>
  <c r="Z71" i="1" s="1"/>
  <c r="AB71" i="1" s="1"/>
  <c r="AD71" i="1" s="1"/>
  <c r="BN70" i="1"/>
  <c r="BP70" i="1" s="1"/>
  <c r="BR70" i="1" s="1"/>
  <c r="BT70" i="1" s="1"/>
  <c r="BV70" i="1" s="1"/>
  <c r="AS70" i="1"/>
  <c r="AU70" i="1" s="1"/>
  <c r="AW70" i="1" s="1"/>
  <c r="AY70" i="1" s="1"/>
  <c r="BA70" i="1" s="1"/>
  <c r="BC70" i="1" s="1"/>
  <c r="T70" i="1"/>
  <c r="V70" i="1" s="1"/>
  <c r="X70" i="1" s="1"/>
  <c r="Z70" i="1" s="1"/>
  <c r="AB70" i="1" s="1"/>
  <c r="AD70" i="1" s="1"/>
  <c r="R70" i="1"/>
  <c r="BR69" i="1"/>
  <c r="BT69" i="1" s="1"/>
  <c r="BV69" i="1" s="1"/>
  <c r="BN69" i="1"/>
  <c r="BP69" i="1" s="1"/>
  <c r="BA69" i="1"/>
  <c r="BC69" i="1" s="1"/>
  <c r="AS69" i="1"/>
  <c r="AU69" i="1" s="1"/>
  <c r="AW69" i="1" s="1"/>
  <c r="AY69" i="1" s="1"/>
  <c r="X69" i="1"/>
  <c r="Z69" i="1" s="1"/>
  <c r="AB69" i="1" s="1"/>
  <c r="AD69" i="1" s="1"/>
  <c r="R69" i="1"/>
  <c r="T69" i="1" s="1"/>
  <c r="V69" i="1" s="1"/>
  <c r="BV67" i="1"/>
  <c r="BN67" i="1"/>
  <c r="BP67" i="1" s="1"/>
  <c r="BR67" i="1" s="1"/>
  <c r="BT67" i="1" s="1"/>
  <c r="AW67" i="1"/>
  <c r="AY67" i="1" s="1"/>
  <c r="BA67" i="1" s="1"/>
  <c r="BC67" i="1" s="1"/>
  <c r="AS67" i="1"/>
  <c r="AU67" i="1" s="1"/>
  <c r="AC67" i="1"/>
  <c r="AA67" i="1"/>
  <c r="Y67" i="1"/>
  <c r="W67" i="1"/>
  <c r="U67" i="1"/>
  <c r="S67" i="1"/>
  <c r="Q67" i="1"/>
  <c r="R67" i="1" s="1"/>
  <c r="T67" i="1" s="1"/>
  <c r="BH66" i="1"/>
  <c r="BJ66" i="1" s="1"/>
  <c r="BL66" i="1" s="1"/>
  <c r="BN66" i="1" s="1"/>
  <c r="BP66" i="1" s="1"/>
  <c r="BR66" i="1" s="1"/>
  <c r="BT66" i="1" s="1"/>
  <c r="BV66" i="1" s="1"/>
  <c r="AO66" i="1"/>
  <c r="AQ66" i="1" s="1"/>
  <c r="AS66" i="1" s="1"/>
  <c r="AU66" i="1" s="1"/>
  <c r="AW66" i="1" s="1"/>
  <c r="AY66" i="1" s="1"/>
  <c r="BA66" i="1" s="1"/>
  <c r="BC66" i="1" s="1"/>
  <c r="AI66" i="1"/>
  <c r="AK66" i="1" s="1"/>
  <c r="AM66" i="1" s="1"/>
  <c r="N66" i="1"/>
  <c r="P66" i="1" s="1"/>
  <c r="R66" i="1" s="1"/>
  <c r="T66" i="1" s="1"/>
  <c r="V66" i="1" s="1"/>
  <c r="X66" i="1" s="1"/>
  <c r="Z66" i="1" s="1"/>
  <c r="AB66" i="1" s="1"/>
  <c r="AD66" i="1" s="1"/>
  <c r="H66" i="1"/>
  <c r="J66" i="1" s="1"/>
  <c r="L66" i="1" s="1"/>
  <c r="BH65" i="1"/>
  <c r="BJ65" i="1" s="1"/>
  <c r="BL65" i="1" s="1"/>
  <c r="BN65" i="1" s="1"/>
  <c r="BP65" i="1" s="1"/>
  <c r="BR65" i="1" s="1"/>
  <c r="BT65" i="1" s="1"/>
  <c r="BV65" i="1" s="1"/>
  <c r="AI65" i="1"/>
  <c r="AK65" i="1" s="1"/>
  <c r="AM65" i="1" s="1"/>
  <c r="AO65" i="1" s="1"/>
  <c r="AQ65" i="1" s="1"/>
  <c r="AS65" i="1" s="1"/>
  <c r="AU65" i="1" s="1"/>
  <c r="AW65" i="1" s="1"/>
  <c r="AY65" i="1" s="1"/>
  <c r="BA65" i="1" s="1"/>
  <c r="BC65" i="1" s="1"/>
  <c r="H65" i="1"/>
  <c r="J65" i="1" s="1"/>
  <c r="L65" i="1" s="1"/>
  <c r="N65" i="1" s="1"/>
  <c r="P65" i="1" s="1"/>
  <c r="R65" i="1" s="1"/>
  <c r="T65" i="1" s="1"/>
  <c r="V65" i="1" s="1"/>
  <c r="X65" i="1" s="1"/>
  <c r="Z65" i="1" s="1"/>
  <c r="AB65" i="1" s="1"/>
  <c r="AD65" i="1" s="1"/>
  <c r="BL64" i="1"/>
  <c r="BN64" i="1" s="1"/>
  <c r="BP64" i="1" s="1"/>
  <c r="BR64" i="1" s="1"/>
  <c r="BT64" i="1" s="1"/>
  <c r="BV64" i="1" s="1"/>
  <c r="BH64" i="1"/>
  <c r="BJ64" i="1" s="1"/>
  <c r="AK64" i="1"/>
  <c r="AM64" i="1" s="1"/>
  <c r="AO64" i="1" s="1"/>
  <c r="AQ64" i="1" s="1"/>
  <c r="AS64" i="1" s="1"/>
  <c r="AU64" i="1" s="1"/>
  <c r="AW64" i="1" s="1"/>
  <c r="AY64" i="1" s="1"/>
  <c r="BA64" i="1" s="1"/>
  <c r="BC64" i="1" s="1"/>
  <c r="AI64" i="1"/>
  <c r="J64" i="1"/>
  <c r="L64" i="1" s="1"/>
  <c r="N64" i="1" s="1"/>
  <c r="P64" i="1" s="1"/>
  <c r="R64" i="1" s="1"/>
  <c r="T64" i="1" s="1"/>
  <c r="V64" i="1" s="1"/>
  <c r="X64" i="1" s="1"/>
  <c r="Z64" i="1" s="1"/>
  <c r="AB64" i="1" s="1"/>
  <c r="AD64" i="1" s="1"/>
  <c r="H64" i="1"/>
  <c r="BR62" i="1"/>
  <c r="BT62" i="1" s="1"/>
  <c r="BV62" i="1" s="1"/>
  <c r="BJ62" i="1"/>
  <c r="BL62" i="1" s="1"/>
  <c r="BN62" i="1" s="1"/>
  <c r="BP62" i="1" s="1"/>
  <c r="BH62" i="1"/>
  <c r="AQ62" i="1"/>
  <c r="AS62" i="1" s="1"/>
  <c r="AU62" i="1" s="1"/>
  <c r="AW62" i="1" s="1"/>
  <c r="AY62" i="1" s="1"/>
  <c r="BA62" i="1" s="1"/>
  <c r="BC62" i="1" s="1"/>
  <c r="AI62" i="1"/>
  <c r="AK62" i="1" s="1"/>
  <c r="AM62" i="1" s="1"/>
  <c r="AO62" i="1" s="1"/>
  <c r="AC62" i="1"/>
  <c r="AA62" i="1"/>
  <c r="Y62" i="1"/>
  <c r="W62" i="1"/>
  <c r="U62" i="1"/>
  <c r="S62" i="1"/>
  <c r="Q62" i="1"/>
  <c r="O62" i="1"/>
  <c r="M62" i="1"/>
  <c r="K62" i="1"/>
  <c r="I62" i="1"/>
  <c r="G62" i="1"/>
  <c r="H62" i="1" s="1"/>
  <c r="J62" i="1" s="1"/>
  <c r="L62" i="1" s="1"/>
  <c r="N62" i="1" s="1"/>
  <c r="P62" i="1" s="1"/>
  <c r="R62" i="1" s="1"/>
  <c r="T62" i="1" s="1"/>
  <c r="V62" i="1" s="1"/>
  <c r="X62" i="1" s="1"/>
  <c r="Z62" i="1" s="1"/>
  <c r="AB62" i="1" s="1"/>
  <c r="AD62" i="1" s="1"/>
  <c r="BP61" i="1"/>
  <c r="BR61" i="1" s="1"/>
  <c r="BT61" i="1" s="1"/>
  <c r="BV61" i="1" s="1"/>
  <c r="BH61" i="1"/>
  <c r="BJ61" i="1" s="1"/>
  <c r="BL61" i="1" s="1"/>
  <c r="BN61" i="1" s="1"/>
  <c r="AI61" i="1"/>
  <c r="AK61" i="1" s="1"/>
  <c r="AM61" i="1" s="1"/>
  <c r="AO61" i="1" s="1"/>
  <c r="AQ61" i="1" s="1"/>
  <c r="AS61" i="1" s="1"/>
  <c r="AU61" i="1" s="1"/>
  <c r="AW61" i="1" s="1"/>
  <c r="AY61" i="1" s="1"/>
  <c r="BA61" i="1" s="1"/>
  <c r="BC61" i="1" s="1"/>
  <c r="H61" i="1"/>
  <c r="J61" i="1" s="1"/>
  <c r="L61" i="1" s="1"/>
  <c r="N61" i="1" s="1"/>
  <c r="P61" i="1" s="1"/>
  <c r="R61" i="1" s="1"/>
  <c r="T61" i="1" s="1"/>
  <c r="V61" i="1" s="1"/>
  <c r="X61" i="1" s="1"/>
  <c r="Z61" i="1" s="1"/>
  <c r="AB61" i="1" s="1"/>
  <c r="AD61" i="1" s="1"/>
  <c r="BN60" i="1"/>
  <c r="BP60" i="1" s="1"/>
  <c r="BR60" i="1" s="1"/>
  <c r="BT60" i="1" s="1"/>
  <c r="BV60" i="1" s="1"/>
  <c r="BH60" i="1"/>
  <c r="BJ60" i="1" s="1"/>
  <c r="BL60" i="1" s="1"/>
  <c r="AM60" i="1"/>
  <c r="AO60" i="1" s="1"/>
  <c r="AQ60" i="1" s="1"/>
  <c r="AS60" i="1" s="1"/>
  <c r="AU60" i="1" s="1"/>
  <c r="AW60" i="1" s="1"/>
  <c r="AY60" i="1" s="1"/>
  <c r="BA60" i="1" s="1"/>
  <c r="BC60" i="1" s="1"/>
  <c r="AI60" i="1"/>
  <c r="AK60" i="1" s="1"/>
  <c r="L60" i="1"/>
  <c r="N60" i="1" s="1"/>
  <c r="P60" i="1" s="1"/>
  <c r="R60" i="1" s="1"/>
  <c r="T60" i="1" s="1"/>
  <c r="V60" i="1" s="1"/>
  <c r="X60" i="1" s="1"/>
  <c r="Z60" i="1" s="1"/>
  <c r="AB60" i="1" s="1"/>
  <c r="AD60" i="1" s="1"/>
  <c r="H60" i="1"/>
  <c r="J60" i="1" s="1"/>
  <c r="BH58" i="1"/>
  <c r="BJ58" i="1" s="1"/>
  <c r="BL58" i="1" s="1"/>
  <c r="BN58" i="1" s="1"/>
  <c r="BP58" i="1" s="1"/>
  <c r="BR58" i="1" s="1"/>
  <c r="BT58" i="1" s="1"/>
  <c r="BV58" i="1" s="1"/>
  <c r="AS58" i="1"/>
  <c r="AU58" i="1" s="1"/>
  <c r="AW58" i="1" s="1"/>
  <c r="AY58" i="1" s="1"/>
  <c r="BA58" i="1" s="1"/>
  <c r="BC58" i="1" s="1"/>
  <c r="AK58" i="1"/>
  <c r="AM58" i="1" s="1"/>
  <c r="AO58" i="1" s="1"/>
  <c r="AQ58" i="1" s="1"/>
  <c r="AI58" i="1"/>
  <c r="AC58" i="1"/>
  <c r="AA58" i="1"/>
  <c r="Y58" i="1"/>
  <c r="W58" i="1"/>
  <c r="U58" i="1"/>
  <c r="S58" i="1"/>
  <c r="Q58" i="1"/>
  <c r="O58" i="1"/>
  <c r="M58" i="1"/>
  <c r="L58" i="1"/>
  <c r="N58" i="1" s="1"/>
  <c r="P58" i="1" s="1"/>
  <c r="R58" i="1" s="1"/>
  <c r="T58" i="1" s="1"/>
  <c r="V58" i="1" s="1"/>
  <c r="X58" i="1" s="1"/>
  <c r="Z58" i="1" s="1"/>
  <c r="AB58" i="1" s="1"/>
  <c r="AD58" i="1" s="1"/>
  <c r="K58" i="1"/>
  <c r="I58" i="1"/>
  <c r="H58" i="1"/>
  <c r="J58" i="1" s="1"/>
  <c r="G58" i="1"/>
  <c r="BJ57" i="1"/>
  <c r="BL57" i="1" s="1"/>
  <c r="BN57" i="1" s="1"/>
  <c r="BP57" i="1" s="1"/>
  <c r="BR57" i="1" s="1"/>
  <c r="BT57" i="1" s="1"/>
  <c r="BV57" i="1" s="1"/>
  <c r="BF57" i="1"/>
  <c r="BH57" i="1" s="1"/>
  <c r="AK57" i="1"/>
  <c r="AM57" i="1" s="1"/>
  <c r="AO57" i="1" s="1"/>
  <c r="AQ57" i="1" s="1"/>
  <c r="AS57" i="1" s="1"/>
  <c r="AU57" i="1" s="1"/>
  <c r="AW57" i="1" s="1"/>
  <c r="AY57" i="1" s="1"/>
  <c r="BA57" i="1" s="1"/>
  <c r="BC57" i="1" s="1"/>
  <c r="AG57" i="1"/>
  <c r="AI57" i="1" s="1"/>
  <c r="L57" i="1"/>
  <c r="N57" i="1" s="1"/>
  <c r="P57" i="1" s="1"/>
  <c r="R57" i="1" s="1"/>
  <c r="T57" i="1" s="1"/>
  <c r="V57" i="1" s="1"/>
  <c r="X57" i="1" s="1"/>
  <c r="Z57" i="1" s="1"/>
  <c r="AB57" i="1" s="1"/>
  <c r="AD57" i="1" s="1"/>
  <c r="F57" i="1"/>
  <c r="H57" i="1" s="1"/>
  <c r="J57" i="1" s="1"/>
  <c r="BF56" i="1"/>
  <c r="BH56" i="1" s="1"/>
  <c r="BJ56" i="1" s="1"/>
  <c r="BL56" i="1" s="1"/>
  <c r="BN56" i="1" s="1"/>
  <c r="BP56" i="1" s="1"/>
  <c r="BR56" i="1" s="1"/>
  <c r="BT56" i="1" s="1"/>
  <c r="BV56" i="1" s="1"/>
  <c r="AG56" i="1"/>
  <c r="AI56" i="1" s="1"/>
  <c r="AK56" i="1" s="1"/>
  <c r="AM56" i="1" s="1"/>
  <c r="AO56" i="1" s="1"/>
  <c r="AQ56" i="1" s="1"/>
  <c r="AS56" i="1" s="1"/>
  <c r="AU56" i="1" s="1"/>
  <c r="AW56" i="1" s="1"/>
  <c r="AY56" i="1" s="1"/>
  <c r="BA56" i="1" s="1"/>
  <c r="BC56" i="1" s="1"/>
  <c r="F56" i="1"/>
  <c r="H56" i="1" s="1"/>
  <c r="J56" i="1" s="1"/>
  <c r="L56" i="1" s="1"/>
  <c r="N56" i="1" s="1"/>
  <c r="P56" i="1" s="1"/>
  <c r="R56" i="1" s="1"/>
  <c r="T56" i="1" s="1"/>
  <c r="V56" i="1" s="1"/>
  <c r="X56" i="1" s="1"/>
  <c r="Z56" i="1" s="1"/>
  <c r="AB56" i="1" s="1"/>
  <c r="AD56" i="1" s="1"/>
  <c r="BF55" i="1"/>
  <c r="BH55" i="1" s="1"/>
  <c r="BJ55" i="1" s="1"/>
  <c r="BL55" i="1" s="1"/>
  <c r="BN55" i="1" s="1"/>
  <c r="BP55" i="1" s="1"/>
  <c r="BR55" i="1" s="1"/>
  <c r="BT55" i="1" s="1"/>
  <c r="BV55" i="1" s="1"/>
  <c r="AG55" i="1"/>
  <c r="AI55" i="1" s="1"/>
  <c r="AK55" i="1" s="1"/>
  <c r="AM55" i="1" s="1"/>
  <c r="AO55" i="1" s="1"/>
  <c r="AQ55" i="1" s="1"/>
  <c r="AS55" i="1" s="1"/>
  <c r="AU55" i="1" s="1"/>
  <c r="AW55" i="1" s="1"/>
  <c r="AY55" i="1" s="1"/>
  <c r="BA55" i="1" s="1"/>
  <c r="BC55" i="1" s="1"/>
  <c r="F55" i="1"/>
  <c r="H55" i="1" s="1"/>
  <c r="J55" i="1" s="1"/>
  <c r="L55" i="1" s="1"/>
  <c r="N55" i="1" s="1"/>
  <c r="P55" i="1" s="1"/>
  <c r="R55" i="1" s="1"/>
  <c r="T55" i="1" s="1"/>
  <c r="V55" i="1" s="1"/>
  <c r="X55" i="1" s="1"/>
  <c r="Z55" i="1" s="1"/>
  <c r="AB55" i="1" s="1"/>
  <c r="AD55" i="1" s="1"/>
  <c r="BF54" i="1"/>
  <c r="BH54" i="1" s="1"/>
  <c r="BJ54" i="1" s="1"/>
  <c r="BL54" i="1" s="1"/>
  <c r="BN54" i="1" s="1"/>
  <c r="BP54" i="1" s="1"/>
  <c r="BR54" i="1" s="1"/>
  <c r="BT54" i="1" s="1"/>
  <c r="BV54" i="1" s="1"/>
  <c r="AG54" i="1"/>
  <c r="AI54" i="1" s="1"/>
  <c r="AK54" i="1" s="1"/>
  <c r="AM54" i="1" s="1"/>
  <c r="AO54" i="1" s="1"/>
  <c r="AQ54" i="1" s="1"/>
  <c r="AS54" i="1" s="1"/>
  <c r="AU54" i="1" s="1"/>
  <c r="AW54" i="1" s="1"/>
  <c r="AY54" i="1" s="1"/>
  <c r="BA54" i="1" s="1"/>
  <c r="BC54" i="1" s="1"/>
  <c r="F54" i="1"/>
  <c r="H54" i="1" s="1"/>
  <c r="J54" i="1" s="1"/>
  <c r="L54" i="1" s="1"/>
  <c r="N54" i="1" s="1"/>
  <c r="P54" i="1" s="1"/>
  <c r="R54" i="1" s="1"/>
  <c r="T54" i="1" s="1"/>
  <c r="V54" i="1" s="1"/>
  <c r="X54" i="1" s="1"/>
  <c r="Z54" i="1" s="1"/>
  <c r="AB54" i="1" s="1"/>
  <c r="AD54" i="1" s="1"/>
  <c r="BJ53" i="1"/>
  <c r="BL53" i="1" s="1"/>
  <c r="BN53" i="1" s="1"/>
  <c r="BP53" i="1" s="1"/>
  <c r="BR53" i="1" s="1"/>
  <c r="BT53" i="1" s="1"/>
  <c r="BV53" i="1" s="1"/>
  <c r="BF53" i="1"/>
  <c r="BH53" i="1" s="1"/>
  <c r="AG53" i="1"/>
  <c r="AI53" i="1" s="1"/>
  <c r="AK53" i="1" s="1"/>
  <c r="AM53" i="1" s="1"/>
  <c r="AO53" i="1" s="1"/>
  <c r="AQ53" i="1" s="1"/>
  <c r="AS53" i="1" s="1"/>
  <c r="AU53" i="1" s="1"/>
  <c r="AW53" i="1" s="1"/>
  <c r="AY53" i="1" s="1"/>
  <c r="BA53" i="1" s="1"/>
  <c r="BC53" i="1" s="1"/>
  <c r="F53" i="1"/>
  <c r="H53" i="1" s="1"/>
  <c r="J53" i="1" s="1"/>
  <c r="L53" i="1" s="1"/>
  <c r="N53" i="1" s="1"/>
  <c r="P53" i="1" s="1"/>
  <c r="R53" i="1" s="1"/>
  <c r="T53" i="1" s="1"/>
  <c r="V53" i="1" s="1"/>
  <c r="X53" i="1" s="1"/>
  <c r="Z53" i="1" s="1"/>
  <c r="AB53" i="1" s="1"/>
  <c r="AD53" i="1" s="1"/>
  <c r="BH52" i="1"/>
  <c r="BJ52" i="1" s="1"/>
  <c r="BL52" i="1" s="1"/>
  <c r="BN52" i="1" s="1"/>
  <c r="BP52" i="1" s="1"/>
  <c r="BR52" i="1" s="1"/>
  <c r="BT52" i="1" s="1"/>
  <c r="BV52" i="1" s="1"/>
  <c r="BF52" i="1"/>
  <c r="AG52" i="1"/>
  <c r="AI52" i="1" s="1"/>
  <c r="AK52" i="1" s="1"/>
  <c r="AM52" i="1" s="1"/>
  <c r="AO52" i="1" s="1"/>
  <c r="AQ52" i="1" s="1"/>
  <c r="AS52" i="1" s="1"/>
  <c r="AU52" i="1" s="1"/>
  <c r="AW52" i="1" s="1"/>
  <c r="AY52" i="1" s="1"/>
  <c r="BA52" i="1" s="1"/>
  <c r="BC52" i="1" s="1"/>
  <c r="J52" i="1"/>
  <c r="L52" i="1" s="1"/>
  <c r="N52" i="1" s="1"/>
  <c r="P52" i="1" s="1"/>
  <c r="R52" i="1" s="1"/>
  <c r="T52" i="1" s="1"/>
  <c r="V52" i="1" s="1"/>
  <c r="X52" i="1" s="1"/>
  <c r="Z52" i="1" s="1"/>
  <c r="AB52" i="1" s="1"/>
  <c r="AD52" i="1" s="1"/>
  <c r="H52" i="1"/>
  <c r="F52" i="1"/>
  <c r="BJ51" i="1"/>
  <c r="BL51" i="1" s="1"/>
  <c r="BN51" i="1" s="1"/>
  <c r="BP51" i="1" s="1"/>
  <c r="BR51" i="1" s="1"/>
  <c r="BT51" i="1" s="1"/>
  <c r="BV51" i="1" s="1"/>
  <c r="BH51" i="1"/>
  <c r="AI51" i="1"/>
  <c r="AK51" i="1" s="1"/>
  <c r="AM51" i="1" s="1"/>
  <c r="AO51" i="1" s="1"/>
  <c r="AQ51" i="1" s="1"/>
  <c r="AS51" i="1" s="1"/>
  <c r="AU51" i="1" s="1"/>
  <c r="AW51" i="1" s="1"/>
  <c r="AY51" i="1" s="1"/>
  <c r="BA51" i="1" s="1"/>
  <c r="BC51" i="1" s="1"/>
  <c r="J51" i="1"/>
  <c r="L51" i="1" s="1"/>
  <c r="N51" i="1" s="1"/>
  <c r="P51" i="1" s="1"/>
  <c r="R51" i="1" s="1"/>
  <c r="T51" i="1" s="1"/>
  <c r="V51" i="1" s="1"/>
  <c r="X51" i="1" s="1"/>
  <c r="Z51" i="1" s="1"/>
  <c r="AB51" i="1" s="1"/>
  <c r="AD51" i="1" s="1"/>
  <c r="H51" i="1"/>
  <c r="BJ50" i="1"/>
  <c r="BL50" i="1" s="1"/>
  <c r="BN50" i="1" s="1"/>
  <c r="BP50" i="1" s="1"/>
  <c r="BR50" i="1" s="1"/>
  <c r="BT50" i="1" s="1"/>
  <c r="BV50" i="1" s="1"/>
  <c r="AO50" i="1"/>
  <c r="AQ50" i="1" s="1"/>
  <c r="AS50" i="1" s="1"/>
  <c r="AU50" i="1" s="1"/>
  <c r="AW50" i="1" s="1"/>
  <c r="AY50" i="1" s="1"/>
  <c r="BA50" i="1" s="1"/>
  <c r="BC50" i="1" s="1"/>
  <c r="AM50" i="1"/>
  <c r="AK50" i="1"/>
  <c r="L50" i="1"/>
  <c r="N50" i="1" s="1"/>
  <c r="P50" i="1" s="1"/>
  <c r="R50" i="1" s="1"/>
  <c r="T50" i="1" s="1"/>
  <c r="V50" i="1" s="1"/>
  <c r="X50" i="1" s="1"/>
  <c r="Z50" i="1" s="1"/>
  <c r="AB50" i="1" s="1"/>
  <c r="AD50" i="1" s="1"/>
  <c r="BH49" i="1"/>
  <c r="BJ49" i="1" s="1"/>
  <c r="BL49" i="1" s="1"/>
  <c r="BN49" i="1" s="1"/>
  <c r="BP49" i="1" s="1"/>
  <c r="BR49" i="1" s="1"/>
  <c r="BT49" i="1" s="1"/>
  <c r="BV49" i="1" s="1"/>
  <c r="AJ49" i="1"/>
  <c r="AJ20" i="1" s="1"/>
  <c r="AI49" i="1"/>
  <c r="H49" i="1"/>
  <c r="J49" i="1" s="1"/>
  <c r="L49" i="1" s="1"/>
  <c r="N49" i="1" s="1"/>
  <c r="P49" i="1" s="1"/>
  <c r="R49" i="1" s="1"/>
  <c r="T49" i="1" s="1"/>
  <c r="V49" i="1" s="1"/>
  <c r="X49" i="1" s="1"/>
  <c r="Z49" i="1" s="1"/>
  <c r="AB49" i="1" s="1"/>
  <c r="AD49" i="1" s="1"/>
  <c r="BU47" i="1"/>
  <c r="BS47" i="1"/>
  <c r="BQ47" i="1"/>
  <c r="BO47" i="1"/>
  <c r="BM47" i="1"/>
  <c r="BK47" i="1"/>
  <c r="BI47" i="1"/>
  <c r="BG47" i="1"/>
  <c r="BF47" i="1"/>
  <c r="BH47" i="1" s="1"/>
  <c r="BJ47" i="1" s="1"/>
  <c r="BL47" i="1" s="1"/>
  <c r="BN47" i="1" s="1"/>
  <c r="BP47" i="1" s="1"/>
  <c r="BR47" i="1" s="1"/>
  <c r="BT47" i="1" s="1"/>
  <c r="BV47" i="1" s="1"/>
  <c r="BB47" i="1"/>
  <c r="BB18" i="1" s="1"/>
  <c r="BB195" i="1" s="1"/>
  <c r="AZ47" i="1"/>
  <c r="AX47" i="1"/>
  <c r="AV47" i="1"/>
  <c r="AT47" i="1"/>
  <c r="AR47" i="1"/>
  <c r="AP47" i="1"/>
  <c r="AN47" i="1"/>
  <c r="AL47" i="1"/>
  <c r="AL18" i="1" s="1"/>
  <c r="AL195" i="1" s="1"/>
  <c r="AH47" i="1"/>
  <c r="AG47" i="1"/>
  <c r="AI47" i="1" s="1"/>
  <c r="AC47" i="1"/>
  <c r="AA47" i="1"/>
  <c r="AA18" i="1" s="1"/>
  <c r="Y47" i="1"/>
  <c r="W47" i="1"/>
  <c r="W18" i="1" s="1"/>
  <c r="U47" i="1"/>
  <c r="S47" i="1"/>
  <c r="S18" i="1" s="1"/>
  <c r="Q47" i="1"/>
  <c r="O47" i="1"/>
  <c r="O18" i="1" s="1"/>
  <c r="M47" i="1"/>
  <c r="K47" i="1"/>
  <c r="K18" i="1" s="1"/>
  <c r="I47" i="1"/>
  <c r="G47" i="1"/>
  <c r="H47" i="1" s="1"/>
  <c r="J47" i="1" s="1"/>
  <c r="L47" i="1" s="1"/>
  <c r="N47" i="1" s="1"/>
  <c r="P47" i="1" s="1"/>
  <c r="R47" i="1" s="1"/>
  <c r="T47" i="1" s="1"/>
  <c r="V47" i="1" s="1"/>
  <c r="X47" i="1" s="1"/>
  <c r="Z47" i="1" s="1"/>
  <c r="AB47" i="1" s="1"/>
  <c r="AD47" i="1" s="1"/>
  <c r="F47" i="1"/>
  <c r="BJ46" i="1"/>
  <c r="BL46" i="1" s="1"/>
  <c r="BN46" i="1" s="1"/>
  <c r="BP46" i="1" s="1"/>
  <c r="BR46" i="1" s="1"/>
  <c r="BT46" i="1" s="1"/>
  <c r="BV46" i="1" s="1"/>
  <c r="BH46" i="1"/>
  <c r="AK46" i="1"/>
  <c r="AM46" i="1" s="1"/>
  <c r="AO46" i="1" s="1"/>
  <c r="AQ46" i="1" s="1"/>
  <c r="AS46" i="1" s="1"/>
  <c r="AU46" i="1" s="1"/>
  <c r="AW46" i="1" s="1"/>
  <c r="AY46" i="1" s="1"/>
  <c r="BA46" i="1" s="1"/>
  <c r="BC46" i="1" s="1"/>
  <c r="AI46" i="1"/>
  <c r="H46" i="1"/>
  <c r="J46" i="1" s="1"/>
  <c r="L46" i="1" s="1"/>
  <c r="N46" i="1" s="1"/>
  <c r="P46" i="1" s="1"/>
  <c r="R46" i="1" s="1"/>
  <c r="T46" i="1" s="1"/>
  <c r="V46" i="1" s="1"/>
  <c r="X46" i="1" s="1"/>
  <c r="Z46" i="1" s="1"/>
  <c r="AB46" i="1" s="1"/>
  <c r="AD46" i="1" s="1"/>
  <c r="BH45" i="1"/>
  <c r="BJ45" i="1" s="1"/>
  <c r="BL45" i="1" s="1"/>
  <c r="BN45" i="1" s="1"/>
  <c r="BP45" i="1" s="1"/>
  <c r="BR45" i="1" s="1"/>
  <c r="BT45" i="1" s="1"/>
  <c r="BV45" i="1" s="1"/>
  <c r="BF45" i="1"/>
  <c r="AG45" i="1"/>
  <c r="AI45" i="1" s="1"/>
  <c r="AK45" i="1" s="1"/>
  <c r="AM45" i="1" s="1"/>
  <c r="AO45" i="1" s="1"/>
  <c r="AQ45" i="1" s="1"/>
  <c r="AS45" i="1" s="1"/>
  <c r="AU45" i="1" s="1"/>
  <c r="AW45" i="1" s="1"/>
  <c r="AY45" i="1" s="1"/>
  <c r="BA45" i="1" s="1"/>
  <c r="BC45" i="1" s="1"/>
  <c r="J45" i="1"/>
  <c r="L45" i="1" s="1"/>
  <c r="N45" i="1" s="1"/>
  <c r="P45" i="1" s="1"/>
  <c r="R45" i="1" s="1"/>
  <c r="T45" i="1" s="1"/>
  <c r="V45" i="1" s="1"/>
  <c r="X45" i="1" s="1"/>
  <c r="Z45" i="1" s="1"/>
  <c r="AB45" i="1" s="1"/>
  <c r="AD45" i="1" s="1"/>
  <c r="H45" i="1"/>
  <c r="F45" i="1"/>
  <c r="BJ44" i="1"/>
  <c r="BL44" i="1" s="1"/>
  <c r="BN44" i="1" s="1"/>
  <c r="BP44" i="1" s="1"/>
  <c r="BR44" i="1" s="1"/>
  <c r="BT44" i="1" s="1"/>
  <c r="BV44" i="1" s="1"/>
  <c r="BF44" i="1"/>
  <c r="BH44" i="1" s="1"/>
  <c r="AG44" i="1"/>
  <c r="AI44" i="1" s="1"/>
  <c r="AK44" i="1" s="1"/>
  <c r="AM44" i="1" s="1"/>
  <c r="AO44" i="1" s="1"/>
  <c r="AQ44" i="1" s="1"/>
  <c r="AS44" i="1" s="1"/>
  <c r="AU44" i="1" s="1"/>
  <c r="AW44" i="1" s="1"/>
  <c r="AY44" i="1" s="1"/>
  <c r="BA44" i="1" s="1"/>
  <c r="BC44" i="1" s="1"/>
  <c r="G44" i="1"/>
  <c r="G41" i="1" s="1"/>
  <c r="G18" i="1" s="1"/>
  <c r="F44" i="1"/>
  <c r="BJ43" i="1"/>
  <c r="BL43" i="1" s="1"/>
  <c r="BN43" i="1" s="1"/>
  <c r="BP43" i="1" s="1"/>
  <c r="BR43" i="1" s="1"/>
  <c r="BT43" i="1" s="1"/>
  <c r="BV43" i="1" s="1"/>
  <c r="BH43" i="1"/>
  <c r="BF43" i="1"/>
  <c r="AK43" i="1"/>
  <c r="AM43" i="1" s="1"/>
  <c r="AO43" i="1" s="1"/>
  <c r="AQ43" i="1" s="1"/>
  <c r="AS43" i="1" s="1"/>
  <c r="AU43" i="1" s="1"/>
  <c r="AW43" i="1" s="1"/>
  <c r="AY43" i="1" s="1"/>
  <c r="BA43" i="1" s="1"/>
  <c r="BC43" i="1" s="1"/>
  <c r="AI43" i="1"/>
  <c r="AG43" i="1"/>
  <c r="F43" i="1"/>
  <c r="H43" i="1" s="1"/>
  <c r="J43" i="1" s="1"/>
  <c r="L43" i="1" s="1"/>
  <c r="N43" i="1" s="1"/>
  <c r="P43" i="1" s="1"/>
  <c r="R43" i="1" s="1"/>
  <c r="T43" i="1" s="1"/>
  <c r="V43" i="1" s="1"/>
  <c r="X43" i="1" s="1"/>
  <c r="Z43" i="1" s="1"/>
  <c r="AB43" i="1" s="1"/>
  <c r="AD43" i="1" s="1"/>
  <c r="BU41" i="1"/>
  <c r="BS41" i="1"/>
  <c r="BQ41" i="1"/>
  <c r="BO41" i="1"/>
  <c r="BM41" i="1"/>
  <c r="BK41" i="1"/>
  <c r="BI41" i="1"/>
  <c r="BG41" i="1"/>
  <c r="BG18" i="1" s="1"/>
  <c r="BE41" i="1"/>
  <c r="BF41" i="1" s="1"/>
  <c r="BH41" i="1" s="1"/>
  <c r="BJ41" i="1" s="1"/>
  <c r="BL41" i="1" s="1"/>
  <c r="BN41" i="1" s="1"/>
  <c r="BP41" i="1" s="1"/>
  <c r="BR41" i="1" s="1"/>
  <c r="BT41" i="1" s="1"/>
  <c r="BV41" i="1" s="1"/>
  <c r="BD41" i="1"/>
  <c r="BB41" i="1"/>
  <c r="AZ41" i="1"/>
  <c r="AX41" i="1"/>
  <c r="AV41" i="1"/>
  <c r="AT41" i="1"/>
  <c r="AR41" i="1"/>
  <c r="AP41" i="1"/>
  <c r="AN41" i="1"/>
  <c r="AL41" i="1"/>
  <c r="AJ41" i="1"/>
  <c r="AH41" i="1"/>
  <c r="AF41" i="1"/>
  <c r="AE41" i="1"/>
  <c r="AE18" i="1" s="1"/>
  <c r="AC41" i="1"/>
  <c r="AA41" i="1"/>
  <c r="Y41" i="1"/>
  <c r="W41" i="1"/>
  <c r="U41" i="1"/>
  <c r="S41" i="1"/>
  <c r="Q41" i="1"/>
  <c r="O41" i="1"/>
  <c r="M41" i="1"/>
  <c r="K41" i="1"/>
  <c r="I41" i="1"/>
  <c r="E41" i="1"/>
  <c r="D41" i="1"/>
  <c r="F41" i="1" s="1"/>
  <c r="H41" i="1" s="1"/>
  <c r="J41" i="1" s="1"/>
  <c r="L41" i="1" s="1"/>
  <c r="N41" i="1" s="1"/>
  <c r="P41" i="1" s="1"/>
  <c r="R41" i="1" s="1"/>
  <c r="T41" i="1" s="1"/>
  <c r="V41" i="1" s="1"/>
  <c r="X41" i="1" s="1"/>
  <c r="Z41" i="1" s="1"/>
  <c r="AB41" i="1" s="1"/>
  <c r="AD41" i="1" s="1"/>
  <c r="BH40" i="1"/>
  <c r="BJ40" i="1" s="1"/>
  <c r="BL40" i="1" s="1"/>
  <c r="BN40" i="1" s="1"/>
  <c r="BP40" i="1" s="1"/>
  <c r="BR40" i="1" s="1"/>
  <c r="BT40" i="1" s="1"/>
  <c r="BV40" i="1" s="1"/>
  <c r="AK40" i="1"/>
  <c r="AM40" i="1" s="1"/>
  <c r="AO40" i="1" s="1"/>
  <c r="AQ40" i="1" s="1"/>
  <c r="AS40" i="1" s="1"/>
  <c r="AU40" i="1" s="1"/>
  <c r="AW40" i="1" s="1"/>
  <c r="AY40" i="1" s="1"/>
  <c r="BA40" i="1" s="1"/>
  <c r="BC40" i="1" s="1"/>
  <c r="AI40" i="1"/>
  <c r="J40" i="1"/>
  <c r="L40" i="1" s="1"/>
  <c r="N40" i="1" s="1"/>
  <c r="P40" i="1" s="1"/>
  <c r="R40" i="1" s="1"/>
  <c r="T40" i="1" s="1"/>
  <c r="V40" i="1" s="1"/>
  <c r="X40" i="1" s="1"/>
  <c r="Z40" i="1" s="1"/>
  <c r="AB40" i="1" s="1"/>
  <c r="AD40" i="1" s="1"/>
  <c r="H40" i="1"/>
  <c r="BJ39" i="1"/>
  <c r="BL39" i="1" s="1"/>
  <c r="BN39" i="1" s="1"/>
  <c r="BP39" i="1" s="1"/>
  <c r="BR39" i="1" s="1"/>
  <c r="BT39" i="1" s="1"/>
  <c r="BV39" i="1" s="1"/>
  <c r="BH39" i="1"/>
  <c r="AI39" i="1"/>
  <c r="AK39" i="1" s="1"/>
  <c r="AM39" i="1" s="1"/>
  <c r="AO39" i="1" s="1"/>
  <c r="AQ39" i="1" s="1"/>
  <c r="AS39" i="1" s="1"/>
  <c r="AU39" i="1" s="1"/>
  <c r="AW39" i="1" s="1"/>
  <c r="AY39" i="1" s="1"/>
  <c r="BA39" i="1" s="1"/>
  <c r="BC39" i="1" s="1"/>
  <c r="H39" i="1"/>
  <c r="J39" i="1" s="1"/>
  <c r="L39" i="1" s="1"/>
  <c r="N39" i="1" s="1"/>
  <c r="P39" i="1" s="1"/>
  <c r="R39" i="1" s="1"/>
  <c r="T39" i="1" s="1"/>
  <c r="V39" i="1" s="1"/>
  <c r="X39" i="1" s="1"/>
  <c r="Z39" i="1" s="1"/>
  <c r="AB39" i="1" s="1"/>
  <c r="AD39" i="1" s="1"/>
  <c r="BU37" i="1"/>
  <c r="BU203" i="1" s="1"/>
  <c r="BS37" i="1"/>
  <c r="BS203" i="1" s="1"/>
  <c r="BQ37" i="1"/>
  <c r="BQ203" i="1" s="1"/>
  <c r="BO37" i="1"/>
  <c r="BO203" i="1" s="1"/>
  <c r="BM37" i="1"/>
  <c r="BM203" i="1" s="1"/>
  <c r="BK37" i="1"/>
  <c r="BK203" i="1" s="1"/>
  <c r="BI37" i="1"/>
  <c r="BI203" i="1" s="1"/>
  <c r="BG37" i="1"/>
  <c r="BG203" i="1" s="1"/>
  <c r="BH203" i="1" s="1"/>
  <c r="BF37" i="1"/>
  <c r="BH37" i="1" s="1"/>
  <c r="BJ37" i="1" s="1"/>
  <c r="BL37" i="1" s="1"/>
  <c r="BN37" i="1" s="1"/>
  <c r="BP37" i="1" s="1"/>
  <c r="BR37" i="1" s="1"/>
  <c r="BT37" i="1" s="1"/>
  <c r="BV37" i="1" s="1"/>
  <c r="BB37" i="1"/>
  <c r="BB203" i="1" s="1"/>
  <c r="AZ37" i="1"/>
  <c r="AZ203" i="1" s="1"/>
  <c r="AX37" i="1"/>
  <c r="AX203" i="1" s="1"/>
  <c r="AV37" i="1"/>
  <c r="AV203" i="1" s="1"/>
  <c r="AT37" i="1"/>
  <c r="AT203" i="1" s="1"/>
  <c r="AR37" i="1"/>
  <c r="AR203" i="1" s="1"/>
  <c r="AP37" i="1"/>
  <c r="AP203" i="1" s="1"/>
  <c r="AN37" i="1"/>
  <c r="AN203" i="1" s="1"/>
  <c r="AL37" i="1"/>
  <c r="AL203" i="1" s="1"/>
  <c r="AJ37" i="1"/>
  <c r="AJ203" i="1" s="1"/>
  <c r="AI37" i="1"/>
  <c r="AK37" i="1" s="1"/>
  <c r="AM37" i="1" s="1"/>
  <c r="AO37" i="1" s="1"/>
  <c r="AQ37" i="1" s="1"/>
  <c r="AS37" i="1" s="1"/>
  <c r="AU37" i="1" s="1"/>
  <c r="AW37" i="1" s="1"/>
  <c r="AY37" i="1" s="1"/>
  <c r="BA37" i="1" s="1"/>
  <c r="BC37" i="1" s="1"/>
  <c r="AH37" i="1"/>
  <c r="AH203" i="1" s="1"/>
  <c r="AG37" i="1"/>
  <c r="AC37" i="1"/>
  <c r="AC203" i="1" s="1"/>
  <c r="AA37" i="1"/>
  <c r="AA203" i="1" s="1"/>
  <c r="Y37" i="1"/>
  <c r="Y203" i="1" s="1"/>
  <c r="W37" i="1"/>
  <c r="W203" i="1" s="1"/>
  <c r="U37" i="1"/>
  <c r="U203" i="1" s="1"/>
  <c r="S37" i="1"/>
  <c r="S203" i="1" s="1"/>
  <c r="Q37" i="1"/>
  <c r="Q203" i="1" s="1"/>
  <c r="O37" i="1"/>
  <c r="O203" i="1" s="1"/>
  <c r="M37" i="1"/>
  <c r="M203" i="1" s="1"/>
  <c r="K37" i="1"/>
  <c r="K203" i="1" s="1"/>
  <c r="I37" i="1"/>
  <c r="I203" i="1" s="1"/>
  <c r="G37" i="1"/>
  <c r="G203" i="1" s="1"/>
  <c r="F37" i="1"/>
  <c r="H37" i="1" s="1"/>
  <c r="J37" i="1" s="1"/>
  <c r="L37" i="1" s="1"/>
  <c r="N37" i="1" s="1"/>
  <c r="P37" i="1" s="1"/>
  <c r="R37" i="1" s="1"/>
  <c r="T37" i="1" s="1"/>
  <c r="V37" i="1" s="1"/>
  <c r="X37" i="1" s="1"/>
  <c r="Z37" i="1" s="1"/>
  <c r="AB37" i="1" s="1"/>
  <c r="AD37" i="1" s="1"/>
  <c r="BF36" i="1"/>
  <c r="BH36" i="1" s="1"/>
  <c r="BJ36" i="1" s="1"/>
  <c r="BL36" i="1" s="1"/>
  <c r="BN36" i="1" s="1"/>
  <c r="BP36" i="1" s="1"/>
  <c r="BR36" i="1" s="1"/>
  <c r="BT36" i="1" s="1"/>
  <c r="BV36" i="1" s="1"/>
  <c r="AG36" i="1"/>
  <c r="AI36" i="1" s="1"/>
  <c r="AK36" i="1" s="1"/>
  <c r="AM36" i="1" s="1"/>
  <c r="AO36" i="1" s="1"/>
  <c r="AQ36" i="1" s="1"/>
  <c r="AS36" i="1" s="1"/>
  <c r="AU36" i="1" s="1"/>
  <c r="AW36" i="1" s="1"/>
  <c r="AY36" i="1" s="1"/>
  <c r="BA36" i="1" s="1"/>
  <c r="BC36" i="1" s="1"/>
  <c r="H36" i="1"/>
  <c r="J36" i="1" s="1"/>
  <c r="L36" i="1" s="1"/>
  <c r="N36" i="1" s="1"/>
  <c r="P36" i="1" s="1"/>
  <c r="R36" i="1" s="1"/>
  <c r="T36" i="1" s="1"/>
  <c r="V36" i="1" s="1"/>
  <c r="X36" i="1" s="1"/>
  <c r="Z36" i="1" s="1"/>
  <c r="AB36" i="1" s="1"/>
  <c r="AD36" i="1" s="1"/>
  <c r="F36" i="1"/>
  <c r="BF35" i="1"/>
  <c r="BH35" i="1" s="1"/>
  <c r="BJ35" i="1" s="1"/>
  <c r="BL35" i="1" s="1"/>
  <c r="BN35" i="1" s="1"/>
  <c r="BP35" i="1" s="1"/>
  <c r="BR35" i="1" s="1"/>
  <c r="BT35" i="1" s="1"/>
  <c r="BV35" i="1" s="1"/>
  <c r="AG35" i="1"/>
  <c r="AI35" i="1" s="1"/>
  <c r="AK35" i="1" s="1"/>
  <c r="AM35" i="1" s="1"/>
  <c r="AO35" i="1" s="1"/>
  <c r="AQ35" i="1" s="1"/>
  <c r="AS35" i="1" s="1"/>
  <c r="AU35" i="1" s="1"/>
  <c r="AW35" i="1" s="1"/>
  <c r="AY35" i="1" s="1"/>
  <c r="BA35" i="1" s="1"/>
  <c r="BC35" i="1" s="1"/>
  <c r="H35" i="1"/>
  <c r="J35" i="1" s="1"/>
  <c r="L35" i="1" s="1"/>
  <c r="N35" i="1" s="1"/>
  <c r="P35" i="1" s="1"/>
  <c r="R35" i="1" s="1"/>
  <c r="T35" i="1" s="1"/>
  <c r="V35" i="1" s="1"/>
  <c r="X35" i="1" s="1"/>
  <c r="Z35" i="1" s="1"/>
  <c r="AB35" i="1" s="1"/>
  <c r="AD35" i="1" s="1"/>
  <c r="F35" i="1"/>
  <c r="BF34" i="1"/>
  <c r="BH34" i="1" s="1"/>
  <c r="BJ34" i="1" s="1"/>
  <c r="BL34" i="1" s="1"/>
  <c r="BN34" i="1" s="1"/>
  <c r="BP34" i="1" s="1"/>
  <c r="BR34" i="1" s="1"/>
  <c r="BT34" i="1" s="1"/>
  <c r="BV34" i="1" s="1"/>
  <c r="AG34" i="1"/>
  <c r="AI34" i="1" s="1"/>
  <c r="AK34" i="1" s="1"/>
  <c r="AM34" i="1" s="1"/>
  <c r="AO34" i="1" s="1"/>
  <c r="AQ34" i="1" s="1"/>
  <c r="AS34" i="1" s="1"/>
  <c r="AU34" i="1" s="1"/>
  <c r="AW34" i="1" s="1"/>
  <c r="AY34" i="1" s="1"/>
  <c r="BA34" i="1" s="1"/>
  <c r="BC34" i="1" s="1"/>
  <c r="H34" i="1"/>
  <c r="J34" i="1" s="1"/>
  <c r="L34" i="1" s="1"/>
  <c r="N34" i="1" s="1"/>
  <c r="P34" i="1" s="1"/>
  <c r="R34" i="1" s="1"/>
  <c r="T34" i="1" s="1"/>
  <c r="V34" i="1" s="1"/>
  <c r="X34" i="1" s="1"/>
  <c r="Z34" i="1" s="1"/>
  <c r="AB34" i="1" s="1"/>
  <c r="AD34" i="1" s="1"/>
  <c r="F34" i="1"/>
  <c r="BU32" i="1"/>
  <c r="BS32" i="1"/>
  <c r="BQ32" i="1"/>
  <c r="BO32" i="1"/>
  <c r="BM32" i="1"/>
  <c r="BK32" i="1"/>
  <c r="BI32" i="1"/>
  <c r="BG32" i="1"/>
  <c r="BE32" i="1"/>
  <c r="BD32" i="1"/>
  <c r="BF32" i="1" s="1"/>
  <c r="BH32" i="1" s="1"/>
  <c r="BJ32" i="1" s="1"/>
  <c r="BL32" i="1" s="1"/>
  <c r="BN32" i="1" s="1"/>
  <c r="BP32" i="1" s="1"/>
  <c r="BR32" i="1" s="1"/>
  <c r="BT32" i="1" s="1"/>
  <c r="BV32" i="1" s="1"/>
  <c r="BB32" i="1"/>
  <c r="AZ32" i="1"/>
  <c r="AX32" i="1"/>
  <c r="AV32" i="1"/>
  <c r="AT32" i="1"/>
  <c r="AR32" i="1"/>
  <c r="AP32" i="1"/>
  <c r="AN32" i="1"/>
  <c r="AL32" i="1"/>
  <c r="AJ32" i="1"/>
  <c r="AH32" i="1"/>
  <c r="AF32" i="1"/>
  <c r="AG32" i="1" s="1"/>
  <c r="AI32" i="1" s="1"/>
  <c r="AK32" i="1" s="1"/>
  <c r="AM32" i="1" s="1"/>
  <c r="AO32" i="1" s="1"/>
  <c r="AQ32" i="1" s="1"/>
  <c r="AS32" i="1" s="1"/>
  <c r="AU32" i="1" s="1"/>
  <c r="AW32" i="1" s="1"/>
  <c r="AY32" i="1" s="1"/>
  <c r="BA32" i="1" s="1"/>
  <c r="BC32" i="1" s="1"/>
  <c r="AE32" i="1"/>
  <c r="AC32" i="1"/>
  <c r="AA32" i="1"/>
  <c r="Y32" i="1"/>
  <c r="W32" i="1"/>
  <c r="U32" i="1"/>
  <c r="S32" i="1"/>
  <c r="Q32" i="1"/>
  <c r="O32" i="1"/>
  <c r="M32" i="1"/>
  <c r="K32" i="1"/>
  <c r="I32" i="1"/>
  <c r="G32" i="1"/>
  <c r="E32" i="1"/>
  <c r="D32" i="1"/>
  <c r="F32" i="1" s="1"/>
  <c r="H32" i="1" s="1"/>
  <c r="J32" i="1" s="1"/>
  <c r="L32" i="1" s="1"/>
  <c r="N32" i="1" s="1"/>
  <c r="P32" i="1" s="1"/>
  <c r="R32" i="1" s="1"/>
  <c r="T32" i="1" s="1"/>
  <c r="V32" i="1" s="1"/>
  <c r="X32" i="1" s="1"/>
  <c r="Z32" i="1" s="1"/>
  <c r="AB32" i="1" s="1"/>
  <c r="AD32" i="1" s="1"/>
  <c r="BH31" i="1"/>
  <c r="BJ31" i="1" s="1"/>
  <c r="BL31" i="1" s="1"/>
  <c r="BN31" i="1" s="1"/>
  <c r="BP31" i="1" s="1"/>
  <c r="BR31" i="1" s="1"/>
  <c r="BT31" i="1" s="1"/>
  <c r="BV31" i="1" s="1"/>
  <c r="BF31" i="1"/>
  <c r="AI31" i="1"/>
  <c r="AK31" i="1" s="1"/>
  <c r="AM31" i="1" s="1"/>
  <c r="AO31" i="1" s="1"/>
  <c r="AQ31" i="1" s="1"/>
  <c r="AS31" i="1" s="1"/>
  <c r="AU31" i="1" s="1"/>
  <c r="AW31" i="1" s="1"/>
  <c r="AY31" i="1" s="1"/>
  <c r="BA31" i="1" s="1"/>
  <c r="BC31" i="1" s="1"/>
  <c r="AG31" i="1"/>
  <c r="F31" i="1"/>
  <c r="H31" i="1" s="1"/>
  <c r="J31" i="1" s="1"/>
  <c r="L31" i="1" s="1"/>
  <c r="N31" i="1" s="1"/>
  <c r="P31" i="1" s="1"/>
  <c r="R31" i="1" s="1"/>
  <c r="T31" i="1" s="1"/>
  <c r="V31" i="1" s="1"/>
  <c r="X31" i="1" s="1"/>
  <c r="Z31" i="1" s="1"/>
  <c r="AB31" i="1" s="1"/>
  <c r="AD31" i="1" s="1"/>
  <c r="BL30" i="1"/>
  <c r="BN30" i="1" s="1"/>
  <c r="BP30" i="1" s="1"/>
  <c r="BR30" i="1" s="1"/>
  <c r="BT30" i="1" s="1"/>
  <c r="BV30" i="1" s="1"/>
  <c r="AO30" i="1"/>
  <c r="AQ30" i="1" s="1"/>
  <c r="AS30" i="1" s="1"/>
  <c r="AU30" i="1" s="1"/>
  <c r="AW30" i="1" s="1"/>
  <c r="AY30" i="1" s="1"/>
  <c r="BA30" i="1" s="1"/>
  <c r="BC30" i="1" s="1"/>
  <c r="H30" i="1"/>
  <c r="J30" i="1" s="1"/>
  <c r="L30" i="1" s="1"/>
  <c r="N30" i="1" s="1"/>
  <c r="P30" i="1" s="1"/>
  <c r="R30" i="1" s="1"/>
  <c r="T30" i="1" s="1"/>
  <c r="V30" i="1" s="1"/>
  <c r="X30" i="1" s="1"/>
  <c r="Z30" i="1" s="1"/>
  <c r="AB30" i="1" s="1"/>
  <c r="AD30" i="1" s="1"/>
  <c r="F30" i="1"/>
  <c r="BF29" i="1"/>
  <c r="BH29" i="1" s="1"/>
  <c r="BJ29" i="1" s="1"/>
  <c r="BL29" i="1" s="1"/>
  <c r="BN29" i="1" s="1"/>
  <c r="BP29" i="1" s="1"/>
  <c r="BR29" i="1" s="1"/>
  <c r="BT29" i="1" s="1"/>
  <c r="BV29" i="1" s="1"/>
  <c r="AG29" i="1"/>
  <c r="AI29" i="1" s="1"/>
  <c r="AK29" i="1" s="1"/>
  <c r="AM29" i="1" s="1"/>
  <c r="AO29" i="1" s="1"/>
  <c r="AQ29" i="1" s="1"/>
  <c r="AS29" i="1" s="1"/>
  <c r="AU29" i="1" s="1"/>
  <c r="AW29" i="1" s="1"/>
  <c r="AY29" i="1" s="1"/>
  <c r="BA29" i="1" s="1"/>
  <c r="BC29" i="1" s="1"/>
  <c r="H29" i="1"/>
  <c r="J29" i="1" s="1"/>
  <c r="F29" i="1"/>
  <c r="BU27" i="1"/>
  <c r="BS27" i="1"/>
  <c r="BQ27" i="1"/>
  <c r="BO27" i="1"/>
  <c r="BM27" i="1"/>
  <c r="BK27" i="1"/>
  <c r="BF27" i="1"/>
  <c r="BH27" i="1" s="1"/>
  <c r="BJ27" i="1" s="1"/>
  <c r="BL27" i="1" s="1"/>
  <c r="BN27" i="1" s="1"/>
  <c r="BP27" i="1" s="1"/>
  <c r="BR27" i="1" s="1"/>
  <c r="BT27" i="1" s="1"/>
  <c r="BV27" i="1" s="1"/>
  <c r="BE27" i="1"/>
  <c r="BB27" i="1"/>
  <c r="AZ27" i="1"/>
  <c r="AX27" i="1"/>
  <c r="AV27" i="1"/>
  <c r="AT27" i="1"/>
  <c r="AR27" i="1"/>
  <c r="AP27" i="1"/>
  <c r="AN27" i="1"/>
  <c r="AI27" i="1"/>
  <c r="AK27" i="1" s="1"/>
  <c r="AM27" i="1" s="1"/>
  <c r="AO27" i="1" s="1"/>
  <c r="AQ27" i="1" s="1"/>
  <c r="AS27" i="1" s="1"/>
  <c r="AU27" i="1" s="1"/>
  <c r="AW27" i="1" s="1"/>
  <c r="AY27" i="1" s="1"/>
  <c r="BA27" i="1" s="1"/>
  <c r="BC27" i="1" s="1"/>
  <c r="AG27" i="1"/>
  <c r="AC27" i="1"/>
  <c r="AA27" i="1"/>
  <c r="Y27" i="1"/>
  <c r="W27" i="1"/>
  <c r="U27" i="1"/>
  <c r="S27" i="1"/>
  <c r="Q27" i="1"/>
  <c r="O27" i="1"/>
  <c r="M27" i="1"/>
  <c r="H27" i="1"/>
  <c r="F27" i="1"/>
  <c r="D27" i="1"/>
  <c r="BH26" i="1"/>
  <c r="BJ26" i="1" s="1"/>
  <c r="BL26" i="1" s="1"/>
  <c r="BN26" i="1" s="1"/>
  <c r="BP26" i="1" s="1"/>
  <c r="BR26" i="1" s="1"/>
  <c r="BT26" i="1" s="1"/>
  <c r="BV26" i="1" s="1"/>
  <c r="BF26" i="1"/>
  <c r="AI26" i="1"/>
  <c r="AK26" i="1" s="1"/>
  <c r="AM26" i="1" s="1"/>
  <c r="AO26" i="1" s="1"/>
  <c r="AQ26" i="1" s="1"/>
  <c r="AS26" i="1" s="1"/>
  <c r="AU26" i="1" s="1"/>
  <c r="AW26" i="1" s="1"/>
  <c r="AY26" i="1" s="1"/>
  <c r="BA26" i="1" s="1"/>
  <c r="BC26" i="1" s="1"/>
  <c r="AG26" i="1"/>
  <c r="F26" i="1"/>
  <c r="H26" i="1" s="1"/>
  <c r="J26" i="1" s="1"/>
  <c r="L26" i="1" s="1"/>
  <c r="N26" i="1" s="1"/>
  <c r="P26" i="1" s="1"/>
  <c r="R26" i="1" s="1"/>
  <c r="T26" i="1" s="1"/>
  <c r="V26" i="1" s="1"/>
  <c r="X26" i="1" s="1"/>
  <c r="Z26" i="1" s="1"/>
  <c r="AB26" i="1" s="1"/>
  <c r="AD26" i="1" s="1"/>
  <c r="BH25" i="1"/>
  <c r="BJ25" i="1" s="1"/>
  <c r="BL25" i="1" s="1"/>
  <c r="BN25" i="1" s="1"/>
  <c r="BP25" i="1" s="1"/>
  <c r="BR25" i="1" s="1"/>
  <c r="BT25" i="1" s="1"/>
  <c r="BV25" i="1" s="1"/>
  <c r="BF25" i="1"/>
  <c r="AI25" i="1"/>
  <c r="AK25" i="1" s="1"/>
  <c r="AM25" i="1" s="1"/>
  <c r="AO25" i="1" s="1"/>
  <c r="AQ25" i="1" s="1"/>
  <c r="AS25" i="1" s="1"/>
  <c r="AU25" i="1" s="1"/>
  <c r="AW25" i="1" s="1"/>
  <c r="AY25" i="1" s="1"/>
  <c r="BA25" i="1" s="1"/>
  <c r="BC25" i="1" s="1"/>
  <c r="AG25" i="1"/>
  <c r="F25" i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AB25" i="1" s="1"/>
  <c r="AD25" i="1" s="1"/>
  <c r="BH24" i="1"/>
  <c r="BJ24" i="1" s="1"/>
  <c r="BL24" i="1" s="1"/>
  <c r="BN24" i="1" s="1"/>
  <c r="BP24" i="1" s="1"/>
  <c r="BR24" i="1" s="1"/>
  <c r="BT24" i="1" s="1"/>
  <c r="BV24" i="1" s="1"/>
  <c r="BF24" i="1"/>
  <c r="AI24" i="1"/>
  <c r="AK24" i="1" s="1"/>
  <c r="AM24" i="1" s="1"/>
  <c r="AO24" i="1" s="1"/>
  <c r="AQ24" i="1" s="1"/>
  <c r="AS24" i="1" s="1"/>
  <c r="AU24" i="1" s="1"/>
  <c r="AW24" i="1" s="1"/>
  <c r="AY24" i="1" s="1"/>
  <c r="BA24" i="1" s="1"/>
  <c r="BC24" i="1" s="1"/>
  <c r="AG24" i="1"/>
  <c r="F24" i="1"/>
  <c r="H24" i="1" s="1"/>
  <c r="J24" i="1" s="1"/>
  <c r="L24" i="1" s="1"/>
  <c r="N24" i="1" s="1"/>
  <c r="P24" i="1" s="1"/>
  <c r="R24" i="1" s="1"/>
  <c r="T24" i="1" s="1"/>
  <c r="V24" i="1" s="1"/>
  <c r="X24" i="1" s="1"/>
  <c r="Z24" i="1" s="1"/>
  <c r="AB24" i="1" s="1"/>
  <c r="AD24" i="1" s="1"/>
  <c r="BU23" i="1"/>
  <c r="BU200" i="1" s="1"/>
  <c r="BS23" i="1"/>
  <c r="BS200" i="1" s="1"/>
  <c r="BQ23" i="1"/>
  <c r="BQ200" i="1" s="1"/>
  <c r="BO23" i="1"/>
  <c r="BO200" i="1" s="1"/>
  <c r="BM23" i="1"/>
  <c r="BM200" i="1" s="1"/>
  <c r="BK23" i="1"/>
  <c r="BK200" i="1" s="1"/>
  <c r="BI23" i="1"/>
  <c r="BI200" i="1" s="1"/>
  <c r="BG23" i="1"/>
  <c r="BG200" i="1" s="1"/>
  <c r="BE23" i="1"/>
  <c r="BE200" i="1" s="1"/>
  <c r="BF200" i="1" s="1"/>
  <c r="BB23" i="1"/>
  <c r="BB200" i="1" s="1"/>
  <c r="AZ23" i="1"/>
  <c r="AZ200" i="1" s="1"/>
  <c r="AX23" i="1"/>
  <c r="AX200" i="1" s="1"/>
  <c r="AV23" i="1"/>
  <c r="AV200" i="1" s="1"/>
  <c r="AT23" i="1"/>
  <c r="AT200" i="1" s="1"/>
  <c r="AR23" i="1"/>
  <c r="AR200" i="1" s="1"/>
  <c r="AP23" i="1"/>
  <c r="AP200" i="1" s="1"/>
  <c r="AN23" i="1"/>
  <c r="AN200" i="1" s="1"/>
  <c r="AL23" i="1"/>
  <c r="AL200" i="1" s="1"/>
  <c r="AJ23" i="1"/>
  <c r="AJ200" i="1" s="1"/>
  <c r="AH23" i="1"/>
  <c r="AH200" i="1" s="1"/>
  <c r="AF23" i="1"/>
  <c r="AF200" i="1" s="1"/>
  <c r="AG200" i="1" s="1"/>
  <c r="AC23" i="1"/>
  <c r="AC200" i="1" s="1"/>
  <c r="AA23" i="1"/>
  <c r="AA200" i="1" s="1"/>
  <c r="Y23" i="1"/>
  <c r="Y200" i="1" s="1"/>
  <c r="W23" i="1"/>
  <c r="W200" i="1" s="1"/>
  <c r="U23" i="1"/>
  <c r="U200" i="1" s="1"/>
  <c r="S23" i="1"/>
  <c r="S200" i="1" s="1"/>
  <c r="Q23" i="1"/>
  <c r="Q200" i="1" s="1"/>
  <c r="O23" i="1"/>
  <c r="O200" i="1" s="1"/>
  <c r="M23" i="1"/>
  <c r="M200" i="1" s="1"/>
  <c r="K23" i="1"/>
  <c r="K200" i="1" s="1"/>
  <c r="I23" i="1"/>
  <c r="I200" i="1" s="1"/>
  <c r="G23" i="1"/>
  <c r="G200" i="1" s="1"/>
  <c r="E23" i="1"/>
  <c r="E200" i="1" s="1"/>
  <c r="F200" i="1" s="1"/>
  <c r="H200" i="1" s="1"/>
  <c r="J200" i="1" s="1"/>
  <c r="L200" i="1" s="1"/>
  <c r="N200" i="1" s="1"/>
  <c r="P200" i="1" s="1"/>
  <c r="R200" i="1" s="1"/>
  <c r="T200" i="1" s="1"/>
  <c r="V200" i="1" s="1"/>
  <c r="X200" i="1" s="1"/>
  <c r="Z200" i="1" s="1"/>
  <c r="AB200" i="1" s="1"/>
  <c r="AD200" i="1" s="1"/>
  <c r="BU22" i="1"/>
  <c r="BU199" i="1" s="1"/>
  <c r="BS22" i="1"/>
  <c r="BS199" i="1" s="1"/>
  <c r="BQ22" i="1"/>
  <c r="BQ199" i="1" s="1"/>
  <c r="BO22" i="1"/>
  <c r="BO199" i="1" s="1"/>
  <c r="BM22" i="1"/>
  <c r="BM199" i="1" s="1"/>
  <c r="BK22" i="1"/>
  <c r="BK199" i="1" s="1"/>
  <c r="BI22" i="1"/>
  <c r="BI199" i="1" s="1"/>
  <c r="BG22" i="1"/>
  <c r="BG199" i="1" s="1"/>
  <c r="BE22" i="1"/>
  <c r="BE199" i="1" s="1"/>
  <c r="BD22" i="1"/>
  <c r="BD199" i="1" s="1"/>
  <c r="BB22" i="1"/>
  <c r="BB199" i="1" s="1"/>
  <c r="AZ22" i="1"/>
  <c r="AZ199" i="1" s="1"/>
  <c r="AX22" i="1"/>
  <c r="AX199" i="1" s="1"/>
  <c r="AV22" i="1"/>
  <c r="AV199" i="1" s="1"/>
  <c r="AT22" i="1"/>
  <c r="AT199" i="1" s="1"/>
  <c r="AR22" i="1"/>
  <c r="AR199" i="1" s="1"/>
  <c r="AP22" i="1"/>
  <c r="AP199" i="1" s="1"/>
  <c r="AN22" i="1"/>
  <c r="AN199" i="1" s="1"/>
  <c r="AL22" i="1"/>
  <c r="AL199" i="1" s="1"/>
  <c r="AJ22" i="1"/>
  <c r="AJ199" i="1" s="1"/>
  <c r="AH22" i="1"/>
  <c r="AH199" i="1" s="1"/>
  <c r="AF22" i="1"/>
  <c r="AF199" i="1" s="1"/>
  <c r="AE22" i="1"/>
  <c r="AE199" i="1" s="1"/>
  <c r="AG199" i="1" s="1"/>
  <c r="AI199" i="1" s="1"/>
  <c r="AK199" i="1" s="1"/>
  <c r="AM199" i="1" s="1"/>
  <c r="AO199" i="1" s="1"/>
  <c r="AQ199" i="1" s="1"/>
  <c r="AS199" i="1" s="1"/>
  <c r="AU199" i="1" s="1"/>
  <c r="AW199" i="1" s="1"/>
  <c r="AY199" i="1" s="1"/>
  <c r="BA199" i="1" s="1"/>
  <c r="BC199" i="1" s="1"/>
  <c r="AC22" i="1"/>
  <c r="AA22" i="1"/>
  <c r="AA199" i="1" s="1"/>
  <c r="Y22" i="1"/>
  <c r="Y199" i="1" s="1"/>
  <c r="W22" i="1"/>
  <c r="W199" i="1" s="1"/>
  <c r="U22" i="1"/>
  <c r="S22" i="1"/>
  <c r="S199" i="1" s="1"/>
  <c r="Q22" i="1"/>
  <c r="Q199" i="1" s="1"/>
  <c r="O22" i="1"/>
  <c r="O199" i="1" s="1"/>
  <c r="M22" i="1"/>
  <c r="K22" i="1"/>
  <c r="K199" i="1" s="1"/>
  <c r="I22" i="1"/>
  <c r="I199" i="1" s="1"/>
  <c r="G22" i="1"/>
  <c r="G199" i="1" s="1"/>
  <c r="E22" i="1"/>
  <c r="D22" i="1"/>
  <c r="D199" i="1" s="1"/>
  <c r="BU21" i="1"/>
  <c r="BS21" i="1"/>
  <c r="BS198" i="1" s="1"/>
  <c r="BQ21" i="1"/>
  <c r="BQ198" i="1" s="1"/>
  <c r="BO21" i="1"/>
  <c r="BO198" i="1" s="1"/>
  <c r="BM21" i="1"/>
  <c r="BK21" i="1"/>
  <c r="BK198" i="1" s="1"/>
  <c r="BI21" i="1"/>
  <c r="BI198" i="1" s="1"/>
  <c r="BG21" i="1"/>
  <c r="BG198" i="1" s="1"/>
  <c r="BF21" i="1"/>
  <c r="BH21" i="1" s="1"/>
  <c r="BJ21" i="1" s="1"/>
  <c r="BL21" i="1" s="1"/>
  <c r="BN21" i="1" s="1"/>
  <c r="BP21" i="1" s="1"/>
  <c r="BR21" i="1" s="1"/>
  <c r="BT21" i="1" s="1"/>
  <c r="BV21" i="1" s="1"/>
  <c r="BE21" i="1"/>
  <c r="BD21" i="1"/>
  <c r="BD198" i="1" s="1"/>
  <c r="BB21" i="1"/>
  <c r="BB198" i="1" s="1"/>
  <c r="AZ21" i="1"/>
  <c r="AZ198" i="1" s="1"/>
  <c r="AX21" i="1"/>
  <c r="AX198" i="1" s="1"/>
  <c r="AV21" i="1"/>
  <c r="AV198" i="1" s="1"/>
  <c r="AT21" i="1"/>
  <c r="AT198" i="1" s="1"/>
  <c r="AR21" i="1"/>
  <c r="AR198" i="1" s="1"/>
  <c r="AP21" i="1"/>
  <c r="AP198" i="1" s="1"/>
  <c r="AN21" i="1"/>
  <c r="AN198" i="1" s="1"/>
  <c r="AL21" i="1"/>
  <c r="AL198" i="1" s="1"/>
  <c r="AJ21" i="1"/>
  <c r="AJ198" i="1" s="1"/>
  <c r="AH21" i="1"/>
  <c r="AH198" i="1" s="1"/>
  <c r="AF21" i="1"/>
  <c r="AF198" i="1" s="1"/>
  <c r="AE21" i="1"/>
  <c r="AE198" i="1" s="1"/>
  <c r="AC21" i="1"/>
  <c r="AC198" i="1" s="1"/>
  <c r="AA21" i="1"/>
  <c r="AA198" i="1" s="1"/>
  <c r="Y21" i="1"/>
  <c r="Y198" i="1" s="1"/>
  <c r="W21" i="1"/>
  <c r="W198" i="1" s="1"/>
  <c r="U21" i="1"/>
  <c r="U198" i="1" s="1"/>
  <c r="S21" i="1"/>
  <c r="S198" i="1" s="1"/>
  <c r="Q21" i="1"/>
  <c r="Q198" i="1" s="1"/>
  <c r="O21" i="1"/>
  <c r="O198" i="1" s="1"/>
  <c r="M21" i="1"/>
  <c r="M198" i="1" s="1"/>
  <c r="K21" i="1"/>
  <c r="K198" i="1" s="1"/>
  <c r="I21" i="1"/>
  <c r="I198" i="1" s="1"/>
  <c r="F21" i="1"/>
  <c r="E21" i="1"/>
  <c r="E198" i="1" s="1"/>
  <c r="D21" i="1"/>
  <c r="BU20" i="1"/>
  <c r="BS20" i="1"/>
  <c r="BQ20" i="1"/>
  <c r="BO20" i="1"/>
  <c r="BM20" i="1"/>
  <c r="BK20" i="1"/>
  <c r="BI20" i="1"/>
  <c r="BG20" i="1"/>
  <c r="BE20" i="1"/>
  <c r="BD20" i="1"/>
  <c r="BF20" i="1" s="1"/>
  <c r="BH20" i="1" s="1"/>
  <c r="BJ20" i="1" s="1"/>
  <c r="BL20" i="1" s="1"/>
  <c r="BN20" i="1" s="1"/>
  <c r="BP20" i="1" s="1"/>
  <c r="BR20" i="1" s="1"/>
  <c r="BT20" i="1" s="1"/>
  <c r="BV20" i="1" s="1"/>
  <c r="BB20" i="1"/>
  <c r="AZ20" i="1"/>
  <c r="AX20" i="1"/>
  <c r="AV20" i="1"/>
  <c r="AT20" i="1"/>
  <c r="AR20" i="1"/>
  <c r="AP20" i="1"/>
  <c r="AN20" i="1"/>
  <c r="AL20" i="1"/>
  <c r="AH20" i="1"/>
  <c r="AF20" i="1"/>
  <c r="AE20" i="1"/>
  <c r="AG20" i="1" s="1"/>
  <c r="AI20" i="1" s="1"/>
  <c r="AK20" i="1" s="1"/>
  <c r="AM20" i="1" s="1"/>
  <c r="AO20" i="1" s="1"/>
  <c r="AQ20" i="1" s="1"/>
  <c r="AS20" i="1" s="1"/>
  <c r="AU20" i="1" s="1"/>
  <c r="AW20" i="1" s="1"/>
  <c r="AY20" i="1" s="1"/>
  <c r="BA20" i="1" s="1"/>
  <c r="BC20" i="1" s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D20" i="1"/>
  <c r="BS18" i="1"/>
  <c r="BS195" i="1" s="1"/>
  <c r="BO18" i="1"/>
  <c r="BK18" i="1"/>
  <c r="BK195" i="1" s="1"/>
  <c r="BE18" i="1"/>
  <c r="BD18" i="1"/>
  <c r="AZ18" i="1"/>
  <c r="AX18" i="1"/>
  <c r="AX195" i="1" s="1"/>
  <c r="AV18" i="1"/>
  <c r="AT18" i="1"/>
  <c r="AT195" i="1" s="1"/>
  <c r="AR18" i="1"/>
  <c r="AP18" i="1"/>
  <c r="AN18" i="1"/>
  <c r="AH18" i="1"/>
  <c r="AH195" i="1" s="1"/>
  <c r="AF18" i="1"/>
  <c r="E18" i="1"/>
  <c r="D18" i="1"/>
  <c r="D195" i="1" s="1"/>
  <c r="F20" i="1" l="1"/>
  <c r="H20" i="1" s="1"/>
  <c r="J20" i="1" s="1"/>
  <c r="L20" i="1" s="1"/>
  <c r="N20" i="1" s="1"/>
  <c r="P20" i="1" s="1"/>
  <c r="R20" i="1" s="1"/>
  <c r="T20" i="1" s="1"/>
  <c r="V20" i="1" s="1"/>
  <c r="X20" i="1" s="1"/>
  <c r="Z20" i="1" s="1"/>
  <c r="AB20" i="1" s="1"/>
  <c r="AD20" i="1" s="1"/>
  <c r="AP195" i="1"/>
  <c r="H76" i="1"/>
  <c r="G195" i="1"/>
  <c r="AG78" i="1"/>
  <c r="AI78" i="1" s="1"/>
  <c r="AK78" i="1" s="1"/>
  <c r="AM78" i="1" s="1"/>
  <c r="AO78" i="1" s="1"/>
  <c r="AQ78" i="1" s="1"/>
  <c r="AS78" i="1" s="1"/>
  <c r="AU78" i="1" s="1"/>
  <c r="AW78" i="1" s="1"/>
  <c r="AY78" i="1" s="1"/>
  <c r="BA78" i="1" s="1"/>
  <c r="BC78" i="1" s="1"/>
  <c r="F93" i="1"/>
  <c r="H93" i="1" s="1"/>
  <c r="J93" i="1" s="1"/>
  <c r="L93" i="1" s="1"/>
  <c r="N93" i="1" s="1"/>
  <c r="P93" i="1" s="1"/>
  <c r="R93" i="1" s="1"/>
  <c r="T93" i="1" s="1"/>
  <c r="V93" i="1" s="1"/>
  <c r="F78" i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AB78" i="1" s="1"/>
  <c r="AD78" i="1" s="1"/>
  <c r="BF78" i="1"/>
  <c r="BH78" i="1" s="1"/>
  <c r="BJ78" i="1" s="1"/>
  <c r="BL78" i="1" s="1"/>
  <c r="BN78" i="1" s="1"/>
  <c r="BP78" i="1" s="1"/>
  <c r="BR78" i="1" s="1"/>
  <c r="BT78" i="1" s="1"/>
  <c r="BV78" i="1" s="1"/>
  <c r="F204" i="1"/>
  <c r="AF76" i="1"/>
  <c r="AF195" i="1" s="1"/>
  <c r="AN76" i="1"/>
  <c r="AN195" i="1" s="1"/>
  <c r="AV76" i="1"/>
  <c r="AV195" i="1" s="1"/>
  <c r="AG18" i="1"/>
  <c r="AI18" i="1" s="1"/>
  <c r="J27" i="1"/>
  <c r="L27" i="1" s="1"/>
  <c r="N27" i="1" s="1"/>
  <c r="P27" i="1" s="1"/>
  <c r="R27" i="1" s="1"/>
  <c r="T27" i="1" s="1"/>
  <c r="V27" i="1" s="1"/>
  <c r="X27" i="1" s="1"/>
  <c r="Z27" i="1" s="1"/>
  <c r="AB27" i="1" s="1"/>
  <c r="AD27" i="1" s="1"/>
  <c r="L29" i="1"/>
  <c r="N29" i="1" s="1"/>
  <c r="P29" i="1" s="1"/>
  <c r="R29" i="1" s="1"/>
  <c r="T29" i="1" s="1"/>
  <c r="V29" i="1" s="1"/>
  <c r="X29" i="1" s="1"/>
  <c r="Z29" i="1" s="1"/>
  <c r="AB29" i="1" s="1"/>
  <c r="AD29" i="1" s="1"/>
  <c r="I18" i="1"/>
  <c r="M18" i="1"/>
  <c r="Q18" i="1"/>
  <c r="U18" i="1"/>
  <c r="Y18" i="1"/>
  <c r="AC18" i="1"/>
  <c r="BI18" i="1"/>
  <c r="BM18" i="1"/>
  <c r="BQ18" i="1"/>
  <c r="BU18" i="1"/>
  <c r="G21" i="1"/>
  <c r="G198" i="1" s="1"/>
  <c r="AG198" i="1"/>
  <c r="AI198" i="1" s="1"/>
  <c r="AK198" i="1" s="1"/>
  <c r="AM198" i="1" s="1"/>
  <c r="AO198" i="1" s="1"/>
  <c r="AQ198" i="1" s="1"/>
  <c r="AS198" i="1" s="1"/>
  <c r="AU198" i="1" s="1"/>
  <c r="AW198" i="1" s="1"/>
  <c r="AY198" i="1" s="1"/>
  <c r="BA198" i="1" s="1"/>
  <c r="BC198" i="1" s="1"/>
  <c r="BF199" i="1"/>
  <c r="BH199" i="1" s="1"/>
  <c r="BJ199" i="1" s="1"/>
  <c r="BL199" i="1" s="1"/>
  <c r="BN199" i="1" s="1"/>
  <c r="BP199" i="1" s="1"/>
  <c r="BR199" i="1" s="1"/>
  <c r="BT199" i="1" s="1"/>
  <c r="BV199" i="1" s="1"/>
  <c r="F23" i="1"/>
  <c r="H23" i="1" s="1"/>
  <c r="J23" i="1" s="1"/>
  <c r="L23" i="1" s="1"/>
  <c r="N23" i="1" s="1"/>
  <c r="P23" i="1" s="1"/>
  <c r="R23" i="1" s="1"/>
  <c r="T23" i="1" s="1"/>
  <c r="V23" i="1" s="1"/>
  <c r="X23" i="1" s="1"/>
  <c r="Z23" i="1" s="1"/>
  <c r="AB23" i="1" s="1"/>
  <c r="AD23" i="1" s="1"/>
  <c r="H44" i="1"/>
  <c r="J44" i="1" s="1"/>
  <c r="L44" i="1" s="1"/>
  <c r="N44" i="1" s="1"/>
  <c r="P44" i="1" s="1"/>
  <c r="R44" i="1" s="1"/>
  <c r="T44" i="1" s="1"/>
  <c r="V44" i="1" s="1"/>
  <c r="X44" i="1" s="1"/>
  <c r="Z44" i="1" s="1"/>
  <c r="AB44" i="1" s="1"/>
  <c r="AD44" i="1" s="1"/>
  <c r="BP80" i="1"/>
  <c r="BR80" i="1" s="1"/>
  <c r="BT80" i="1" s="1"/>
  <c r="BV80" i="1" s="1"/>
  <c r="I202" i="1"/>
  <c r="I76" i="1"/>
  <c r="J76" i="1" s="1"/>
  <c r="BQ202" i="1"/>
  <c r="BQ76" i="1"/>
  <c r="X93" i="1"/>
  <c r="Z93" i="1" s="1"/>
  <c r="AB93" i="1" s="1"/>
  <c r="AD93" i="1" s="1"/>
  <c r="BF98" i="1"/>
  <c r="BH98" i="1" s="1"/>
  <c r="BJ98" i="1" s="1"/>
  <c r="BL98" i="1" s="1"/>
  <c r="BN98" i="1" s="1"/>
  <c r="BP98" i="1" s="1"/>
  <c r="BR98" i="1" s="1"/>
  <c r="BT98" i="1" s="1"/>
  <c r="BV98" i="1" s="1"/>
  <c r="BD76" i="1"/>
  <c r="BF76" i="1" s="1"/>
  <c r="O202" i="1"/>
  <c r="O76" i="1"/>
  <c r="O195" i="1" s="1"/>
  <c r="BF18" i="1"/>
  <c r="BH18" i="1" s="1"/>
  <c r="BJ18" i="1" s="1"/>
  <c r="BL18" i="1" s="1"/>
  <c r="BN18" i="1" s="1"/>
  <c r="BP18" i="1" s="1"/>
  <c r="BR18" i="1" s="1"/>
  <c r="BT18" i="1" s="1"/>
  <c r="BV18" i="1" s="1"/>
  <c r="E199" i="1"/>
  <c r="F199" i="1" s="1"/>
  <c r="H199" i="1" s="1"/>
  <c r="J199" i="1" s="1"/>
  <c r="L199" i="1" s="1"/>
  <c r="N199" i="1" s="1"/>
  <c r="P199" i="1" s="1"/>
  <c r="R199" i="1" s="1"/>
  <c r="T199" i="1" s="1"/>
  <c r="V199" i="1" s="1"/>
  <c r="X199" i="1" s="1"/>
  <c r="Z199" i="1" s="1"/>
  <c r="AB199" i="1" s="1"/>
  <c r="AD199" i="1" s="1"/>
  <c r="M199" i="1"/>
  <c r="U199" i="1"/>
  <c r="AC199" i="1"/>
  <c r="AG22" i="1"/>
  <c r="AI22" i="1" s="1"/>
  <c r="AK22" i="1" s="1"/>
  <c r="AM22" i="1" s="1"/>
  <c r="AO22" i="1" s="1"/>
  <c r="AQ22" i="1" s="1"/>
  <c r="AS22" i="1" s="1"/>
  <c r="AU22" i="1" s="1"/>
  <c r="AW22" i="1" s="1"/>
  <c r="AY22" i="1" s="1"/>
  <c r="BA22" i="1" s="1"/>
  <c r="BC22" i="1" s="1"/>
  <c r="AI200" i="1"/>
  <c r="AK200" i="1" s="1"/>
  <c r="AM200" i="1" s="1"/>
  <c r="AO200" i="1" s="1"/>
  <c r="AQ200" i="1" s="1"/>
  <c r="AS200" i="1" s="1"/>
  <c r="AU200" i="1" s="1"/>
  <c r="AW200" i="1" s="1"/>
  <c r="AY200" i="1" s="1"/>
  <c r="BA200" i="1" s="1"/>
  <c r="BC200" i="1" s="1"/>
  <c r="BH200" i="1"/>
  <c r="BJ200" i="1" s="1"/>
  <c r="BL200" i="1" s="1"/>
  <c r="BN200" i="1" s="1"/>
  <c r="BP200" i="1" s="1"/>
  <c r="BR200" i="1" s="1"/>
  <c r="BT200" i="1" s="1"/>
  <c r="BV200" i="1" s="1"/>
  <c r="BJ203" i="1"/>
  <c r="BL203" i="1" s="1"/>
  <c r="BN203" i="1" s="1"/>
  <c r="BP203" i="1" s="1"/>
  <c r="BR203" i="1" s="1"/>
  <c r="BT203" i="1" s="1"/>
  <c r="BV203" i="1" s="1"/>
  <c r="AG41" i="1"/>
  <c r="AI41" i="1" s="1"/>
  <c r="AK41" i="1" s="1"/>
  <c r="AM41" i="1" s="1"/>
  <c r="AO41" i="1" s="1"/>
  <c r="AQ41" i="1" s="1"/>
  <c r="AS41" i="1" s="1"/>
  <c r="AU41" i="1" s="1"/>
  <c r="AW41" i="1" s="1"/>
  <c r="AY41" i="1" s="1"/>
  <c r="BA41" i="1" s="1"/>
  <c r="BC41" i="1" s="1"/>
  <c r="AJ47" i="1"/>
  <c r="AJ18" i="1" s="1"/>
  <c r="V67" i="1"/>
  <c r="X67" i="1" s="1"/>
  <c r="Z67" i="1" s="1"/>
  <c r="AB67" i="1" s="1"/>
  <c r="AD67" i="1" s="1"/>
  <c r="Y202" i="1"/>
  <c r="Y76" i="1"/>
  <c r="AJ204" i="1"/>
  <c r="AJ76" i="1"/>
  <c r="AR204" i="1"/>
  <c r="AR76" i="1"/>
  <c r="AR195" i="1" s="1"/>
  <c r="AZ204" i="1"/>
  <c r="AZ76" i="1"/>
  <c r="AZ195" i="1" s="1"/>
  <c r="W204" i="1"/>
  <c r="W76" i="1"/>
  <c r="W195" i="1" s="1"/>
  <c r="K76" i="1"/>
  <c r="K195" i="1" s="1"/>
  <c r="S76" i="1"/>
  <c r="S195" i="1" s="1"/>
  <c r="AA76" i="1"/>
  <c r="AA195" i="1" s="1"/>
  <c r="BI205" i="1"/>
  <c r="BI120" i="1"/>
  <c r="BQ205" i="1"/>
  <c r="BQ120" i="1"/>
  <c r="F18" i="1"/>
  <c r="H18" i="1" s="1"/>
  <c r="J18" i="1" s="1"/>
  <c r="L18" i="1" s="1"/>
  <c r="D198" i="1"/>
  <c r="F198" i="1" s="1"/>
  <c r="H198" i="1" s="1"/>
  <c r="J198" i="1" s="1"/>
  <c r="L198" i="1" s="1"/>
  <c r="N198" i="1" s="1"/>
  <c r="P198" i="1" s="1"/>
  <c r="R198" i="1" s="1"/>
  <c r="T198" i="1" s="1"/>
  <c r="V198" i="1" s="1"/>
  <c r="X198" i="1" s="1"/>
  <c r="Z198" i="1" s="1"/>
  <c r="AB198" i="1" s="1"/>
  <c r="AD198" i="1" s="1"/>
  <c r="AG21" i="1"/>
  <c r="AI21" i="1" s="1"/>
  <c r="AK21" i="1" s="1"/>
  <c r="AM21" i="1" s="1"/>
  <c r="AO21" i="1" s="1"/>
  <c r="AQ21" i="1" s="1"/>
  <c r="AS21" i="1" s="1"/>
  <c r="AU21" i="1" s="1"/>
  <c r="AW21" i="1" s="1"/>
  <c r="AY21" i="1" s="1"/>
  <c r="BA21" i="1" s="1"/>
  <c r="BC21" i="1" s="1"/>
  <c r="BE198" i="1"/>
  <c r="BF198" i="1" s="1"/>
  <c r="BH198" i="1" s="1"/>
  <c r="BJ198" i="1" s="1"/>
  <c r="BL198" i="1" s="1"/>
  <c r="BN198" i="1" s="1"/>
  <c r="BP198" i="1" s="1"/>
  <c r="BR198" i="1" s="1"/>
  <c r="BT198" i="1" s="1"/>
  <c r="BV198" i="1" s="1"/>
  <c r="BM198" i="1"/>
  <c r="BU198" i="1"/>
  <c r="F22" i="1"/>
  <c r="H22" i="1" s="1"/>
  <c r="J22" i="1" s="1"/>
  <c r="L22" i="1" s="1"/>
  <c r="N22" i="1" s="1"/>
  <c r="P22" i="1" s="1"/>
  <c r="R22" i="1" s="1"/>
  <c r="T22" i="1" s="1"/>
  <c r="V22" i="1" s="1"/>
  <c r="X22" i="1" s="1"/>
  <c r="Z22" i="1" s="1"/>
  <c r="AB22" i="1" s="1"/>
  <c r="AD22" i="1" s="1"/>
  <c r="BF22" i="1"/>
  <c r="BH22" i="1" s="1"/>
  <c r="BJ22" i="1" s="1"/>
  <c r="BL22" i="1" s="1"/>
  <c r="BN22" i="1" s="1"/>
  <c r="BP22" i="1" s="1"/>
  <c r="BR22" i="1" s="1"/>
  <c r="BT22" i="1" s="1"/>
  <c r="BV22" i="1" s="1"/>
  <c r="AG23" i="1"/>
  <c r="AI23" i="1" s="1"/>
  <c r="AK23" i="1" s="1"/>
  <c r="AM23" i="1" s="1"/>
  <c r="AO23" i="1" s="1"/>
  <c r="AQ23" i="1" s="1"/>
  <c r="AS23" i="1" s="1"/>
  <c r="AU23" i="1" s="1"/>
  <c r="AW23" i="1" s="1"/>
  <c r="AY23" i="1" s="1"/>
  <c r="BA23" i="1" s="1"/>
  <c r="BC23" i="1" s="1"/>
  <c r="BF23" i="1"/>
  <c r="BH23" i="1" s="1"/>
  <c r="BJ23" i="1" s="1"/>
  <c r="BL23" i="1" s="1"/>
  <c r="BN23" i="1" s="1"/>
  <c r="BP23" i="1" s="1"/>
  <c r="BR23" i="1" s="1"/>
  <c r="BT23" i="1" s="1"/>
  <c r="BV23" i="1" s="1"/>
  <c r="AK49" i="1"/>
  <c r="AM49" i="1" s="1"/>
  <c r="AO49" i="1" s="1"/>
  <c r="AQ49" i="1" s="1"/>
  <c r="AS49" i="1" s="1"/>
  <c r="AU49" i="1" s="1"/>
  <c r="AW49" i="1" s="1"/>
  <c r="AY49" i="1" s="1"/>
  <c r="BA49" i="1" s="1"/>
  <c r="BC49" i="1" s="1"/>
  <c r="BG202" i="1"/>
  <c r="BH84" i="1"/>
  <c r="BJ84" i="1" s="1"/>
  <c r="BL84" i="1" s="1"/>
  <c r="BN84" i="1" s="1"/>
  <c r="BP84" i="1" s="1"/>
  <c r="BR84" i="1" s="1"/>
  <c r="BT84" i="1" s="1"/>
  <c r="BV84" i="1" s="1"/>
  <c r="BG76" i="1"/>
  <c r="BG195" i="1" s="1"/>
  <c r="AF202" i="1"/>
  <c r="BD202" i="1"/>
  <c r="BF105" i="1"/>
  <c r="BH105" i="1" s="1"/>
  <c r="BJ105" i="1" s="1"/>
  <c r="BL105" i="1" s="1"/>
  <c r="BN105" i="1" s="1"/>
  <c r="BP105" i="1" s="1"/>
  <c r="BR105" i="1" s="1"/>
  <c r="BT105" i="1" s="1"/>
  <c r="BV105" i="1" s="1"/>
  <c r="D202" i="1"/>
  <c r="F84" i="1"/>
  <c r="H84" i="1" s="1"/>
  <c r="J84" i="1" s="1"/>
  <c r="L84" i="1" s="1"/>
  <c r="N84" i="1" s="1"/>
  <c r="P84" i="1" s="1"/>
  <c r="R84" i="1" s="1"/>
  <c r="T84" i="1" s="1"/>
  <c r="V84" i="1" s="1"/>
  <c r="X84" i="1" s="1"/>
  <c r="Z84" i="1" s="1"/>
  <c r="AB84" i="1" s="1"/>
  <c r="AD84" i="1" s="1"/>
  <c r="K202" i="1"/>
  <c r="U202" i="1"/>
  <c r="AA202" i="1"/>
  <c r="AH202" i="1"/>
  <c r="AL202" i="1"/>
  <c r="AP202" i="1"/>
  <c r="AT202" i="1"/>
  <c r="AX202" i="1"/>
  <c r="BB202" i="1"/>
  <c r="BM202" i="1"/>
  <c r="BS202" i="1"/>
  <c r="L101" i="1"/>
  <c r="N101" i="1" s="1"/>
  <c r="P101" i="1" s="1"/>
  <c r="R101" i="1" s="1"/>
  <c r="T101" i="1" s="1"/>
  <c r="V101" i="1" s="1"/>
  <c r="X101" i="1" s="1"/>
  <c r="Z101" i="1" s="1"/>
  <c r="AB101" i="1" s="1"/>
  <c r="AD101" i="1" s="1"/>
  <c r="L108" i="1"/>
  <c r="N108" i="1" s="1"/>
  <c r="P108" i="1" s="1"/>
  <c r="R108" i="1" s="1"/>
  <c r="T108" i="1" s="1"/>
  <c r="V108" i="1" s="1"/>
  <c r="X108" i="1" s="1"/>
  <c r="Z108" i="1" s="1"/>
  <c r="AB108" i="1" s="1"/>
  <c r="AD108" i="1" s="1"/>
  <c r="E205" i="1"/>
  <c r="E120" i="1"/>
  <c r="F120" i="1" s="1"/>
  <c r="H120" i="1" s="1"/>
  <c r="M205" i="1"/>
  <c r="M120" i="1"/>
  <c r="U205" i="1"/>
  <c r="U120" i="1"/>
  <c r="AC205" i="1"/>
  <c r="AC120" i="1"/>
  <c r="AE131" i="1"/>
  <c r="AG131" i="1" s="1"/>
  <c r="AI131" i="1" s="1"/>
  <c r="AK131" i="1" s="1"/>
  <c r="AM131" i="1" s="1"/>
  <c r="AO131" i="1" s="1"/>
  <c r="AQ131" i="1" s="1"/>
  <c r="AS131" i="1" s="1"/>
  <c r="AU131" i="1" s="1"/>
  <c r="AW131" i="1" s="1"/>
  <c r="AY131" i="1" s="1"/>
  <c r="BA131" i="1" s="1"/>
  <c r="BC131" i="1" s="1"/>
  <c r="AG148" i="1"/>
  <c r="AI148" i="1" s="1"/>
  <c r="AK148" i="1" s="1"/>
  <c r="AM148" i="1" s="1"/>
  <c r="AO148" i="1" s="1"/>
  <c r="AQ148" i="1" s="1"/>
  <c r="AS148" i="1" s="1"/>
  <c r="AU148" i="1" s="1"/>
  <c r="AW148" i="1" s="1"/>
  <c r="AY148" i="1" s="1"/>
  <c r="BA148" i="1" s="1"/>
  <c r="BC148" i="1" s="1"/>
  <c r="G202" i="1"/>
  <c r="Q202" i="1"/>
  <c r="W202" i="1"/>
  <c r="BI202" i="1"/>
  <c r="BO202" i="1"/>
  <c r="AF204" i="1"/>
  <c r="AG93" i="1"/>
  <c r="AI93" i="1" s="1"/>
  <c r="AK93" i="1" s="1"/>
  <c r="AM93" i="1" s="1"/>
  <c r="AO93" i="1" s="1"/>
  <c r="AQ93" i="1" s="1"/>
  <c r="AS93" i="1" s="1"/>
  <c r="AU93" i="1" s="1"/>
  <c r="AW93" i="1" s="1"/>
  <c r="AY93" i="1" s="1"/>
  <c r="BA93" i="1" s="1"/>
  <c r="BC93" i="1" s="1"/>
  <c r="AN204" i="1"/>
  <c r="AV204" i="1"/>
  <c r="BD204" i="1"/>
  <c r="BF204" i="1" s="1"/>
  <c r="BL101" i="1"/>
  <c r="BN101" i="1" s="1"/>
  <c r="BP101" i="1" s="1"/>
  <c r="BR101" i="1" s="1"/>
  <c r="BT101" i="1" s="1"/>
  <c r="BV101" i="1" s="1"/>
  <c r="BL108" i="1"/>
  <c r="BN108" i="1" s="1"/>
  <c r="BP108" i="1" s="1"/>
  <c r="BR108" i="1" s="1"/>
  <c r="BT108" i="1" s="1"/>
  <c r="BV108" i="1" s="1"/>
  <c r="AM111" i="1"/>
  <c r="AO111" i="1" s="1"/>
  <c r="AQ111" i="1" s="1"/>
  <c r="AS111" i="1" s="1"/>
  <c r="AU111" i="1" s="1"/>
  <c r="AW111" i="1" s="1"/>
  <c r="AY111" i="1" s="1"/>
  <c r="BA111" i="1" s="1"/>
  <c r="BC111" i="1" s="1"/>
  <c r="J123" i="1"/>
  <c r="L123" i="1" s="1"/>
  <c r="N123" i="1" s="1"/>
  <c r="P123" i="1" s="1"/>
  <c r="R123" i="1" s="1"/>
  <c r="T123" i="1" s="1"/>
  <c r="V123" i="1" s="1"/>
  <c r="X123" i="1" s="1"/>
  <c r="Z123" i="1" s="1"/>
  <c r="AB123" i="1" s="1"/>
  <c r="AD123" i="1" s="1"/>
  <c r="BE205" i="1"/>
  <c r="BE120" i="1"/>
  <c r="BF120" i="1" s="1"/>
  <c r="BH120" i="1" s="1"/>
  <c r="BJ120" i="1" s="1"/>
  <c r="BL120" i="1" s="1"/>
  <c r="BN120" i="1" s="1"/>
  <c r="BP120" i="1" s="1"/>
  <c r="BR120" i="1" s="1"/>
  <c r="BT120" i="1" s="1"/>
  <c r="BM205" i="1"/>
  <c r="BM120" i="1"/>
  <c r="BU205" i="1"/>
  <c r="BU120" i="1"/>
  <c r="M202" i="1"/>
  <c r="S202" i="1"/>
  <c r="AC202" i="1"/>
  <c r="BK202" i="1"/>
  <c r="BU202" i="1"/>
  <c r="AG98" i="1"/>
  <c r="AI98" i="1" s="1"/>
  <c r="AK98" i="1" s="1"/>
  <c r="AM98" i="1" s="1"/>
  <c r="AO98" i="1" s="1"/>
  <c r="AQ98" i="1" s="1"/>
  <c r="AS98" i="1" s="1"/>
  <c r="AU98" i="1" s="1"/>
  <c r="AW98" i="1" s="1"/>
  <c r="AY98" i="1" s="1"/>
  <c r="BA98" i="1" s="1"/>
  <c r="BC98" i="1" s="1"/>
  <c r="AG105" i="1"/>
  <c r="AI105" i="1" s="1"/>
  <c r="AK105" i="1" s="1"/>
  <c r="AM105" i="1" s="1"/>
  <c r="AO105" i="1" s="1"/>
  <c r="AQ105" i="1" s="1"/>
  <c r="AS105" i="1" s="1"/>
  <c r="AU105" i="1" s="1"/>
  <c r="AW105" i="1" s="1"/>
  <c r="AY105" i="1" s="1"/>
  <c r="BA105" i="1" s="1"/>
  <c r="BC105" i="1" s="1"/>
  <c r="AG122" i="1"/>
  <c r="AI122" i="1" s="1"/>
  <c r="AK122" i="1" s="1"/>
  <c r="AM122" i="1" s="1"/>
  <c r="AO122" i="1" s="1"/>
  <c r="AQ122" i="1" s="1"/>
  <c r="AS122" i="1" s="1"/>
  <c r="AU122" i="1" s="1"/>
  <c r="AW122" i="1" s="1"/>
  <c r="AY122" i="1" s="1"/>
  <c r="BA122" i="1" s="1"/>
  <c r="BC122" i="1" s="1"/>
  <c r="BF123" i="1"/>
  <c r="BH123" i="1" s="1"/>
  <c r="BJ123" i="1" s="1"/>
  <c r="BL123" i="1" s="1"/>
  <c r="BN123" i="1" s="1"/>
  <c r="BP123" i="1" s="1"/>
  <c r="BR123" i="1" s="1"/>
  <c r="BT123" i="1" s="1"/>
  <c r="BV123" i="1" s="1"/>
  <c r="I205" i="1"/>
  <c r="I120" i="1"/>
  <c r="Q205" i="1"/>
  <c r="Q120" i="1"/>
  <c r="Y205" i="1"/>
  <c r="Y120" i="1"/>
  <c r="AJ202" i="1"/>
  <c r="AN202" i="1"/>
  <c r="AR202" i="1"/>
  <c r="AV202" i="1"/>
  <c r="AZ202" i="1"/>
  <c r="G204" i="1"/>
  <c r="H204" i="1" s="1"/>
  <c r="J204" i="1" s="1"/>
  <c r="K204" i="1"/>
  <c r="O204" i="1"/>
  <c r="S204" i="1"/>
  <c r="AA204" i="1"/>
  <c r="AE204" i="1"/>
  <c r="AG204" i="1" s="1"/>
  <c r="AI204" i="1" s="1"/>
  <c r="BG204" i="1"/>
  <c r="BK204" i="1"/>
  <c r="BO204" i="1"/>
  <c r="BS204" i="1"/>
  <c r="E202" i="1"/>
  <c r="BE202" i="1"/>
  <c r="G205" i="1"/>
  <c r="F126" i="1"/>
  <c r="H126" i="1" s="1"/>
  <c r="J126" i="1" s="1"/>
  <c r="L126" i="1" s="1"/>
  <c r="N126" i="1" s="1"/>
  <c r="P126" i="1" s="1"/>
  <c r="R126" i="1" s="1"/>
  <c r="T126" i="1" s="1"/>
  <c r="V126" i="1" s="1"/>
  <c r="X126" i="1" s="1"/>
  <c r="Z126" i="1" s="1"/>
  <c r="AB126" i="1" s="1"/>
  <c r="AD126" i="1" s="1"/>
  <c r="BF126" i="1"/>
  <c r="BH126" i="1" s="1"/>
  <c r="BJ126" i="1" s="1"/>
  <c r="BL126" i="1" s="1"/>
  <c r="BN126" i="1" s="1"/>
  <c r="BP126" i="1" s="1"/>
  <c r="BR126" i="1" s="1"/>
  <c r="BT126" i="1" s="1"/>
  <c r="BV126" i="1" s="1"/>
  <c r="F140" i="1"/>
  <c r="H140" i="1" s="1"/>
  <c r="J140" i="1" s="1"/>
  <c r="L140" i="1" s="1"/>
  <c r="N140" i="1" s="1"/>
  <c r="P140" i="1" s="1"/>
  <c r="R140" i="1" s="1"/>
  <c r="T140" i="1" s="1"/>
  <c r="V140" i="1" s="1"/>
  <c r="X140" i="1" s="1"/>
  <c r="Z140" i="1" s="1"/>
  <c r="AB140" i="1" s="1"/>
  <c r="AD140" i="1" s="1"/>
  <c r="E131" i="1"/>
  <c r="O205" i="1"/>
  <c r="W205" i="1"/>
  <c r="AE205" i="1"/>
  <c r="AG205" i="1" s="1"/>
  <c r="AI205" i="1" s="1"/>
  <c r="AK205" i="1" s="1"/>
  <c r="AM205" i="1" s="1"/>
  <c r="AO205" i="1" s="1"/>
  <c r="AQ205" i="1" s="1"/>
  <c r="AS205" i="1" s="1"/>
  <c r="AU205" i="1" s="1"/>
  <c r="AW205" i="1" s="1"/>
  <c r="AY205" i="1" s="1"/>
  <c r="BA205" i="1" s="1"/>
  <c r="BC205" i="1" s="1"/>
  <c r="J133" i="1"/>
  <c r="L133" i="1" s="1"/>
  <c r="N133" i="1" s="1"/>
  <c r="P133" i="1" s="1"/>
  <c r="R133" i="1" s="1"/>
  <c r="T133" i="1" s="1"/>
  <c r="V133" i="1" s="1"/>
  <c r="X133" i="1" s="1"/>
  <c r="Z133" i="1" s="1"/>
  <c r="AB133" i="1" s="1"/>
  <c r="AD133" i="1" s="1"/>
  <c r="BF140" i="1"/>
  <c r="BH140" i="1" s="1"/>
  <c r="BJ140" i="1" s="1"/>
  <c r="BL140" i="1" s="1"/>
  <c r="BN140" i="1" s="1"/>
  <c r="BP140" i="1" s="1"/>
  <c r="BR140" i="1" s="1"/>
  <c r="BT140" i="1" s="1"/>
  <c r="BV140" i="1" s="1"/>
  <c r="BE131" i="1"/>
  <c r="BF131" i="1" s="1"/>
  <c r="BH131" i="1" s="1"/>
  <c r="BJ131" i="1" s="1"/>
  <c r="BL131" i="1" s="1"/>
  <c r="BN131" i="1" s="1"/>
  <c r="BP131" i="1" s="1"/>
  <c r="BR131" i="1" s="1"/>
  <c r="BT131" i="1" s="1"/>
  <c r="BV131" i="1" s="1"/>
  <c r="H148" i="1"/>
  <c r="J148" i="1" s="1"/>
  <c r="L148" i="1" s="1"/>
  <c r="N148" i="1" s="1"/>
  <c r="P148" i="1" s="1"/>
  <c r="R148" i="1" s="1"/>
  <c r="T148" i="1" s="1"/>
  <c r="V148" i="1" s="1"/>
  <c r="X148" i="1" s="1"/>
  <c r="Z148" i="1" s="1"/>
  <c r="AB148" i="1" s="1"/>
  <c r="AD148" i="1" s="1"/>
  <c r="K206" i="1"/>
  <c r="K159" i="1"/>
  <c r="L159" i="1" s="1"/>
  <c r="N159" i="1" s="1"/>
  <c r="P159" i="1" s="1"/>
  <c r="R159" i="1" s="1"/>
  <c r="T159" i="1" s="1"/>
  <c r="V159" i="1" s="1"/>
  <c r="X159" i="1" s="1"/>
  <c r="Z159" i="1" s="1"/>
  <c r="AB159" i="1" s="1"/>
  <c r="AD159" i="1" s="1"/>
  <c r="S206" i="1"/>
  <c r="S159" i="1"/>
  <c r="AA206" i="1"/>
  <c r="AA159" i="1"/>
  <c r="BG206" i="1"/>
  <c r="BG159" i="1"/>
  <c r="BO206" i="1"/>
  <c r="BO159" i="1"/>
  <c r="BO195" i="1" s="1"/>
  <c r="BI204" i="1"/>
  <c r="BM204" i="1"/>
  <c r="BQ204" i="1"/>
  <c r="BU204" i="1"/>
  <c r="AE202" i="1"/>
  <c r="AG202" i="1" s="1"/>
  <c r="AI202" i="1" s="1"/>
  <c r="F205" i="1"/>
  <c r="H205" i="1" s="1"/>
  <c r="J205" i="1" s="1"/>
  <c r="L205" i="1" s="1"/>
  <c r="N205" i="1" s="1"/>
  <c r="P205" i="1" s="1"/>
  <c r="R205" i="1" s="1"/>
  <c r="T205" i="1" s="1"/>
  <c r="V205" i="1" s="1"/>
  <c r="X205" i="1" s="1"/>
  <c r="Z205" i="1" s="1"/>
  <c r="AB205" i="1" s="1"/>
  <c r="AD205" i="1" s="1"/>
  <c r="BF205" i="1"/>
  <c r="BH205" i="1" s="1"/>
  <c r="BJ205" i="1" s="1"/>
  <c r="BL205" i="1" s="1"/>
  <c r="BN205" i="1" s="1"/>
  <c r="BP205" i="1" s="1"/>
  <c r="BR205" i="1" s="1"/>
  <c r="BT205" i="1" s="1"/>
  <c r="BV205" i="1" s="1"/>
  <c r="F131" i="1"/>
  <c r="H131" i="1" s="1"/>
  <c r="J131" i="1" s="1"/>
  <c r="L131" i="1" s="1"/>
  <c r="N131" i="1" s="1"/>
  <c r="P131" i="1" s="1"/>
  <c r="R131" i="1" s="1"/>
  <c r="T131" i="1" s="1"/>
  <c r="V131" i="1" s="1"/>
  <c r="X131" i="1" s="1"/>
  <c r="Z131" i="1" s="1"/>
  <c r="AB131" i="1" s="1"/>
  <c r="AD131" i="1" s="1"/>
  <c r="AI197" i="1"/>
  <c r="AK197" i="1" s="1"/>
  <c r="AM197" i="1" s="1"/>
  <c r="AO197" i="1" s="1"/>
  <c r="AQ197" i="1" s="1"/>
  <c r="AS197" i="1" s="1"/>
  <c r="AU197" i="1" s="1"/>
  <c r="AW197" i="1" s="1"/>
  <c r="AY197" i="1" s="1"/>
  <c r="BA197" i="1" s="1"/>
  <c r="BC197" i="1" s="1"/>
  <c r="L164" i="1"/>
  <c r="N164" i="1" s="1"/>
  <c r="P164" i="1" s="1"/>
  <c r="R164" i="1" s="1"/>
  <c r="T164" i="1" s="1"/>
  <c r="V164" i="1" s="1"/>
  <c r="X164" i="1" s="1"/>
  <c r="Z164" i="1" s="1"/>
  <c r="AB164" i="1" s="1"/>
  <c r="AD164" i="1" s="1"/>
  <c r="BJ171" i="1"/>
  <c r="BL171" i="1" s="1"/>
  <c r="BN171" i="1" s="1"/>
  <c r="BP171" i="1" s="1"/>
  <c r="BR171" i="1" s="1"/>
  <c r="BT171" i="1" s="1"/>
  <c r="BV171" i="1" s="1"/>
  <c r="F197" i="1"/>
  <c r="H197" i="1" s="1"/>
  <c r="J197" i="1" s="1"/>
  <c r="L197" i="1" s="1"/>
  <c r="N197" i="1" s="1"/>
  <c r="P197" i="1" s="1"/>
  <c r="R197" i="1" s="1"/>
  <c r="T197" i="1" s="1"/>
  <c r="V197" i="1" s="1"/>
  <c r="X197" i="1" s="1"/>
  <c r="Z197" i="1" s="1"/>
  <c r="AB197" i="1" s="1"/>
  <c r="AD197" i="1" s="1"/>
  <c r="BF197" i="1"/>
  <c r="BH197" i="1" s="1"/>
  <c r="BJ197" i="1" s="1"/>
  <c r="BL197" i="1" s="1"/>
  <c r="BN197" i="1" s="1"/>
  <c r="BP197" i="1" s="1"/>
  <c r="BR197" i="1" s="1"/>
  <c r="BT197" i="1" s="1"/>
  <c r="BV197" i="1" s="1"/>
  <c r="BH159" i="1"/>
  <c r="BJ159" i="1" s="1"/>
  <c r="BL159" i="1" s="1"/>
  <c r="BN159" i="1" s="1"/>
  <c r="BP159" i="1" s="1"/>
  <c r="BR159" i="1" s="1"/>
  <c r="BT159" i="1" s="1"/>
  <c r="BV159" i="1" s="1"/>
  <c r="J162" i="1"/>
  <c r="L162" i="1" s="1"/>
  <c r="N162" i="1" s="1"/>
  <c r="P162" i="1" s="1"/>
  <c r="R162" i="1" s="1"/>
  <c r="T162" i="1" s="1"/>
  <c r="V162" i="1" s="1"/>
  <c r="X162" i="1" s="1"/>
  <c r="Z162" i="1" s="1"/>
  <c r="AB162" i="1" s="1"/>
  <c r="AD162" i="1" s="1"/>
  <c r="AE206" i="1"/>
  <c r="AG206" i="1" s="1"/>
  <c r="AI206" i="1" s="1"/>
  <c r="AK206" i="1" s="1"/>
  <c r="AM206" i="1" s="1"/>
  <c r="AO206" i="1" s="1"/>
  <c r="AQ206" i="1" s="1"/>
  <c r="AS206" i="1" s="1"/>
  <c r="AU206" i="1" s="1"/>
  <c r="AW206" i="1" s="1"/>
  <c r="AY206" i="1" s="1"/>
  <c r="BA206" i="1" s="1"/>
  <c r="BC206" i="1" s="1"/>
  <c r="AG164" i="1"/>
  <c r="AI164" i="1" s="1"/>
  <c r="AK164" i="1" s="1"/>
  <c r="AM164" i="1" s="1"/>
  <c r="AO164" i="1" s="1"/>
  <c r="AQ164" i="1" s="1"/>
  <c r="AS164" i="1" s="1"/>
  <c r="AU164" i="1" s="1"/>
  <c r="AW164" i="1" s="1"/>
  <c r="AY164" i="1" s="1"/>
  <c r="BA164" i="1" s="1"/>
  <c r="BC164" i="1" s="1"/>
  <c r="AG134" i="1"/>
  <c r="AI134" i="1" s="1"/>
  <c r="AK134" i="1" s="1"/>
  <c r="AM134" i="1" s="1"/>
  <c r="AO134" i="1" s="1"/>
  <c r="AQ134" i="1" s="1"/>
  <c r="AS134" i="1" s="1"/>
  <c r="AU134" i="1" s="1"/>
  <c r="AW134" i="1" s="1"/>
  <c r="AY134" i="1" s="1"/>
  <c r="BA134" i="1" s="1"/>
  <c r="BC134" i="1" s="1"/>
  <c r="N154" i="1"/>
  <c r="P154" i="1" s="1"/>
  <c r="R154" i="1" s="1"/>
  <c r="T154" i="1" s="1"/>
  <c r="V154" i="1" s="1"/>
  <c r="X154" i="1" s="1"/>
  <c r="Z154" i="1" s="1"/>
  <c r="AB154" i="1" s="1"/>
  <c r="AD154" i="1" s="1"/>
  <c r="AG161" i="1"/>
  <c r="AI161" i="1" s="1"/>
  <c r="AK161" i="1" s="1"/>
  <c r="AM161" i="1" s="1"/>
  <c r="AO161" i="1" s="1"/>
  <c r="AQ161" i="1" s="1"/>
  <c r="AS161" i="1" s="1"/>
  <c r="AU161" i="1" s="1"/>
  <c r="AW161" i="1" s="1"/>
  <c r="AY161" i="1" s="1"/>
  <c r="BA161" i="1" s="1"/>
  <c r="BC161" i="1" s="1"/>
  <c r="BF162" i="1"/>
  <c r="BH162" i="1" s="1"/>
  <c r="BJ162" i="1" s="1"/>
  <c r="BL162" i="1" s="1"/>
  <c r="BN162" i="1" s="1"/>
  <c r="BP162" i="1" s="1"/>
  <c r="BR162" i="1" s="1"/>
  <c r="BT162" i="1" s="1"/>
  <c r="BV162" i="1" s="1"/>
  <c r="BH164" i="1"/>
  <c r="BJ164" i="1" s="1"/>
  <c r="BL164" i="1" s="1"/>
  <c r="BN164" i="1" s="1"/>
  <c r="BP164" i="1" s="1"/>
  <c r="BR164" i="1" s="1"/>
  <c r="BT164" i="1" s="1"/>
  <c r="BV164" i="1" s="1"/>
  <c r="J169" i="1"/>
  <c r="L169" i="1" s="1"/>
  <c r="N169" i="1" s="1"/>
  <c r="P169" i="1" s="1"/>
  <c r="R169" i="1" s="1"/>
  <c r="T169" i="1" s="1"/>
  <c r="V169" i="1" s="1"/>
  <c r="X169" i="1" s="1"/>
  <c r="Z169" i="1" s="1"/>
  <c r="AB169" i="1" s="1"/>
  <c r="AD169" i="1" s="1"/>
  <c r="BL169" i="1"/>
  <c r="BN169" i="1" s="1"/>
  <c r="BP169" i="1" s="1"/>
  <c r="BR169" i="1" s="1"/>
  <c r="BT169" i="1" s="1"/>
  <c r="BV169" i="1" s="1"/>
  <c r="H206" i="1"/>
  <c r="J206" i="1" s="1"/>
  <c r="L206" i="1" s="1"/>
  <c r="N206" i="1" s="1"/>
  <c r="P206" i="1" s="1"/>
  <c r="R206" i="1" s="1"/>
  <c r="T206" i="1" s="1"/>
  <c r="V206" i="1" s="1"/>
  <c r="X206" i="1" s="1"/>
  <c r="Z206" i="1" s="1"/>
  <c r="AB206" i="1" s="1"/>
  <c r="AD206" i="1" s="1"/>
  <c r="BH206" i="1"/>
  <c r="BJ206" i="1" s="1"/>
  <c r="BL206" i="1" s="1"/>
  <c r="BN206" i="1" s="1"/>
  <c r="BP206" i="1" s="1"/>
  <c r="BR206" i="1" s="1"/>
  <c r="BT206" i="1" s="1"/>
  <c r="BV206" i="1" s="1"/>
  <c r="BJ176" i="1"/>
  <c r="BL176" i="1" s="1"/>
  <c r="BN176" i="1" s="1"/>
  <c r="BP176" i="1" s="1"/>
  <c r="BR176" i="1" s="1"/>
  <c r="BT176" i="1" s="1"/>
  <c r="BV176" i="1" s="1"/>
  <c r="F176" i="1"/>
  <c r="H176" i="1" s="1"/>
  <c r="J176" i="1" s="1"/>
  <c r="L176" i="1" s="1"/>
  <c r="N176" i="1" s="1"/>
  <c r="P176" i="1" s="1"/>
  <c r="R176" i="1" s="1"/>
  <c r="T176" i="1" s="1"/>
  <c r="V176" i="1" s="1"/>
  <c r="X176" i="1" s="1"/>
  <c r="Z176" i="1" s="1"/>
  <c r="AB176" i="1" s="1"/>
  <c r="AD176" i="1" s="1"/>
  <c r="F189" i="1"/>
  <c r="H189" i="1" s="1"/>
  <c r="J189" i="1" s="1"/>
  <c r="L189" i="1" s="1"/>
  <c r="N189" i="1" s="1"/>
  <c r="P189" i="1" s="1"/>
  <c r="R189" i="1" s="1"/>
  <c r="T189" i="1" s="1"/>
  <c r="V189" i="1" s="1"/>
  <c r="X189" i="1" s="1"/>
  <c r="Z189" i="1" s="1"/>
  <c r="AB189" i="1" s="1"/>
  <c r="AD189" i="1" s="1"/>
  <c r="H203" i="1"/>
  <c r="J203" i="1" s="1"/>
  <c r="L203" i="1" s="1"/>
  <c r="N203" i="1" s="1"/>
  <c r="P203" i="1" s="1"/>
  <c r="R203" i="1" s="1"/>
  <c r="T203" i="1" s="1"/>
  <c r="V203" i="1" s="1"/>
  <c r="X203" i="1" s="1"/>
  <c r="Z203" i="1" s="1"/>
  <c r="AB203" i="1" s="1"/>
  <c r="AD203" i="1" s="1"/>
  <c r="AK207" i="1"/>
  <c r="AM207" i="1" s="1"/>
  <c r="AO207" i="1" s="1"/>
  <c r="AQ207" i="1" s="1"/>
  <c r="AS207" i="1" s="1"/>
  <c r="AU207" i="1" s="1"/>
  <c r="AW207" i="1" s="1"/>
  <c r="AY207" i="1" s="1"/>
  <c r="BA207" i="1" s="1"/>
  <c r="BC207" i="1" s="1"/>
  <c r="AG203" i="1"/>
  <c r="AI203" i="1" s="1"/>
  <c r="AK203" i="1" s="1"/>
  <c r="AM203" i="1" s="1"/>
  <c r="AO203" i="1" s="1"/>
  <c r="AQ203" i="1" s="1"/>
  <c r="AS203" i="1" s="1"/>
  <c r="AU203" i="1" s="1"/>
  <c r="AW203" i="1" s="1"/>
  <c r="AY203" i="1" s="1"/>
  <c r="BA203" i="1" s="1"/>
  <c r="BC203" i="1" s="1"/>
  <c r="AK202" i="1" l="1"/>
  <c r="AM202" i="1" s="1"/>
  <c r="AO202" i="1"/>
  <c r="AQ202" i="1" s="1"/>
  <c r="AS202" i="1" s="1"/>
  <c r="AU202" i="1" s="1"/>
  <c r="AW202" i="1" s="1"/>
  <c r="AY202" i="1" s="1"/>
  <c r="BA202" i="1" s="1"/>
  <c r="BC202" i="1" s="1"/>
  <c r="N18" i="1"/>
  <c r="P18" i="1" s="1"/>
  <c r="R18" i="1" s="1"/>
  <c r="T18" i="1" s="1"/>
  <c r="V18" i="1" s="1"/>
  <c r="X18" i="1" s="1"/>
  <c r="Z18" i="1" s="1"/>
  <c r="AB18" i="1" s="1"/>
  <c r="AD18" i="1" s="1"/>
  <c r="AK204" i="1"/>
  <c r="AM204" i="1" s="1"/>
  <c r="AO204" i="1" s="1"/>
  <c r="AQ204" i="1" s="1"/>
  <c r="AS204" i="1" s="1"/>
  <c r="AU204" i="1" s="1"/>
  <c r="AW204" i="1" s="1"/>
  <c r="AY204" i="1" s="1"/>
  <c r="BA204" i="1" s="1"/>
  <c r="BC204" i="1" s="1"/>
  <c r="AG76" i="1"/>
  <c r="AI76" i="1" s="1"/>
  <c r="L204" i="1"/>
  <c r="N204" i="1" s="1"/>
  <c r="P204" i="1" s="1"/>
  <c r="R204" i="1" s="1"/>
  <c r="T204" i="1" s="1"/>
  <c r="V204" i="1" s="1"/>
  <c r="X204" i="1" s="1"/>
  <c r="Z204" i="1" s="1"/>
  <c r="AB204" i="1" s="1"/>
  <c r="AD204" i="1" s="1"/>
  <c r="AK76" i="1"/>
  <c r="AM76" i="1" s="1"/>
  <c r="AO76" i="1" s="1"/>
  <c r="AQ76" i="1" s="1"/>
  <c r="AS76" i="1" s="1"/>
  <c r="AU76" i="1" s="1"/>
  <c r="AW76" i="1" s="1"/>
  <c r="AY76" i="1" s="1"/>
  <c r="BA76" i="1" s="1"/>
  <c r="BC76" i="1" s="1"/>
  <c r="BU195" i="1"/>
  <c r="BE195" i="1"/>
  <c r="Q195" i="1"/>
  <c r="Q208" i="1" s="1"/>
  <c r="BV120" i="1"/>
  <c r="J120" i="1"/>
  <c r="L120" i="1" s="1"/>
  <c r="N120" i="1" s="1"/>
  <c r="P120" i="1" s="1"/>
  <c r="R120" i="1" s="1"/>
  <c r="T120" i="1" s="1"/>
  <c r="V120" i="1" s="1"/>
  <c r="X120" i="1" s="1"/>
  <c r="Z120" i="1" s="1"/>
  <c r="AB120" i="1" s="1"/>
  <c r="AD120" i="1" s="1"/>
  <c r="F202" i="1"/>
  <c r="H202" i="1" s="1"/>
  <c r="J202" i="1" s="1"/>
  <c r="L202" i="1" s="1"/>
  <c r="N202" i="1" s="1"/>
  <c r="P202" i="1" s="1"/>
  <c r="R202" i="1" s="1"/>
  <c r="T202" i="1" s="1"/>
  <c r="V202" i="1" s="1"/>
  <c r="X202" i="1" s="1"/>
  <c r="Z202" i="1" s="1"/>
  <c r="AB202" i="1" s="1"/>
  <c r="AD202" i="1" s="1"/>
  <c r="AJ195" i="1"/>
  <c r="BQ195" i="1"/>
  <c r="AC195" i="1"/>
  <c r="M195" i="1"/>
  <c r="AK18" i="1"/>
  <c r="AM18" i="1" s="1"/>
  <c r="AO18" i="1" s="1"/>
  <c r="AQ18" i="1" s="1"/>
  <c r="AS18" i="1" s="1"/>
  <c r="AU18" i="1" s="1"/>
  <c r="AW18" i="1" s="1"/>
  <c r="AY18" i="1" s="1"/>
  <c r="BA18" i="1" s="1"/>
  <c r="BC18" i="1" s="1"/>
  <c r="BH76" i="1"/>
  <c r="BJ76" i="1" s="1"/>
  <c r="BL76" i="1" s="1"/>
  <c r="BN76" i="1" s="1"/>
  <c r="BP76" i="1" s="1"/>
  <c r="BR76" i="1" s="1"/>
  <c r="BT76" i="1" s="1"/>
  <c r="BV76" i="1" s="1"/>
  <c r="BM195" i="1"/>
  <c r="Y195" i="1"/>
  <c r="I195" i="1"/>
  <c r="H21" i="1"/>
  <c r="J21" i="1" s="1"/>
  <c r="L21" i="1" s="1"/>
  <c r="N21" i="1" s="1"/>
  <c r="P21" i="1" s="1"/>
  <c r="R21" i="1" s="1"/>
  <c r="T21" i="1" s="1"/>
  <c r="V21" i="1" s="1"/>
  <c r="X21" i="1" s="1"/>
  <c r="Z21" i="1" s="1"/>
  <c r="AB21" i="1" s="1"/>
  <c r="AD21" i="1" s="1"/>
  <c r="AK47" i="1"/>
  <c r="AM47" i="1" s="1"/>
  <c r="AO47" i="1" s="1"/>
  <c r="AQ47" i="1" s="1"/>
  <c r="AS47" i="1" s="1"/>
  <c r="AU47" i="1" s="1"/>
  <c r="AW47" i="1" s="1"/>
  <c r="AY47" i="1" s="1"/>
  <c r="BA47" i="1" s="1"/>
  <c r="BC47" i="1" s="1"/>
  <c r="AE195" i="1"/>
  <c r="AG195" i="1" s="1"/>
  <c r="AI195" i="1" s="1"/>
  <c r="BH204" i="1"/>
  <c r="BJ204" i="1" s="1"/>
  <c r="BL204" i="1" s="1"/>
  <c r="BN204" i="1" s="1"/>
  <c r="BP204" i="1" s="1"/>
  <c r="BR204" i="1" s="1"/>
  <c r="BT204" i="1" s="1"/>
  <c r="BV204" i="1" s="1"/>
  <c r="BF202" i="1"/>
  <c r="BH202" i="1" s="1"/>
  <c r="BJ202" i="1" s="1"/>
  <c r="BL202" i="1" s="1"/>
  <c r="BN202" i="1" s="1"/>
  <c r="BP202" i="1" s="1"/>
  <c r="BR202" i="1" s="1"/>
  <c r="BT202" i="1" s="1"/>
  <c r="BV202" i="1" s="1"/>
  <c r="BD195" i="1"/>
  <c r="L76" i="1"/>
  <c r="N76" i="1" s="1"/>
  <c r="P76" i="1" s="1"/>
  <c r="R76" i="1" s="1"/>
  <c r="T76" i="1" s="1"/>
  <c r="V76" i="1" s="1"/>
  <c r="X76" i="1" s="1"/>
  <c r="Z76" i="1" s="1"/>
  <c r="AB76" i="1" s="1"/>
  <c r="AD76" i="1" s="1"/>
  <c r="BI195" i="1"/>
  <c r="U195" i="1"/>
  <c r="E195" i="1"/>
  <c r="F195" i="1" s="1"/>
  <c r="H195" i="1" s="1"/>
  <c r="AK195" i="1" l="1"/>
  <c r="AM195" i="1" s="1"/>
  <c r="AO195" i="1" s="1"/>
  <c r="AQ195" i="1" s="1"/>
  <c r="AS195" i="1" s="1"/>
  <c r="AU195" i="1" s="1"/>
  <c r="AW195" i="1" s="1"/>
  <c r="AY195" i="1" s="1"/>
  <c r="BA195" i="1" s="1"/>
  <c r="BC195" i="1" s="1"/>
  <c r="J195" i="1"/>
  <c r="L195" i="1" s="1"/>
  <c r="N195" i="1" s="1"/>
  <c r="P195" i="1" s="1"/>
  <c r="R195" i="1" s="1"/>
  <c r="T195" i="1" s="1"/>
  <c r="V195" i="1" s="1"/>
  <c r="X195" i="1" s="1"/>
  <c r="Z195" i="1" s="1"/>
  <c r="AB195" i="1" s="1"/>
  <c r="AD195" i="1" s="1"/>
  <c r="BF195" i="1"/>
  <c r="BH195" i="1" s="1"/>
  <c r="BJ195" i="1" s="1"/>
  <c r="BL195" i="1" s="1"/>
  <c r="BN195" i="1" s="1"/>
  <c r="BP195" i="1" s="1"/>
  <c r="BR195" i="1" s="1"/>
  <c r="BT195" i="1" s="1"/>
  <c r="BV195" i="1" s="1"/>
</calcChain>
</file>

<file path=xl/sharedStrings.xml><?xml version="1.0" encoding="utf-8"?>
<sst xmlns="http://schemas.openxmlformats.org/spreadsheetml/2006/main" count="605" uniqueCount="279">
  <si>
    <t>ПРИЛОЖЕНИЕ 3</t>
  </si>
  <si>
    <t>к решению</t>
  </si>
  <si>
    <t>Пермской городской Думы</t>
  </si>
  <si>
    <t>ПРИЛОЖЕНИЕ 4</t>
  </si>
  <si>
    <t>от 19.12.2023 № 265</t>
  </si>
  <si>
    <t>ПЕРЕЧЕНЬ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</si>
  <si>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2024 год и на плановый период 2025 и 2026 годов</t>
  </si>
  <si>
    <t>тыс. руб.</t>
  </si>
  <si>
    <t>№ п/п</t>
  </si>
  <si>
    <t>Объект</t>
  </si>
  <si>
    <t>Исполнитель</t>
  </si>
  <si>
    <t>2024 год</t>
  </si>
  <si>
    <t>Поправки</t>
  </si>
  <si>
    <t>Уточнение февраль</t>
  </si>
  <si>
    <t>Комитет февраль</t>
  </si>
  <si>
    <t>Уточнение апрель</t>
  </si>
  <si>
    <t>Уточнение июнь</t>
  </si>
  <si>
    <t>Комитет июнь</t>
  </si>
  <si>
    <t>Уточнение август</t>
  </si>
  <si>
    <t>Комитет август</t>
  </si>
  <si>
    <t>Уточнение сентярь</t>
  </si>
  <si>
    <t>Уточнение октябрь</t>
  </si>
  <si>
    <t>Комитет октябрь</t>
  </si>
  <si>
    <t>Уточнение ноябрь</t>
  </si>
  <si>
    <t>Уточнение декабрь</t>
  </si>
  <si>
    <t>2025 год</t>
  </si>
  <si>
    <t>Комитет апрель</t>
  </si>
  <si>
    <t>2026 год</t>
  </si>
  <si>
    <t>Уточнение сентябрь</t>
  </si>
  <si>
    <t>Образование</t>
  </si>
  <si>
    <t>.</t>
  </si>
  <si>
    <t>в том числе:</t>
  </si>
  <si>
    <t>местный бюджет</t>
  </si>
  <si>
    <t>0</t>
  </si>
  <si>
    <t>бюджет Пермского края</t>
  </si>
  <si>
    <t xml:space="preserve">федеральный бюджет </t>
  </si>
  <si>
    <t>безвозмездные поступления</t>
  </si>
  <si>
    <t>1.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</si>
  <si>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</si>
  <si>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Управление капитального строительства</t>
  </si>
  <si>
    <t>0810143350</t>
  </si>
  <si>
    <t>Реконструкция ледовой арены МАУ ДО «ДЮЦ «Здоровье»</t>
  </si>
  <si>
    <t>0820141300</t>
  </si>
  <si>
    <t>2.</t>
  </si>
  <si>
    <t>Строительство здания общеобразовательного учреждения в Индустриальном районе города Перми</t>
  </si>
  <si>
    <t>Департамент образования</t>
  </si>
  <si>
    <t>0820142550</t>
  </si>
  <si>
    <t>3.</t>
  </si>
  <si>
    <t>Реконструкция здания по ул. Уральской, 110 для размещения общеобразовательной организации г. Перми</t>
  </si>
  <si>
    <t>0820143360</t>
  </si>
  <si>
    <t>08201SН070</t>
  </si>
  <si>
    <t>4.</t>
  </si>
  <si>
    <t>Строительство здания общеобразовательного учреждения по адресу: г. Пермь, ул. Ветлужская</t>
  </si>
  <si>
    <t>0820141660</t>
  </si>
  <si>
    <t>08201SН070, 082E153050</t>
  </si>
  <si>
    <t>федеральный бюджет</t>
  </si>
  <si>
    <t>082E153050</t>
  </si>
  <si>
    <t>5.</t>
  </si>
  <si>
    <t>Строительство нового корпуса МАОУ «Инженерная школа» г. Перми по ул. Академика Веденеева</t>
  </si>
  <si>
    <t>0820141680</t>
  </si>
  <si>
    <t>6.</t>
  </si>
  <si>
    <t>Строительство спортивного зала МАОУ «СОШ № 81» г. Перми</t>
  </si>
  <si>
    <t>0820143510</t>
  </si>
  <si>
    <t>7.</t>
  </si>
  <si>
    <t>Строительство спортивного зала МАОУ «СОШ № 96» г. Перми</t>
  </si>
  <si>
    <t>0820143520</t>
  </si>
  <si>
    <t>8.</t>
  </si>
  <si>
    <t>Строительство спортивного зала МАОУ «СОШ № 79» г. Перми</t>
  </si>
  <si>
    <t>0820242640</t>
  </si>
  <si>
    <t>9.</t>
  </si>
  <si>
    <t>Реконструкция здания под размещение общеобразовательной организации по ул. Целинной, 15</t>
  </si>
  <si>
    <t>0820141160</t>
  </si>
  <si>
    <t>10.</t>
  </si>
  <si>
    <t>Строительство корпуса МАОУ «Школа дизайна «Точка» г. Перми</t>
  </si>
  <si>
    <t>0820143500</t>
  </si>
  <si>
    <t>11.</t>
  </si>
  <si>
    <t>Строительство школы в м/р ДКЖ г. Перми</t>
  </si>
  <si>
    <t>0820141230</t>
  </si>
  <si>
    <t>Устройство спортивных площадок МАОУ «Гимназия № 5» г. Перми по адресу: г. Пермь, ул. КИМ, 90</t>
  </si>
  <si>
    <t>08202SФ231</t>
  </si>
  <si>
    <t>08202SФ230</t>
  </si>
  <si>
    <t>12.</t>
  </si>
  <si>
    <t>Строительство здания общеобразовательного учреждения в Ленинском районе города Перми</t>
  </si>
  <si>
    <t>0820141970</t>
  </si>
  <si>
    <t>13.</t>
  </si>
  <si>
    <t>Строительство нового корпуса МАОУ «Гимназия № 10» г. Перми по адресу: пр. Парковый, 27</t>
  </si>
  <si>
    <t>0820142030</t>
  </si>
  <si>
    <t>Жилищно-коммунальное хозяйство</t>
  </si>
  <si>
    <t>14.</t>
  </si>
  <si>
    <t>Реконструкция системы очистки сточных вод в микрорайоне «Крым» Кировского района города Перми</t>
  </si>
  <si>
    <t>15.</t>
  </si>
  <si>
    <t>Строительство водопроводных сетей в микрорайоне «Вышка-1» Мотовилихинского района города Перми</t>
  </si>
  <si>
    <t>1710141220</t>
  </si>
  <si>
    <t>16.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</si>
  <si>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</si>
  <si>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</si>
  <si>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1710141320</t>
  </si>
  <si>
    <t>17.</t>
  </si>
  <si>
    <t>Санация и строительство 2-й нитки водовода Гайва-Заозерье</t>
  </si>
  <si>
    <t>1710142260, 171F552430</t>
  </si>
  <si>
    <t>171F552430</t>
  </si>
  <si>
    <t>18.</t>
  </si>
  <si>
    <t>Строительство сетей водоснабжения в микрорайоне «Заозерье» для земельных участков многодетных семей</t>
  </si>
  <si>
    <t>1710143480</t>
  </si>
  <si>
    <t>19.</t>
  </si>
  <si>
    <t>Выкуп сетей водоснабжения и водоотведения, принадлежащих на праве собственности ООО «Энергия-М»</t>
  </si>
  <si>
    <t>1710141700</t>
  </si>
  <si>
    <t>20.</t>
  </si>
  <si>
    <t>Выкуп сетей водоотведения по адресу: г. Пермь, ул. Монастырская, 61</t>
  </si>
  <si>
    <t>1710141710</t>
  </si>
  <si>
    <t>21.</t>
  </si>
  <si>
    <t>Реконструкция канализационной насосной станции «Речник» Дзержинского района города Перми</t>
  </si>
  <si>
    <t>1710142360</t>
  </si>
  <si>
    <t>22.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</si>
  <si>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</si>
  <si>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жилищных отношений</t>
  </si>
  <si>
    <t>1510121480, 1530343260</t>
  </si>
  <si>
    <t>15101SЖ860, 151F367484</t>
  </si>
  <si>
    <t>151F367483</t>
  </si>
  <si>
    <t>23.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</si>
  <si>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</si>
  <si>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153012С080</t>
  </si>
  <si>
    <t>24.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</si>
  <si>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</si>
  <si>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15301R0820</t>
  </si>
  <si>
    <t>25.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</si>
  <si>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</si>
  <si>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151F367484</t>
  </si>
  <si>
    <t>26.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</si>
  <si>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</si>
  <si>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27.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</si>
  <si>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</si>
  <si>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151F36748S</t>
  </si>
  <si>
    <t>28.</t>
  </si>
  <si>
    <t>Строительство водопроводных сетей в микрорайоне Турбино</t>
  </si>
  <si>
    <t>1710141770</t>
  </si>
  <si>
    <t>29.</t>
  </si>
  <si>
    <t>Строительство водопроводных сетей по ул. 2-я Мулянская Дзержинского района города Перми</t>
  </si>
  <si>
    <t>1710141780</t>
  </si>
  <si>
    <t>30.</t>
  </si>
  <si>
    <t>Выкуп центрального теплового пункта по адресу: ул. Веры Засулич, 50 б</t>
  </si>
  <si>
    <t>1710741790</t>
  </si>
  <si>
    <t>Внешнее благоустройство</t>
  </si>
  <si>
    <t>31.</t>
  </si>
  <si>
    <t>Строительство городского питомника растений на земельном участке с кадастровым номером 59:01:0000000:91384</t>
  </si>
  <si>
    <t>1410743570</t>
  </si>
  <si>
    <t>32.</t>
  </si>
  <si>
    <t>Строительство крематория на кладбище «Восточное» города Перми</t>
  </si>
  <si>
    <t>Департамент дорог и благоустройства</t>
  </si>
  <si>
    <t>1120441120</t>
  </si>
  <si>
    <t>33.</t>
  </si>
  <si>
    <t>Строительство смотровой площадки по ул. Окулова, ОП «Попова»</t>
  </si>
  <si>
    <t>11105SЖ410</t>
  </si>
  <si>
    <t>34.</t>
  </si>
  <si>
    <t>Строительство места отвала снега по ул. Промышленной</t>
  </si>
  <si>
    <t>1710643460</t>
  </si>
  <si>
    <t>35.</t>
  </si>
  <si>
    <t>Строительство подпорной стенки с устройством противопожарного проезда по ул. Льва Шатрова, 35</t>
  </si>
  <si>
    <t>2010343340</t>
  </si>
  <si>
    <t>Дорожное хозяйство</t>
  </si>
  <si>
    <t>дорожный фонд Пермского края</t>
  </si>
  <si>
    <t>36.</t>
  </si>
  <si>
    <t>Строительство проезда на участке от ул. Уральской до ул. Степана Разина</t>
  </si>
  <si>
    <t>2010141670</t>
  </si>
  <si>
    <t>37.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</si>
  <si>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</si>
  <si>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</si>
  <si>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38.</t>
  </si>
  <si>
    <t>Строительство очистных сооружений и водоотвода ливневых стоков по ул. Куйбышева,1 от ул. Петропавловской до выпуска</t>
  </si>
  <si>
    <t>2010143420</t>
  </si>
  <si>
    <t>39.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</si>
  <si>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</si>
  <si>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2010143430</t>
  </si>
  <si>
    <t>40.</t>
  </si>
  <si>
    <t>Реконструкция Комсомольского проспекта от ул. Ленина до ул. Екатерининской по нечетной стороне, Тр-5в</t>
  </si>
  <si>
    <t>2010143450</t>
  </si>
  <si>
    <t>41.</t>
  </si>
  <si>
    <t>Реконструкция ул. Пермской от ул. Плеханова до ул. Попова</t>
  </si>
  <si>
    <t>20101ST04D</t>
  </si>
  <si>
    <t>20101ST040</t>
  </si>
  <si>
    <t>42.</t>
  </si>
  <si>
    <t>Реконструкция ул. Карпинского от ул. Архитектора Свиязева до ул. Космонавта Леонова</t>
  </si>
  <si>
    <t>20101ST04E</t>
  </si>
  <si>
    <t>43.</t>
  </si>
  <si>
    <t>Строительство автомобильной дороги по ул. Агатовой</t>
  </si>
  <si>
    <t>20101ST04S</t>
  </si>
  <si>
    <t>44.</t>
  </si>
  <si>
    <t>Строительство автомобильной дороги по ул. Монастырской на участке от площади Трех столетий до территории Мотовилихинских заводов</t>
  </si>
  <si>
    <t>2010141760</t>
  </si>
  <si>
    <t>45.</t>
  </si>
  <si>
    <t>Реконструкция ул. Героев Хасана от ул. Хлебозаводская до ул. Василия Васильева</t>
  </si>
  <si>
    <t>2010142570</t>
  </si>
  <si>
    <t>46.</t>
  </si>
  <si>
    <t>Строительство автомобильной дороги по ул. Топазной</t>
  </si>
  <si>
    <t>2010143400</t>
  </si>
  <si>
    <t>47.</t>
  </si>
  <si>
    <t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</si>
  <si>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>20101ST04A</t>
  </si>
  <si>
    <t>Транспорт</t>
  </si>
  <si>
    <t>Реализация проекта, направленного на комплексное развитие городского наземного электрического транспорта г. Перми</t>
  </si>
  <si>
    <t>Департамент транспорта</t>
  </si>
  <si>
    <t>121R754010</t>
  </si>
  <si>
    <t>Культура и молодежная политика</t>
  </si>
  <si>
    <t>48.</t>
  </si>
  <si>
    <t>Реконструкция здания МАУ «Дворец молодежи» г. Перми</t>
  </si>
  <si>
    <t>0410241910</t>
  </si>
  <si>
    <t>Физическая культура и спорт</t>
  </si>
  <si>
    <t>49.</t>
  </si>
  <si>
    <t>Строительство плавательного бассейна по адресу: ул. Гайвинская, 50</t>
  </si>
  <si>
    <t>0510141880</t>
  </si>
  <si>
    <t>50.</t>
  </si>
  <si>
    <t>Строительство спортивной трассы для лыжероллеров по адресу: г. Пермь, ул. Агрономическая, 23</t>
  </si>
  <si>
    <t>0510141950</t>
  </si>
  <si>
    <t>51.</t>
  </si>
  <si>
    <t>Реконструкция физкультурно-оздоровительного комплекса по адресу: г. Пермь, ул. Рабочая, 9</t>
  </si>
  <si>
    <t>05101SФ280</t>
  </si>
  <si>
    <t>52.</t>
  </si>
  <si>
    <t>Строительство плавательного бассейна по адресу: ул. Гашкова, 20а</t>
  </si>
  <si>
    <t>0510141470</t>
  </si>
  <si>
    <t>Общественная безопасность</t>
  </si>
  <si>
    <t>53.</t>
  </si>
  <si>
    <t>Строительство противооползневого сооружения в районе жилых домов по ул. КИМ, 5, 7, ул. Ивановской, 19 и ул. Чехова, 2, 4, 6, 8, 10</t>
  </si>
  <si>
    <t>0220241030</t>
  </si>
  <si>
    <t>54.</t>
  </si>
  <si>
    <t>Реконструкция здания по ул. Ижевской, 25 (литер А, А1)</t>
  </si>
  <si>
    <t>0220443730</t>
  </si>
  <si>
    <t>55.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</si>
  <si>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</si>
  <si>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</si>
  <si>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56.</t>
  </si>
  <si>
    <t>Строительство пожарного резервуара в микрорайоне Чапаевский Орджоникидзевского района города Перми</t>
  </si>
  <si>
    <t>0230243600</t>
  </si>
  <si>
    <t>57.</t>
  </si>
  <si>
    <t>Строительство пожарного резервуара по ул. Борцов Революции Ленинского района города Перми</t>
  </si>
  <si>
    <t>0230243180</t>
  </si>
  <si>
    <t>58.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</si>
  <si>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</si>
  <si>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0230243190</t>
  </si>
  <si>
    <t>59.</t>
  </si>
  <si>
    <t>Строительство пожарного резервуара в микрорайоне Социалистический Орджоникидзевского района города Перми</t>
  </si>
  <si>
    <t>0230241630</t>
  </si>
  <si>
    <t>60.</t>
  </si>
  <si>
    <t>Строительство пожарного резервуара в микрорайоне Новобродовский Свердловского района города Перми</t>
  </si>
  <si>
    <t>0230241650</t>
  </si>
  <si>
    <t>61.</t>
  </si>
  <si>
    <t>Строительство пожарного резервуара в микрорайоне Липовая гора по ул. 4-й Липогорской Свердловского района города Перми</t>
  </si>
  <si>
    <t>0230243610</t>
  </si>
  <si>
    <t>62.</t>
  </si>
  <si>
    <t>Строительство пожарного резервуара в микрорайоне Вышка-2 по ул. Омской Мотовилихинского района города Перми</t>
  </si>
  <si>
    <t>0230243620</t>
  </si>
  <si>
    <t>63.</t>
  </si>
  <si>
    <t>Строительство пожарного резервуара в микрорайоне Химики Орджоникидзевского района города Перми</t>
  </si>
  <si>
    <t>0230243630</t>
  </si>
  <si>
    <t>64.</t>
  </si>
  <si>
    <t>Строительство пожарного резервуара в д. Ласьвинские хутора Кировского района города Перми</t>
  </si>
  <si>
    <t>0230243210</t>
  </si>
  <si>
    <t>Прочие объекты</t>
  </si>
  <si>
    <t>65.</t>
  </si>
  <si>
    <t>Строительство нежилого здания под размещение общественного центра по адресу: г. Пермь, Кировский район, ул. Батумская</t>
  </si>
  <si>
    <t>0110441040</t>
  </si>
  <si>
    <t>66.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</si>
  <si>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</si>
  <si>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0110441720</t>
  </si>
  <si>
    <t>67.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</si>
  <si>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</si>
  <si>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0110441730</t>
  </si>
  <si>
    <t>68.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</si>
  <si>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</si>
  <si>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0110441740</t>
  </si>
  <si>
    <t>69.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</si>
  <si>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</si>
  <si>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0110441750</t>
  </si>
  <si>
    <t>Всего:</t>
  </si>
  <si>
    <t>в том числе</t>
  </si>
  <si>
    <t>в разрезе исполнителей</t>
  </si>
  <si>
    <t xml:space="preserve">Управление капитального строительства </t>
  </si>
  <si>
    <t xml:space="preserve">Департамент дорог и благоустройства </t>
  </si>
  <si>
    <t xml:space="preserve"> </t>
  </si>
  <si>
    <t>от 17.12.2024 № 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</si>
</sst>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0" x14ac:knownFonts="1">
    <font>
      <sz val="10"/>
      <color theme="1"/>
      <name val="Arial Cyr"/>
    </font>
    <font>
      <sz val="10"/>
      <name val="Arial"/>
    </font>
    <font>
      <sz val="11"/>
      <name val="Calibri"/>
    </font>
    <font>
      <sz val="14"/>
      <color theme="1"/>
      <name val="Times New Roman"/>
    </font>
    <font>
      <sz val="12"/>
      <color theme="1"/>
      <name val="Times New Roman"/>
    </font>
    <font>
      <sz val="14"/>
      <name val="Times New Roman"/>
    </font>
    <font>
      <b/>
      <sz val="14"/>
      <color theme="1"/>
      <name val="Times New Roman"/>
    </font>
    <font>
      <sz val="14"/>
      <color theme="0"/>
      <name val="Times New Roman"/>
    </font>
    <font>
      <sz val="14"/>
      <color theme="0"/>
      <name val="Times New Roman"/>
    </font>
    <font>
      <sz val="10"/>
      <color theme="0"/>
      <name val="Arial Cy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rgb="FFFFFF00"/>
        <bgColor theme="0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109">
    <xf numFmtId="0" fontId="0" fillId="0" borderId="0" xfId="0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left" vertical="center"/>
    </xf>
    <xf numFmtId="49" fontId="3" fillId="2" borderId="0" xfId="0" applyNumberFormat="1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right" vertical="center"/>
    </xf>
    <xf numFmtId="164" fontId="5" fillId="2" borderId="0" xfId="2" applyNumberFormat="1" applyFont="1" applyFill="1" applyAlignment="1" applyProtection="1">
      <alignment horizontal="right"/>
    </xf>
    <xf numFmtId="164" fontId="5" fillId="2" borderId="0" xfId="2" applyNumberFormat="1" applyFont="1" applyFill="1" applyAlignment="1" applyProtection="1">
      <alignment horizontal="right" vertical="top"/>
    </xf>
    <xf numFmtId="49" fontId="4" fillId="2" borderId="0" xfId="0" applyNumberFormat="1" applyFont="1" applyFill="1" applyAlignment="1" applyProtection="1">
      <alignment horizontal="left" vertical="center" wrapText="1"/>
    </xf>
    <xf numFmtId="164" fontId="3" fillId="2" borderId="2" xfId="0" applyNumberFormat="1" applyFont="1" applyFill="1" applyBorder="1" applyAlignment="1" applyProtection="1">
      <alignment horizontal="right" vertical="center"/>
    </xf>
    <xf numFmtId="164" fontId="3" fillId="2" borderId="1" xfId="0" applyNumberFormat="1" applyFont="1" applyFill="1" applyBorder="1" applyAlignment="1" applyProtection="1">
      <alignment horizontal="right" vertical="center"/>
    </xf>
    <xf numFmtId="164" fontId="3" fillId="2" borderId="5" xfId="0" applyNumberFormat="1" applyFont="1" applyFill="1" applyBorder="1" applyAlignment="1" applyProtection="1">
      <alignment horizontal="right" vertical="center"/>
    </xf>
    <xf numFmtId="164" fontId="3" fillId="2" borderId="7" xfId="0" applyNumberFormat="1" applyFont="1" applyFill="1" applyBorder="1" applyAlignment="1" applyProtection="1">
      <alignment horizontal="right" vertical="center"/>
    </xf>
    <xf numFmtId="0" fontId="3" fillId="3" borderId="0" xfId="0" applyFont="1" applyFill="1" applyProtection="1"/>
    <xf numFmtId="0" fontId="3" fillId="3" borderId="1" xfId="0" applyFont="1" applyFill="1" applyBorder="1" applyAlignment="1" applyProtection="1">
      <alignment horizontal="center" vertical="top"/>
    </xf>
    <xf numFmtId="164" fontId="3" fillId="3" borderId="1" xfId="0" applyNumberFormat="1" applyFont="1" applyFill="1" applyBorder="1" applyAlignment="1" applyProtection="1">
      <alignment vertical="top" wrapText="1"/>
    </xf>
    <xf numFmtId="164" fontId="3" fillId="3" borderId="1" xfId="0" applyNumberFormat="1" applyFont="1" applyFill="1" applyBorder="1" applyAlignment="1" applyProtection="1">
      <alignment vertical="top"/>
    </xf>
    <xf numFmtId="164" fontId="3" fillId="3" borderId="2" xfId="0" applyNumberFormat="1" applyFont="1" applyFill="1" applyBorder="1" applyAlignment="1" applyProtection="1">
      <alignment horizontal="right"/>
    </xf>
    <xf numFmtId="164" fontId="3" fillId="3" borderId="1" xfId="0" applyNumberFormat="1" applyFont="1" applyFill="1" applyBorder="1" applyAlignment="1" applyProtection="1">
      <alignment horizontal="right"/>
    </xf>
    <xf numFmtId="164" fontId="3" fillId="3" borderId="5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Alignment="1" applyProtection="1">
      <alignment horizontal="left"/>
    </xf>
    <xf numFmtId="49" fontId="3" fillId="3" borderId="0" xfId="0" applyNumberFormat="1" applyFont="1" applyFill="1" applyAlignment="1" applyProtection="1">
      <alignment horizontal="left" vertical="center"/>
    </xf>
    <xf numFmtId="1" fontId="3" fillId="3" borderId="0" xfId="0" applyNumberFormat="1" applyFont="1" applyFill="1" applyAlignment="1" applyProtection="1">
      <alignment horizontal="left" vertical="center"/>
    </xf>
    <xf numFmtId="1" fontId="3" fillId="2" borderId="0" xfId="0" applyNumberFormat="1" applyFont="1" applyFill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center" vertical="top"/>
    </xf>
    <xf numFmtId="49" fontId="3" fillId="4" borderId="3" xfId="0" applyNumberFormat="1" applyFont="1" applyFill="1" applyBorder="1" applyAlignment="1" applyProtection="1">
      <alignment horizontal="left" vertical="top" wrapText="1"/>
    </xf>
    <xf numFmtId="49" fontId="3" fillId="4" borderId="1" xfId="0" applyNumberFormat="1" applyFont="1" applyFill="1" applyBorder="1" applyAlignment="1" applyProtection="1">
      <alignment horizontal="left" vertical="top" wrapText="1"/>
    </xf>
    <xf numFmtId="164" fontId="3" fillId="0" borderId="2" xfId="0" applyNumberFormat="1" applyFont="1" applyBorder="1" applyAlignment="1" applyProtection="1">
      <alignment horizontal="right" vertical="center"/>
    </xf>
    <xf numFmtId="164" fontId="3" fillId="4" borderId="2" xfId="0" applyNumberFormat="1" applyFont="1" applyFill="1" applyBorder="1" applyAlignment="1" applyProtection="1">
      <alignment horizontal="right" vertical="center"/>
    </xf>
    <xf numFmtId="164" fontId="3" fillId="4" borderId="1" xfId="0" applyNumberFormat="1" applyFont="1" applyFill="1" applyBorder="1" applyAlignment="1" applyProtection="1">
      <alignment horizontal="right" vertical="center"/>
    </xf>
    <xf numFmtId="164" fontId="3" fillId="5" borderId="1" xfId="0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Border="1" applyAlignment="1" applyProtection="1">
      <alignment horizontal="right" vertical="center"/>
    </xf>
    <xf numFmtId="164" fontId="3" fillId="4" borderId="5" xfId="0" applyNumberFormat="1" applyFont="1" applyFill="1" applyBorder="1" applyAlignment="1" applyProtection="1">
      <alignment horizontal="right" vertical="center"/>
    </xf>
    <xf numFmtId="49" fontId="4" fillId="4" borderId="0" xfId="0" applyNumberFormat="1" applyFont="1" applyFill="1" applyAlignment="1" applyProtection="1">
      <alignment horizontal="left" vertical="center"/>
    </xf>
    <xf numFmtId="49" fontId="3" fillId="4" borderId="0" xfId="0" applyNumberFormat="1" applyFont="1" applyFill="1" applyAlignment="1" applyProtection="1">
      <alignment horizontal="left" vertical="center"/>
    </xf>
    <xf numFmtId="1" fontId="3" fillId="4" borderId="0" xfId="0" applyNumberFormat="1" applyFont="1" applyFill="1" applyAlignment="1" applyProtection="1">
      <alignment horizontal="left" vertical="center"/>
    </xf>
    <xf numFmtId="0" fontId="0" fillId="4" borderId="8" xfId="0" applyFill="1" applyBorder="1" applyAlignment="1" applyProtection="1">
      <alignment horizontal="center" vertical="top" wrapText="1"/>
    </xf>
    <xf numFmtId="49" fontId="3" fillId="4" borderId="1" xfId="0" applyNumberFormat="1" applyFont="1" applyFill="1" applyBorder="1" applyAlignment="1" applyProtection="1">
      <alignment horizontal="left" vertical="top"/>
    </xf>
    <xf numFmtId="0" fontId="3" fillId="4" borderId="3" xfId="0" applyFont="1" applyFill="1" applyBorder="1" applyAlignment="1" applyProtection="1">
      <alignment horizontal="center" vertical="top"/>
    </xf>
    <xf numFmtId="0" fontId="3" fillId="5" borderId="1" xfId="0" applyFont="1" applyFill="1" applyBorder="1" applyAlignment="1" applyProtection="1">
      <alignment horizontal="center" vertical="top"/>
    </xf>
    <xf numFmtId="49" fontId="7" fillId="4" borderId="1" xfId="0" applyNumberFormat="1" applyFont="1" applyFill="1" applyBorder="1" applyAlignment="1" applyProtection="1">
      <alignment horizontal="left" vertical="top" wrapText="1"/>
    </xf>
    <xf numFmtId="164" fontId="3" fillId="3" borderId="1" xfId="0" applyNumberFormat="1" applyFont="1" applyFill="1" applyBorder="1" applyAlignment="1" applyProtection="1">
      <alignment horizontal="left" vertical="center" wrapText="1"/>
    </xf>
    <xf numFmtId="164" fontId="3" fillId="3" borderId="2" xfId="0" applyNumberFormat="1" applyFont="1" applyFill="1" applyBorder="1" applyAlignment="1" applyProtection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/>
    </xf>
    <xf numFmtId="164" fontId="3" fillId="3" borderId="5" xfId="0" applyNumberFormat="1" applyFont="1" applyFill="1" applyBorder="1" applyAlignment="1" applyProtection="1">
      <alignment horizontal="right" vertical="center"/>
    </xf>
    <xf numFmtId="49" fontId="4" fillId="3" borderId="0" xfId="0" applyNumberFormat="1" applyFont="1" applyFill="1" applyAlignment="1" applyProtection="1">
      <alignment horizontal="left" vertical="center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49" fontId="3" fillId="3" borderId="1" xfId="0" applyNumberFormat="1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 applyProtection="1">
      <alignment vertical="top" wrapText="1"/>
    </xf>
    <xf numFmtId="49" fontId="4" fillId="2" borderId="0" xfId="0" applyNumberFormat="1" applyFont="1" applyFill="1" applyAlignment="1" applyProtection="1">
      <alignment horizontal="left"/>
    </xf>
    <xf numFmtId="164" fontId="3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center" wrapText="1"/>
    </xf>
    <xf numFmtId="164" fontId="3" fillId="3" borderId="1" xfId="0" applyNumberFormat="1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 applyProtection="1">
      <alignment horizontal="left" vertical="top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164" fontId="3" fillId="4" borderId="1" xfId="0" applyNumberFormat="1" applyFont="1" applyFill="1" applyBorder="1" applyAlignment="1" applyProtection="1">
      <alignment horizontal="left" vertical="center" wrapText="1"/>
    </xf>
    <xf numFmtId="164" fontId="3" fillId="2" borderId="0" xfId="0" applyNumberFormat="1" applyFont="1" applyFill="1" applyAlignment="1" applyProtection="1">
      <alignment horizontal="right" vertical="center"/>
    </xf>
    <xf numFmtId="165" fontId="3" fillId="2" borderId="0" xfId="0" applyNumberFormat="1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 wrapText="1"/>
    </xf>
    <xf numFmtId="164" fontId="3" fillId="6" borderId="1" xfId="0" applyNumberFormat="1" applyFont="1" applyFill="1" applyBorder="1" applyAlignment="1" applyProtection="1">
      <alignment horizontal="right" vertical="center"/>
    </xf>
    <xf numFmtId="0" fontId="3" fillId="6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center" vertical="top" wrapText="1"/>
    </xf>
    <xf numFmtId="0" fontId="3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top"/>
    </xf>
    <xf numFmtId="49" fontId="3" fillId="0" borderId="1" xfId="0" applyNumberFormat="1" applyFont="1" applyFill="1" applyBorder="1" applyAlignment="1" applyProtection="1">
      <alignment horizontal="left" vertical="top"/>
    </xf>
    <xf numFmtId="49" fontId="7" fillId="0" borderId="2" xfId="0" applyNumberFormat="1" applyFont="1" applyFill="1" applyBorder="1" applyAlignment="1" applyProtection="1">
      <alignment horizontal="left" vertical="top"/>
    </xf>
    <xf numFmtId="0" fontId="3" fillId="0" borderId="0" xfId="0" applyFont="1" applyFill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164" fontId="5" fillId="0" borderId="0" xfId="2" applyNumberFormat="1" applyFont="1" applyFill="1" applyAlignment="1" applyProtection="1">
      <alignment horizontal="right"/>
    </xf>
    <xf numFmtId="164" fontId="5" fillId="0" borderId="0" xfId="2" applyNumberFormat="1" applyFont="1" applyFill="1" applyAlignment="1" applyProtection="1">
      <alignment horizontal="right" vertical="top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 applyProtection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</xf>
    <xf numFmtId="0" fontId="0" fillId="0" borderId="1" xfId="0" applyFill="1" applyBorder="1" applyAlignment="1" applyProtection="1">
      <alignment horizontal="center" vertical="top" wrapText="1"/>
    </xf>
    <xf numFmtId="49" fontId="3" fillId="0" borderId="2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center" vertical="top"/>
    </xf>
    <xf numFmtId="49" fontId="8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vertical="top" wrapText="1"/>
    </xf>
    <xf numFmtId="0" fontId="3" fillId="0" borderId="7" xfId="0" applyFont="1" applyFill="1" applyBorder="1" applyAlignment="1" applyProtection="1">
      <alignment horizontal="center" vertical="top"/>
    </xf>
    <xf numFmtId="49" fontId="9" fillId="0" borderId="1" xfId="0" applyNumberFormat="1" applyFont="1" applyFill="1" applyBorder="1" applyAlignment="1" applyProtection="1">
      <alignment horizontal="left" wrapText="1"/>
    </xf>
    <xf numFmtId="165" fontId="3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3" fillId="0" borderId="5" xfId="0" applyNumberFormat="1" applyFont="1" applyFill="1" applyBorder="1" applyAlignment="1" applyProtection="1">
      <alignment horizontal="left" vertical="top" wrapText="1"/>
    </xf>
    <xf numFmtId="49" fontId="3" fillId="4" borderId="1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top"/>
    </xf>
    <xf numFmtId="0" fontId="3" fillId="4" borderId="1" xfId="0" applyFont="1" applyFill="1" applyBorder="1" applyAlignment="1" applyProtection="1">
      <alignment horizontal="center" vertical="top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164" fontId="3" fillId="2" borderId="6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164" fontId="3" fillId="2" borderId="3" xfId="0" applyNumberFormat="1" applyFont="1" applyFill="1" applyBorder="1" applyAlignment="1" applyProtection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13" xfId="1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Z212"/>
  <sheetViews>
    <sheetView tabSelected="1" zoomScale="70" workbookViewId="0">
      <selection activeCell="C7" sqref="C7"/>
    </sheetView>
  </sheetViews>
  <sheetFormatPr defaultColWidth="9.109375" defaultRowHeight="18" x14ac:dyDescent="0.35"/>
  <cols>
    <col min="1" max="1" width="5.5546875" style="61" customWidth="1"/>
    <col min="2" max="2" width="86" style="62" customWidth="1"/>
    <col min="3" max="3" width="21.33203125" style="62" customWidth="1"/>
    <col min="4" max="28" width="17.5546875" style="2" hidden="1" customWidth="1"/>
    <col min="29" max="29" width="17.109375" style="2" hidden="1" customWidth="1"/>
    <col min="30" max="30" width="17.5546875" style="68" customWidth="1"/>
    <col min="31" max="54" width="17.5546875" style="2" hidden="1" customWidth="1"/>
    <col min="55" max="55" width="17.5546875" style="68" customWidth="1"/>
    <col min="56" max="73" width="17.5546875" style="2" hidden="1" customWidth="1"/>
    <col min="74" max="74" width="17.5546875" style="68" customWidth="1"/>
    <col min="75" max="75" width="17.109375" style="3" hidden="1" customWidth="1"/>
    <col min="76" max="76" width="10" style="4" hidden="1" customWidth="1"/>
    <col min="77" max="77" width="9.44140625" style="1" hidden="1" customWidth="1"/>
    <col min="78" max="78" width="9.109375" style="1" hidden="1" customWidth="1"/>
    <col min="79" max="16384" width="9.109375" style="61"/>
  </cols>
  <sheetData>
    <row r="1" spans="1:75" x14ac:dyDescent="0.35">
      <c r="BD1" s="5"/>
      <c r="BF1" s="5"/>
      <c r="BH1" s="5"/>
      <c r="BJ1" s="5"/>
      <c r="BL1" s="5"/>
      <c r="BN1" s="5"/>
      <c r="BO1" s="5"/>
      <c r="BP1" s="5"/>
      <c r="BQ1" s="5"/>
      <c r="BR1" s="5"/>
      <c r="BS1" s="5"/>
      <c r="BT1" s="5"/>
      <c r="BU1" s="5"/>
      <c r="BV1" s="70" t="s">
        <v>0</v>
      </c>
    </row>
    <row r="2" spans="1:75" x14ac:dyDescent="0.35">
      <c r="BD2" s="5"/>
      <c r="BF2" s="5"/>
      <c r="BH2" s="5"/>
      <c r="BJ2" s="5"/>
      <c r="BL2" s="5"/>
      <c r="BN2" s="5"/>
      <c r="BO2" s="5"/>
      <c r="BP2" s="5"/>
      <c r="BQ2" s="5"/>
      <c r="BR2" s="5"/>
      <c r="BS2" s="5"/>
      <c r="BT2" s="5"/>
      <c r="BU2" s="5"/>
      <c r="BV2" s="70" t="s">
        <v>1</v>
      </c>
    </row>
    <row r="3" spans="1:75" x14ac:dyDescent="0.35">
      <c r="BD3" s="5"/>
      <c r="BF3" s="5"/>
      <c r="BH3" s="5"/>
      <c r="BJ3" s="5"/>
      <c r="BL3" s="5"/>
      <c r="BN3" s="5"/>
      <c r="BO3" s="5"/>
      <c r="BP3" s="5"/>
      <c r="BQ3" s="5"/>
      <c r="BR3" s="5"/>
      <c r="BS3" s="5"/>
      <c r="BT3" s="5"/>
      <c r="BU3" s="5"/>
      <c r="BV3" s="70" t="s">
        <v>2</v>
      </c>
    </row>
    <row r="4" spans="1:75" x14ac:dyDescent="0.35">
      <c r="BC4" s="104" t="s">
        <v>278</v>
      </c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4"/>
    </row>
    <row r="6" spans="1:75" x14ac:dyDescent="0.35">
      <c r="BH6" s="6"/>
      <c r="BJ6" s="6"/>
      <c r="BL6" s="6"/>
      <c r="BN6" s="6"/>
      <c r="BO6" s="6"/>
      <c r="BP6" s="6"/>
      <c r="BQ6" s="6"/>
      <c r="BR6" s="6"/>
      <c r="BS6" s="6"/>
      <c r="BT6" s="6"/>
      <c r="BU6" s="6"/>
      <c r="BV6" s="71" t="s">
        <v>3</v>
      </c>
    </row>
    <row r="7" spans="1:75" x14ac:dyDescent="0.35">
      <c r="BH7" s="5"/>
      <c r="BJ7" s="5"/>
      <c r="BL7" s="5"/>
      <c r="BN7" s="5"/>
      <c r="BO7" s="5"/>
      <c r="BP7" s="5"/>
      <c r="BQ7" s="5"/>
      <c r="BR7" s="5"/>
      <c r="BS7" s="5"/>
      <c r="BT7" s="5"/>
      <c r="BU7" s="5"/>
      <c r="BV7" s="70" t="s">
        <v>1</v>
      </c>
    </row>
    <row r="8" spans="1:75" x14ac:dyDescent="0.35">
      <c r="BH8" s="7"/>
      <c r="BJ8" s="7"/>
      <c r="BL8" s="7"/>
      <c r="BN8" s="7"/>
      <c r="BO8" s="7"/>
      <c r="BP8" s="7"/>
      <c r="BQ8" s="7"/>
      <c r="BR8" s="7"/>
      <c r="BS8" s="7"/>
      <c r="BT8" s="7"/>
      <c r="BU8" s="7"/>
      <c r="BV8" s="72" t="s">
        <v>2</v>
      </c>
    </row>
    <row r="9" spans="1:75" x14ac:dyDescent="0.35">
      <c r="BH9" s="7"/>
      <c r="BJ9" s="7"/>
      <c r="BL9" s="7"/>
      <c r="BN9" s="7"/>
      <c r="BO9" s="7"/>
      <c r="BP9" s="7"/>
      <c r="BQ9" s="7"/>
      <c r="BR9" s="7"/>
      <c r="BS9" s="7"/>
      <c r="BT9" s="7"/>
      <c r="BU9" s="7"/>
      <c r="BV9" s="72" t="s">
        <v>4</v>
      </c>
    </row>
    <row r="10" spans="1:75" x14ac:dyDescent="0.35">
      <c r="BH10" s="7"/>
      <c r="BJ10" s="7"/>
      <c r="BL10" s="7"/>
      <c r="BN10" s="7"/>
      <c r="BO10" s="7"/>
      <c r="BP10" s="7"/>
      <c r="BQ10" s="7"/>
      <c r="BR10" s="7"/>
      <c r="BS10" s="7"/>
      <c r="BT10" s="7"/>
      <c r="BU10" s="7"/>
      <c r="BV10" s="72"/>
    </row>
    <row r="11" spans="1:75" ht="15.75" customHeight="1" x14ac:dyDescent="0.35">
      <c r="A11" s="106" t="s">
        <v>5</v>
      </c>
      <c r="B11" s="106"/>
      <c r="C11" s="106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6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6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6"/>
      <c r="BW11" s="8"/>
    </row>
    <row r="12" spans="1:75" ht="19.5" customHeight="1" x14ac:dyDescent="0.35">
      <c r="A12" s="106" t="s">
        <v>6</v>
      </c>
      <c r="B12" s="106"/>
      <c r="C12" s="106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6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6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6"/>
      <c r="BW12" s="8"/>
    </row>
    <row r="13" spans="1:75" x14ac:dyDescent="0.35">
      <c r="A13" s="106"/>
      <c r="B13" s="106"/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6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6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6"/>
      <c r="BW13" s="8"/>
    </row>
    <row r="14" spans="1:75" x14ac:dyDescent="0.35">
      <c r="A14" s="87"/>
      <c r="B14" s="87"/>
      <c r="C14" s="87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87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87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87"/>
      <c r="BW14" s="8"/>
    </row>
    <row r="15" spans="1:75" x14ac:dyDescent="0.35">
      <c r="A15" s="63"/>
      <c r="B15" s="64"/>
      <c r="C15" s="64"/>
      <c r="BD15" s="5"/>
      <c r="BF15" s="5"/>
      <c r="BH15" s="5"/>
      <c r="BJ15" s="5"/>
      <c r="BL15" s="5"/>
      <c r="BN15" s="5"/>
      <c r="BO15" s="5"/>
      <c r="BP15" s="5"/>
      <c r="BQ15" s="5"/>
      <c r="BR15" s="5"/>
      <c r="BS15" s="5"/>
      <c r="BT15" s="5"/>
      <c r="BU15" s="5"/>
      <c r="BV15" s="70" t="s">
        <v>7</v>
      </c>
    </row>
    <row r="16" spans="1:75" ht="18.75" customHeight="1" x14ac:dyDescent="0.35">
      <c r="A16" s="108" t="s">
        <v>8</v>
      </c>
      <c r="B16" s="108" t="s">
        <v>9</v>
      </c>
      <c r="C16" s="108" t="s">
        <v>10</v>
      </c>
      <c r="D16" s="99" t="s">
        <v>11</v>
      </c>
      <c r="E16" s="99" t="s">
        <v>12</v>
      </c>
      <c r="F16" s="99" t="s">
        <v>11</v>
      </c>
      <c r="G16" s="99" t="s">
        <v>13</v>
      </c>
      <c r="H16" s="99" t="s">
        <v>11</v>
      </c>
      <c r="I16" s="99" t="s">
        <v>14</v>
      </c>
      <c r="J16" s="99" t="s">
        <v>11</v>
      </c>
      <c r="K16" s="99" t="s">
        <v>15</v>
      </c>
      <c r="L16" s="99" t="s">
        <v>11</v>
      </c>
      <c r="M16" s="99" t="s">
        <v>16</v>
      </c>
      <c r="N16" s="99" t="s">
        <v>11</v>
      </c>
      <c r="O16" s="99" t="s">
        <v>17</v>
      </c>
      <c r="P16" s="99" t="s">
        <v>11</v>
      </c>
      <c r="Q16" s="99" t="s">
        <v>18</v>
      </c>
      <c r="R16" s="99" t="s">
        <v>11</v>
      </c>
      <c r="S16" s="99" t="s">
        <v>19</v>
      </c>
      <c r="T16" s="102" t="s">
        <v>11</v>
      </c>
      <c r="U16" s="98" t="s">
        <v>20</v>
      </c>
      <c r="V16" s="97" t="s">
        <v>11</v>
      </c>
      <c r="W16" s="98" t="s">
        <v>21</v>
      </c>
      <c r="X16" s="102" t="s">
        <v>11</v>
      </c>
      <c r="Y16" s="98" t="s">
        <v>22</v>
      </c>
      <c r="Z16" s="102" t="s">
        <v>11</v>
      </c>
      <c r="AA16" s="98" t="s">
        <v>23</v>
      </c>
      <c r="AB16" s="102" t="s">
        <v>11</v>
      </c>
      <c r="AC16" s="98" t="s">
        <v>24</v>
      </c>
      <c r="AD16" s="103" t="s">
        <v>11</v>
      </c>
      <c r="AE16" s="97" t="s">
        <v>25</v>
      </c>
      <c r="AF16" s="99" t="s">
        <v>12</v>
      </c>
      <c r="AG16" s="97" t="s">
        <v>25</v>
      </c>
      <c r="AH16" s="99" t="s">
        <v>13</v>
      </c>
      <c r="AI16" s="97" t="s">
        <v>25</v>
      </c>
      <c r="AJ16" s="99" t="s">
        <v>15</v>
      </c>
      <c r="AK16" s="97" t="s">
        <v>25</v>
      </c>
      <c r="AL16" s="99" t="s">
        <v>26</v>
      </c>
      <c r="AM16" s="97" t="s">
        <v>25</v>
      </c>
      <c r="AN16" s="99" t="s">
        <v>16</v>
      </c>
      <c r="AO16" s="97" t="s">
        <v>25</v>
      </c>
      <c r="AP16" s="99" t="s">
        <v>17</v>
      </c>
      <c r="AQ16" s="97" t="s">
        <v>25</v>
      </c>
      <c r="AR16" s="99" t="s">
        <v>18</v>
      </c>
      <c r="AS16" s="97" t="s">
        <v>25</v>
      </c>
      <c r="AT16" s="99" t="s">
        <v>19</v>
      </c>
      <c r="AU16" s="97" t="s">
        <v>25</v>
      </c>
      <c r="AV16" s="98" t="s">
        <v>20</v>
      </c>
      <c r="AW16" s="97" t="s">
        <v>25</v>
      </c>
      <c r="AX16" s="98" t="s">
        <v>21</v>
      </c>
      <c r="AY16" s="97" t="s">
        <v>25</v>
      </c>
      <c r="AZ16" s="98" t="s">
        <v>23</v>
      </c>
      <c r="BA16" s="97" t="s">
        <v>25</v>
      </c>
      <c r="BB16" s="98" t="s">
        <v>24</v>
      </c>
      <c r="BC16" s="100" t="s">
        <v>25</v>
      </c>
      <c r="BD16" s="97" t="s">
        <v>27</v>
      </c>
      <c r="BE16" s="99" t="s">
        <v>12</v>
      </c>
      <c r="BF16" s="97" t="s">
        <v>27</v>
      </c>
      <c r="BG16" s="99" t="s">
        <v>13</v>
      </c>
      <c r="BH16" s="97" t="s">
        <v>27</v>
      </c>
      <c r="BI16" s="99" t="s">
        <v>15</v>
      </c>
      <c r="BJ16" s="97" t="s">
        <v>27</v>
      </c>
      <c r="BK16" s="99" t="s">
        <v>16</v>
      </c>
      <c r="BL16" s="97" t="s">
        <v>27</v>
      </c>
      <c r="BM16" s="99" t="s">
        <v>18</v>
      </c>
      <c r="BN16" s="101" t="s">
        <v>27</v>
      </c>
      <c r="BO16" s="96" t="s">
        <v>28</v>
      </c>
      <c r="BP16" s="97" t="s">
        <v>27</v>
      </c>
      <c r="BQ16" s="96" t="s">
        <v>21</v>
      </c>
      <c r="BR16" s="97" t="s">
        <v>27</v>
      </c>
      <c r="BS16" s="98" t="s">
        <v>23</v>
      </c>
      <c r="BT16" s="97" t="s">
        <v>27</v>
      </c>
      <c r="BU16" s="98" t="s">
        <v>24</v>
      </c>
      <c r="BV16" s="100" t="s">
        <v>27</v>
      </c>
      <c r="BW16" s="8"/>
    </row>
    <row r="17" spans="1:77" x14ac:dyDescent="0.35">
      <c r="A17" s="108"/>
      <c r="B17" s="108"/>
      <c r="C17" s="108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102"/>
      <c r="U17" s="102"/>
      <c r="V17" s="97"/>
      <c r="W17" s="98"/>
      <c r="X17" s="102"/>
      <c r="Y17" s="98"/>
      <c r="Z17" s="102"/>
      <c r="AA17" s="98"/>
      <c r="AB17" s="102"/>
      <c r="AC17" s="98"/>
      <c r="AD17" s="103"/>
      <c r="AE17" s="97"/>
      <c r="AF17" s="99"/>
      <c r="AG17" s="97"/>
      <c r="AH17" s="99"/>
      <c r="AI17" s="97"/>
      <c r="AJ17" s="99"/>
      <c r="AK17" s="97"/>
      <c r="AL17" s="99"/>
      <c r="AM17" s="97"/>
      <c r="AN17" s="99"/>
      <c r="AO17" s="97"/>
      <c r="AP17" s="99"/>
      <c r="AQ17" s="97"/>
      <c r="AR17" s="99"/>
      <c r="AS17" s="97"/>
      <c r="AT17" s="99"/>
      <c r="AU17" s="97"/>
      <c r="AV17" s="98"/>
      <c r="AW17" s="97"/>
      <c r="AX17" s="98"/>
      <c r="AY17" s="97"/>
      <c r="AZ17" s="99"/>
      <c r="BA17" s="97"/>
      <c r="BB17" s="99"/>
      <c r="BC17" s="100"/>
      <c r="BD17" s="97"/>
      <c r="BE17" s="99"/>
      <c r="BF17" s="97"/>
      <c r="BG17" s="99"/>
      <c r="BH17" s="97"/>
      <c r="BI17" s="99"/>
      <c r="BJ17" s="97"/>
      <c r="BK17" s="99"/>
      <c r="BL17" s="97"/>
      <c r="BM17" s="99"/>
      <c r="BN17" s="101"/>
      <c r="BO17" s="96"/>
      <c r="BP17" s="97"/>
      <c r="BQ17" s="96"/>
      <c r="BR17" s="97"/>
      <c r="BS17" s="99"/>
      <c r="BT17" s="97"/>
      <c r="BU17" s="99"/>
      <c r="BV17" s="100"/>
    </row>
    <row r="18" spans="1:77" x14ac:dyDescent="0.35">
      <c r="A18" s="65"/>
      <c r="B18" s="66" t="s">
        <v>29</v>
      </c>
      <c r="C18" s="67" t="s">
        <v>30</v>
      </c>
      <c r="D18" s="9">
        <f>D24+D25+D27+D31+D32+D37+D41+D47+D52+D53+D54+D55+D56+D57+D26</f>
        <v>1830812.4000000001</v>
      </c>
      <c r="E18" s="9">
        <f>E24+E25+E27+E31+E32+E37+E41+E47+E52+E53+E54+E55+E56+E57+E26</f>
        <v>-21444.351999999999</v>
      </c>
      <c r="F18" s="10">
        <f>D18+E18</f>
        <v>1809368.0480000002</v>
      </c>
      <c r="G18" s="9">
        <f>G24+G25+G27+G31+G32+G37+G41+G47+G52+G53+G54+G55+G56+G57+G26+G58+G62+G66</f>
        <v>576578.62900000007</v>
      </c>
      <c r="H18" s="10">
        <f>F18+G18</f>
        <v>2385946.6770000001</v>
      </c>
      <c r="I18" s="9">
        <f>I24+I25+I27+I31+I32+I37+I41+I47+I52+I53+I54+I55+I56+I57+I26+I58+I62+I66</f>
        <v>0</v>
      </c>
      <c r="J18" s="10">
        <f>H18+I18</f>
        <v>2385946.6770000001</v>
      </c>
      <c r="K18" s="9">
        <f>K24+K25+K27+K31+K32+K37+K41+K47+K52+K53+K54+K55+K56+K57+K26+K58+K62+K66</f>
        <v>34407.143999999993</v>
      </c>
      <c r="L18" s="10">
        <f>J18+K18</f>
        <v>2420353.821</v>
      </c>
      <c r="M18" s="9">
        <f>M24+M25+M27+M31+M32+M37+M41+M47+M52+M53+M54+M55+M56+M57+M26+M58+M62+M66</f>
        <v>94205.055000000008</v>
      </c>
      <c r="N18" s="10">
        <f>L18+M18</f>
        <v>2514558.8760000002</v>
      </c>
      <c r="O18" s="9">
        <f>O24+O25+O27+O31+O32+O37+O41+O47+O52+O53+O54+O55+O56+O57+O26+O58+O62+O66</f>
        <v>0</v>
      </c>
      <c r="P18" s="10">
        <f>N18+O18</f>
        <v>2514558.8760000002</v>
      </c>
      <c r="Q18" s="9">
        <f>Q24+Q25+Q27+Q31+Q32+Q37+Q41+Q47+Q52+Q53+Q54+Q55+Q56+Q57+Q26+Q58+Q62+Q66+Q67</f>
        <v>529479.31999999995</v>
      </c>
      <c r="R18" s="10">
        <f>P18+Q18</f>
        <v>3044038.196</v>
      </c>
      <c r="S18" s="10">
        <f>S24+S25+S27+S31+S32+S37+S41+S47+S52+S53+S54+S55+S56+S57+S26+S58+S62+S66+S67</f>
        <v>0</v>
      </c>
      <c r="T18" s="10">
        <f>R18+S18</f>
        <v>3044038.196</v>
      </c>
      <c r="U18" s="10">
        <f>U24+U25+U27+U31+U32+U37+U41+U47+U52+U53+U54+U55+U56+U57+U26+U58+U62+U66+U67+U71</f>
        <v>0</v>
      </c>
      <c r="V18" s="10">
        <f>T18+U18</f>
        <v>3044038.196</v>
      </c>
      <c r="W18" s="10">
        <f>W24+W25+W27+W31+W32+W37+W41+W47+W52+W53+W54+W55+W56+W57+W26+W58+W62+W66+W67+W71</f>
        <v>-89715.923999999999</v>
      </c>
      <c r="X18" s="10">
        <f>V18+W18</f>
        <v>2954322.2719999999</v>
      </c>
      <c r="Y18" s="10">
        <f>Y24+Y25+Y27+Y31+Y32+Y37+Y41+Y47+Y52+Y53+Y54+Y55+Y56+Y57+Y26+Y58+Y62+Y66+Y67+Y71</f>
        <v>-2092.4110000000001</v>
      </c>
      <c r="Z18" s="10">
        <f>X18+Y18</f>
        <v>2952229.861</v>
      </c>
      <c r="AA18" s="10">
        <f>AA24+AA25+AA27+AA31+AA32+AA37+AA41+AA47+AA52+AA53+AA54+AA55+AA56+AA57+AA26+AA58+AA62+AA66+AA67+AA71+AA72</f>
        <v>0</v>
      </c>
      <c r="AB18" s="10">
        <f>Z18+AA18</f>
        <v>2952229.861</v>
      </c>
      <c r="AC18" s="10">
        <f>AC24+AC25+AC27+AC31+AC32+AC37+AC41+AC47+AC52+AC53+AC54+AC55+AC56+AC57+AC26+AC58+AC62+AC66+AC67+AC71+AC72</f>
        <v>-3368.442</v>
      </c>
      <c r="AD18" s="69">
        <f>AB18+AC18</f>
        <v>2948861.4190000002</v>
      </c>
      <c r="AE18" s="10">
        <f>AE24+AE25+AE27+AE31+AE32+AE37+AE41+AE47+AE52+AE53+AE54+AE55+AE56+AE57+AE26</f>
        <v>1891809.2000000002</v>
      </c>
      <c r="AF18" s="9">
        <f>AF24+AF25+AF27+AF31+AF32+AF37+AF41+AF47+AF52+AF53+AF54+AF55+AF56+AF57+AF26</f>
        <v>-53186.6</v>
      </c>
      <c r="AG18" s="10">
        <f>AE18+AF18</f>
        <v>1838622.6</v>
      </c>
      <c r="AH18" s="9">
        <f>AH24+AH25+AH27+AH31+AH32+AH37+AH41+AH47+AH52+AH53+AH54+AH55+AH56+AH57+AH26+AH58+AH62+AH66</f>
        <v>310354.36499999999</v>
      </c>
      <c r="AI18" s="10">
        <f>AG18+AH18</f>
        <v>2148976.9649999999</v>
      </c>
      <c r="AJ18" s="9">
        <f>AJ24+AJ25+AJ27+AJ31+AJ32+AJ37+AJ41+AJ47+AJ52+AJ53+AJ54+AJ55+AJ56+AJ57+AJ26+AJ58+AJ62+AJ66</f>
        <v>248973.177</v>
      </c>
      <c r="AK18" s="10">
        <f>AI18+AJ18</f>
        <v>2397950.142</v>
      </c>
      <c r="AL18" s="9">
        <f>AL24+AL25+AL27+AL31+AL32+AL37+AL41+AL47+AL52+AL53+AL54+AL55+AL56+AL57+AL26+AL58+AL62+AL66</f>
        <v>0</v>
      </c>
      <c r="AM18" s="10">
        <f>AK18+AL18</f>
        <v>2397950.142</v>
      </c>
      <c r="AN18" s="9">
        <f>AN24+AN25+AN27+AN31+AN32+AN37+AN41+AN47+AN52+AN53+AN54+AN55+AN56+AN57+AN26+AN58+AN62+AN66</f>
        <v>292061.36600000004</v>
      </c>
      <c r="AO18" s="10">
        <f>AM18+AN18</f>
        <v>2690011.5079999999</v>
      </c>
      <c r="AP18" s="9">
        <f>AP24+AP25+AP27+AP31+AP32+AP37+AP41+AP47+AP52+AP53+AP54+AP55+AP56+AP57+AP26+AP58+AP62+AP66</f>
        <v>0</v>
      </c>
      <c r="AQ18" s="10">
        <f>AO18+AP18</f>
        <v>2690011.5079999999</v>
      </c>
      <c r="AR18" s="9">
        <f>AR24+AR25+AR27+AR31+AR32+AR37+AR41+AR47+AR52+AR53+AR54+AR55+AR56+AR57+AR26+AR58+AR62+AR66+AR67</f>
        <v>-447070.72899999999</v>
      </c>
      <c r="AS18" s="10">
        <f>AQ18+AR18</f>
        <v>2242940.7790000001</v>
      </c>
      <c r="AT18" s="10">
        <f>AT24+AT25+AT27+AT31+AT32+AT37+AT41+AT47+AT52+AT53+AT54+AT55+AT56+AT57+AT26+AT58+AT62+AT66+AT67</f>
        <v>0</v>
      </c>
      <c r="AU18" s="10">
        <f>AS18+AT18</f>
        <v>2242940.7790000001</v>
      </c>
      <c r="AV18" s="10">
        <f>AV24+AV25+AV27+AV31+AV32+AV37+AV41+AV47+AV52+AV53+AV54+AV55+AV56+AV57+AV26+AV58+AV62+AV66+AV67+AV71</f>
        <v>0</v>
      </c>
      <c r="AW18" s="10">
        <f>AU18+AV18</f>
        <v>2242940.7790000001</v>
      </c>
      <c r="AX18" s="10">
        <f>AX24+AX25+AX27+AX31+AX32+AX37+AX41+AX47+AX52+AX53+AX54+AX55+AX56+AX57+AX26+AX58+AX62+AX66+AX67+AX71</f>
        <v>101419.864</v>
      </c>
      <c r="AY18" s="10">
        <f>AW18+AX18</f>
        <v>2344360.6430000002</v>
      </c>
      <c r="AZ18" s="10">
        <f>AZ24+AZ25+AZ27+AZ31+AZ32+AZ37+AZ41+AZ47+AZ52+AZ53+AZ54+AZ55+AZ56+AZ57+AZ26+AZ58+AZ62+AZ66+AZ67+AZ71+AZ72</f>
        <v>513907.47700000001</v>
      </c>
      <c r="BA18" s="10">
        <f>AY18+AZ18</f>
        <v>2858268.12</v>
      </c>
      <c r="BB18" s="10">
        <f>BB24+BB25+BB27+BB31+BB32+BB37+BB41+BB47+BB52+BB53+BB54+BB55+BB56+BB57+BB26+BB58+BB62+BB66+BB67+BB71+BB72</f>
        <v>0</v>
      </c>
      <c r="BC18" s="69">
        <f>BA18+BB18</f>
        <v>2858268.12</v>
      </c>
      <c r="BD18" s="10">
        <f>BD24+BD25+BD27+BD31+BD32+BD37+BD41+BD47+BD52+BD53+BD54+BD55+BD56+BD57+BD26</f>
        <v>1860920.0999999999</v>
      </c>
      <c r="BE18" s="9">
        <f>BE24+BE25+BE27+BE31+BE32+BE37+BE41+BE47+BE52+BE53+BE54+BE55+BE56+BE57+BE26</f>
        <v>-70868.899999999994</v>
      </c>
      <c r="BF18" s="10">
        <f>BD18+BE18</f>
        <v>1790051.2</v>
      </c>
      <c r="BG18" s="9">
        <f>BG24+BG25+BG27+BG31+BG32+BG37+BG41+BG47+BG52+BG53+BG54+BG55+BG56+BG57+BG26+BG58+BG62+BG66</f>
        <v>380618.08399999997</v>
      </c>
      <c r="BH18" s="10">
        <f>BF18+BG18</f>
        <v>2170669.284</v>
      </c>
      <c r="BI18" s="9">
        <f>BI24+BI25+BI27+BI31+BI32+BI37+BI41+BI47+BI52+BI53+BI54+BI55+BI56+BI57+BI26+BI58+BI62+BI66</f>
        <v>0</v>
      </c>
      <c r="BJ18" s="10">
        <f>BH18+BI18</f>
        <v>2170669.284</v>
      </c>
      <c r="BK18" s="9">
        <f>BK24+BK25+BK27+BK31+BK32+BK37+BK41+BK47+BK52+BK53+BK54+BK55+BK56+BK57+BK26+BK58+BK62+BK66</f>
        <v>250797.6</v>
      </c>
      <c r="BL18" s="10">
        <f>BJ18+BK18</f>
        <v>2421466.8840000001</v>
      </c>
      <c r="BM18" s="9">
        <f>BM24+BM25+BM27+BM31+BM32+BM37+BM41+BM47+BM52+BM53+BM54+BM55+BM56+BM57+BM26+BM58+BM62+BM66+BM67</f>
        <v>0</v>
      </c>
      <c r="BN18" s="11">
        <f>BL18+BM18</f>
        <v>2421466.8840000001</v>
      </c>
      <c r="BO18" s="12">
        <f>BO24+BO25+BO27+BO31+BO32+BO37+BO41+BO47+BO52+BO53+BO54+BO55+BO56+BO57+BO26+BO58+BO62+BO66+BO67+BO71</f>
        <v>960.19200000003912</v>
      </c>
      <c r="BP18" s="12">
        <f>BN18+BO18</f>
        <v>2422427.0760000004</v>
      </c>
      <c r="BQ18" s="10">
        <f>BQ24+BQ25+BQ27+BQ31+BQ32+BQ37+BQ41+BQ47+BQ52+BQ53+BQ54+BQ55+BQ56+BQ57+BQ26+BQ58+BQ62+BQ66+BQ67+BQ71</f>
        <v>0</v>
      </c>
      <c r="BR18" s="10">
        <f>BP18+BQ18</f>
        <v>2422427.0760000004</v>
      </c>
      <c r="BS18" s="10">
        <f>BS24+BS25+BS27+BS31+BS32+BS37+BS41+BS47+BS52+BS53+BS54+BS55+BS56+BS57+BS26+BS58+BS62+BS66+BS67+BS71+BS72</f>
        <v>693336.95799999998</v>
      </c>
      <c r="BT18" s="10">
        <f>BR18+BS18</f>
        <v>3115764.0340000005</v>
      </c>
      <c r="BU18" s="10">
        <f>BU24+BU25+BU27+BU31+BU32+BU37+BU41+BU47+BU52+BU53+BU54+BU55+BU56+BU57+BU26+BU58+BU62+BU66+BU67+BU71+BU72</f>
        <v>0</v>
      </c>
      <c r="BV18" s="69">
        <f>BT18+BU18</f>
        <v>3115764.0340000005</v>
      </c>
      <c r="BW18" s="1"/>
      <c r="BX18" s="1"/>
    </row>
    <row r="19" spans="1:77" x14ac:dyDescent="0.35">
      <c r="A19" s="65"/>
      <c r="B19" s="66" t="s">
        <v>31</v>
      </c>
      <c r="C19" s="66"/>
      <c r="D19" s="9"/>
      <c r="E19" s="9"/>
      <c r="F19" s="10"/>
      <c r="G19" s="9"/>
      <c r="H19" s="10"/>
      <c r="I19" s="9"/>
      <c r="J19" s="10"/>
      <c r="K19" s="9"/>
      <c r="L19" s="10"/>
      <c r="M19" s="9"/>
      <c r="N19" s="10"/>
      <c r="O19" s="9"/>
      <c r="P19" s="10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6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69"/>
      <c r="BD19" s="10"/>
      <c r="BE19" s="9"/>
      <c r="BF19" s="10"/>
      <c r="BG19" s="9"/>
      <c r="BH19" s="10"/>
      <c r="BI19" s="9"/>
      <c r="BJ19" s="10"/>
      <c r="BK19" s="9"/>
      <c r="BL19" s="10"/>
      <c r="BM19" s="9"/>
      <c r="BN19" s="11"/>
      <c r="BO19" s="10"/>
      <c r="BP19" s="10"/>
      <c r="BQ19" s="10"/>
      <c r="BR19" s="10"/>
      <c r="BS19" s="10"/>
      <c r="BT19" s="10"/>
      <c r="BU19" s="10"/>
      <c r="BV19" s="69"/>
      <c r="BW19" s="1"/>
      <c r="BX19" s="1"/>
    </row>
    <row r="20" spans="1:77" s="13" customFormat="1" hidden="1" x14ac:dyDescent="0.35">
      <c r="A20" s="14"/>
      <c r="B20" s="15" t="s">
        <v>32</v>
      </c>
      <c r="C20" s="16"/>
      <c r="D20" s="17">
        <f>D24+D25+D27+D34+D43+D47+D52+D53+D54+D55+D56+D57+D31+D37+D26</f>
        <v>1068359.7</v>
      </c>
      <c r="E20" s="17">
        <f>E24+E25+E27+E34+E43+E47+E52+E53+E54+E55+E56+E57+E31+E37+E26</f>
        <v>-144252.052</v>
      </c>
      <c r="F20" s="18">
        <f t="shared" ref="F20:F26" si="0">D20+E20</f>
        <v>924107.64799999993</v>
      </c>
      <c r="G20" s="17">
        <f>G24+G25+G27+G34+G43+G52+G53+G54+G55+G56+G57+G31+G26+G60+G64+G39+G49+G66</f>
        <v>81296.791999999972</v>
      </c>
      <c r="H20" s="18">
        <f t="shared" ref="H20:H26" si="1">F20+G20</f>
        <v>1005404.44</v>
      </c>
      <c r="I20" s="17">
        <f>I24+I25+I27+I34+I43+I52+I53+I54+I55+I56+I57+I31+I26+I60+I64+I39+I49+I66</f>
        <v>0</v>
      </c>
      <c r="J20" s="18">
        <f t="shared" ref="J20:J26" si="2">H20+I20</f>
        <v>1005404.44</v>
      </c>
      <c r="K20" s="17">
        <f>K24+K25+K27+K34+K43+K52+K53+K54+K55+K56+K57+K31+K26+K60+K64+K39+K49+K66</f>
        <v>-200000</v>
      </c>
      <c r="L20" s="18">
        <f t="shared" ref="L20:L83" si="3">J20+K20</f>
        <v>805404.44</v>
      </c>
      <c r="M20" s="17">
        <f>M24+M25+M27+M34+M43+M52+M53+M54+M55+M56+M57+M31+M26+M60+M64+M39+M49+M66</f>
        <v>-187427.788</v>
      </c>
      <c r="N20" s="18">
        <f t="shared" ref="N20:N83" si="4">L20+M20</f>
        <v>617976.652</v>
      </c>
      <c r="O20" s="17">
        <f>O24+O25+O27+O34+O43+O52+O53+O54+O55+O56+O57+O31+O26+O60+O64+O39+O49+O66</f>
        <v>0</v>
      </c>
      <c r="P20" s="18">
        <f t="shared" ref="P20:P83" si="5">N20+O20</f>
        <v>617976.652</v>
      </c>
      <c r="Q20" s="17">
        <f>Q24+Q25+Q34+Q43+Q52+Q53+Q54+Q55+Q56+Q57+Q31+Q26+Q60+Q64+Q39+Q49+Q66+Q69+Q29</f>
        <v>98559.856999999989</v>
      </c>
      <c r="R20" s="18">
        <f t="shared" ref="R20:R83" si="6">P20+Q20</f>
        <v>716536.50899999996</v>
      </c>
      <c r="S20" s="18">
        <f>S24+S25+S34+S43+S52+S53+S54+S55+S56+S57+S31+S26+S60+S64+S39+S49+S66+S69+S29</f>
        <v>0</v>
      </c>
      <c r="T20" s="18">
        <f t="shared" ref="T20:T83" si="7">R20+S20</f>
        <v>716536.50899999996</v>
      </c>
      <c r="U20" s="18">
        <f>U24+U25+U34+U43+U52+U53+U54+U55+U56+U57+U31+U26+U60+U64+U39+U49+U66+U69+U29+U71</f>
        <v>0</v>
      </c>
      <c r="V20" s="18">
        <f t="shared" ref="V20:V83" si="8">T20+U20</f>
        <v>716536.50899999996</v>
      </c>
      <c r="W20" s="18">
        <f>W24+W25+W34+W43+W52+W53+W54+W55+W56+W57+W31+W26+W60+W64+W39+W49+W66+W69+W29+W71</f>
        <v>-89715.923999999999</v>
      </c>
      <c r="X20" s="18">
        <f t="shared" ref="X20:X83" si="9">V20+W20</f>
        <v>626820.58499999996</v>
      </c>
      <c r="Y20" s="18">
        <f>Y24+Y25+Y34+Y43+Y52+Y53+Y54+Y55+Y56+Y57+Y31+Y26+Y60+Y64+Y39+Y49+Y66+Y69+Y29+Y71</f>
        <v>-2092.4110000000001</v>
      </c>
      <c r="Z20" s="18">
        <f t="shared" ref="Z20:Z83" si="10">X20+Y20</f>
        <v>624728.174</v>
      </c>
      <c r="AA20" s="18">
        <f>AA24+AA25+AA34+AA43+AA52+AA53+AA54+AA55+AA56+AA57+AA31+AA26+AA60+AA64+AA39+AA49+AA66+AA69+AA29+AA71+AA74</f>
        <v>0</v>
      </c>
      <c r="AB20" s="18">
        <f t="shared" ref="AB20:AB83" si="11">Z20+AA20</f>
        <v>624728.174</v>
      </c>
      <c r="AC20" s="18">
        <f>AC24+AC25+AC34+AC43+AC52+AC53+AC54+AC55+AC56+AC57+AC31+AC26+AC60+AC64+AC39+AC49+AC66+AC69+AC29+AC71+AC74</f>
        <v>-3368.442</v>
      </c>
      <c r="AD20" s="18">
        <f t="shared" ref="AD20:AD83" si="12">AB20+AC20</f>
        <v>621359.73199999996</v>
      </c>
      <c r="AE20" s="18">
        <f>AE24+AE25+AE27+AE34+AE43+AE47+AE52+AE53+AE54+AE55+AE56+AE57+AE31+AE37+AE26</f>
        <v>1546628.4000000001</v>
      </c>
      <c r="AF20" s="17">
        <f>AF24+AF25+AF27+AF34+AF43+AF47+AF52+AF53+AF54+AF55+AF56+AF57+AF31+AF37+AF26</f>
        <v>-53186.6</v>
      </c>
      <c r="AG20" s="18">
        <f t="shared" ref="AG20:AG83" si="13">AE20+AF20</f>
        <v>1493441.8</v>
      </c>
      <c r="AH20" s="17">
        <f>AH24+AH25+AH27+AH34+AH43+AH52+AH53+AH54+AH55+AH56+AH57+AH31+AH26+AH60+AH64+AH39+AH49+AH66</f>
        <v>310354.36499999999</v>
      </c>
      <c r="AI20" s="18">
        <f t="shared" ref="AI20:AI83" si="14">AG20+AH20</f>
        <v>1803796.165</v>
      </c>
      <c r="AJ20" s="17">
        <f>AJ24+AJ25+AJ27+AJ34+AJ43+AJ52+AJ53+AJ54+AJ55+AJ56+AJ57+AJ31+AJ26+AJ60+AJ64+AJ39+AJ49+AJ66</f>
        <v>106973.177</v>
      </c>
      <c r="AK20" s="18">
        <f t="shared" ref="AK20:AK83" si="15">AI20+AJ20</f>
        <v>1910769.3419999999</v>
      </c>
      <c r="AL20" s="17">
        <f>AL24+AL25+AL27+AL34+AL43+AL52+AL53+AL54+AL55+AL56+AL57+AL31+AL26+AL60+AL64+AL39+AL49+AL66</f>
        <v>0</v>
      </c>
      <c r="AM20" s="18">
        <f t="shared" ref="AM20:AM83" si="16">AK20+AL20</f>
        <v>1910769.3419999999</v>
      </c>
      <c r="AN20" s="17">
        <f>AN24+AN25+AN27+AN34+AN43+AN52+AN53+AN54+AN55+AN56+AN57+AN31+AN26+AN60+AN64+AN39+AN49+AN66</f>
        <v>292061.36600000004</v>
      </c>
      <c r="AO20" s="18">
        <f t="shared" ref="AO20:AO83" si="17">AM20+AN20</f>
        <v>2202830.7080000001</v>
      </c>
      <c r="AP20" s="17">
        <f>AP24+AP25+AP27+AP34+AP43+AP52+AP53+AP54+AP55+AP56+AP57+AP31+AP26+AP60+AP64+AP39+AP49+AP66</f>
        <v>0</v>
      </c>
      <c r="AQ20" s="18">
        <f t="shared" ref="AQ20:AQ83" si="18">AO20+AP20</f>
        <v>2202830.7080000001</v>
      </c>
      <c r="AR20" s="17">
        <f>AR24+AR25+AR27+AR34+AR43+AR52+AR53+AR54+AR55+AR56+AR57+AR31+AR26+AR60+AR64+AR39+AR49+AR66+AR69</f>
        <v>-447070.72899999999</v>
      </c>
      <c r="AS20" s="18">
        <f t="shared" ref="AS20:AS83" si="19">AQ20+AR20</f>
        <v>1755759.9790000001</v>
      </c>
      <c r="AT20" s="18">
        <f>AT24+AT25+AT27+AT34+AT43+AT52+AT53+AT54+AT55+AT56+AT57+AT31+AT26+AT60+AT64+AT39+AT49+AT66+AT69</f>
        <v>0</v>
      </c>
      <c r="AU20" s="18">
        <f t="shared" ref="AU20:AU83" si="20">AS20+AT20</f>
        <v>1755759.9790000001</v>
      </c>
      <c r="AV20" s="18">
        <f>AV24+AV25+AV34+AV43+AV52+AV53+AV54+AV55+AV56+AV57+AV31+AV26+AV60+AV64+AV39+AV49+AV66+AV69+AV29+AV71</f>
        <v>0</v>
      </c>
      <c r="AW20" s="18">
        <f t="shared" ref="AW20:AW83" si="21">AU20+AV20</f>
        <v>1755759.9790000001</v>
      </c>
      <c r="AX20" s="18">
        <f>AX24+AX25+AX34+AX43+AX52+AX53+AX54+AX55+AX56+AX57+AX31+AX26+AX60+AX64+AX39+AX49+AX66+AX69+AX29+AX71</f>
        <v>101419.864</v>
      </c>
      <c r="AY20" s="18">
        <f t="shared" ref="AY20:AY83" si="22">AW20+AX20</f>
        <v>1857179.8430000001</v>
      </c>
      <c r="AZ20" s="18">
        <f>AZ24+AZ25+AZ34+AZ43+AZ52+AZ53+AZ54+AZ55+AZ56+AZ57+AZ31+AZ26+AZ60+AZ64+AZ39+AZ49+AZ66+AZ69+AZ29+AZ71+AZ74</f>
        <v>295465.038</v>
      </c>
      <c r="BA20" s="18">
        <f t="shared" ref="BA20:BA83" si="23">AY20+AZ20</f>
        <v>2152644.8810000001</v>
      </c>
      <c r="BB20" s="18">
        <f>BB24+BB25+BB34+BB43+BB52+BB53+BB54+BB55+BB56+BB57+BB31+BB26+BB60+BB64+BB39+BB49+BB66+BB69+BB29+BB71+BB74</f>
        <v>0</v>
      </c>
      <c r="BC20" s="18">
        <f t="shared" ref="BC20:BC83" si="24">BA20+BB20</f>
        <v>2152644.8810000001</v>
      </c>
      <c r="BD20" s="18">
        <f>BD24+BD25+BD27+BD34+BD43+BD47+BD52+BD53+BD54+BD55+BD56+BD57+BD31+BD37+BD26</f>
        <v>1860920.0999999999</v>
      </c>
      <c r="BE20" s="17">
        <f>BE24+BE25+BE27+BE34+BE43+BE47+BE52+BE53+BE54+BE55+BE56+BE57+BE31+BE37+BE26</f>
        <v>-70868.899999999994</v>
      </c>
      <c r="BF20" s="18">
        <f t="shared" ref="BF20:BF83" si="25">BD20+BE20</f>
        <v>1790051.2</v>
      </c>
      <c r="BG20" s="17">
        <f>BG24+BG25+BG27+BG34+BG43+BG52+BG53+BG54+BG55+BG56+BG57+BG31+BG26+BG60+BG64+BG39+BG49+BG66</f>
        <v>380618.08399999997</v>
      </c>
      <c r="BH20" s="18">
        <f t="shared" ref="BH20:BH83" si="26">BF20+BG20</f>
        <v>2170669.284</v>
      </c>
      <c r="BI20" s="17">
        <f>BI24+BI25+BI27+BI34+BI43+BI52+BI53+BI54+BI55+BI56+BI57+BI31+BI26+BI60+BI64+BI39+BI49+BI66</f>
        <v>0</v>
      </c>
      <c r="BJ20" s="18">
        <f t="shared" ref="BJ20:BJ83" si="27">BH20+BI20</f>
        <v>2170669.284</v>
      </c>
      <c r="BK20" s="17">
        <f>BK24+BK25+BK27+BK34+BK43+BK52+BK53+BK54+BK55+BK56+BK57+BK31+BK26+BK60+BK64+BK39+BK49+BK66</f>
        <v>250797.6</v>
      </c>
      <c r="BL20" s="18">
        <f t="shared" ref="BL20:BL83" si="28">BJ20+BK20</f>
        <v>2421466.8840000001</v>
      </c>
      <c r="BM20" s="17">
        <f>BM24+BM25+BM27+BM34+BM43+BM52+BM53+BM54+BM55+BM56+BM57+BM31+BM26+BM60+BM64+BM39+BM49+BM66+BM69</f>
        <v>0</v>
      </c>
      <c r="BN20" s="19">
        <f t="shared" ref="BN20:BN83" si="29">BL20+BM20</f>
        <v>2421466.8840000001</v>
      </c>
      <c r="BO20" s="18">
        <f>BO24+BO25+BO34+BO43+BO52+BO53+BO54+BO55+BO56+BO57+BO31+BO26+BO60+BO64+BO39+BO49+BO66+BO69+BO29+BO71</f>
        <v>960.19200000003912</v>
      </c>
      <c r="BP20" s="18">
        <f t="shared" ref="BP20:BP83" si="30">BN20+BO20</f>
        <v>2422427.0760000004</v>
      </c>
      <c r="BQ20" s="18">
        <f>BQ24+BQ25+BQ34+BQ43+BQ52+BQ53+BQ54+BQ55+BQ56+BQ57+BQ31+BQ26+BQ60+BQ64+BQ39+BQ49+BQ66+BQ69+BQ29+BQ71</f>
        <v>0</v>
      </c>
      <c r="BR20" s="18">
        <f t="shared" ref="BR20:BR83" si="31">BP20+BQ20</f>
        <v>2422427.0760000004</v>
      </c>
      <c r="BS20" s="18">
        <f>BS24+BS25+BS34+BS43+BS52+BS53+BS54+BS55+BS56+BS57+BS31+BS26+BS60+BS64+BS39+BS49+BS66+BS69+BS29+BS71+BS74</f>
        <v>693336.95799999998</v>
      </c>
      <c r="BT20" s="18">
        <f t="shared" ref="BT20:BT83" si="32">BR20+BS20</f>
        <v>3115764.0340000005</v>
      </c>
      <c r="BU20" s="18">
        <f>BU24+BU25+BU34+BU43+BU52+BU53+BU54+BU55+BU56+BU57+BU31+BU26+BU60+BU64+BU39+BU49+BU66+BU69+BU29+BU71+BU74</f>
        <v>0</v>
      </c>
      <c r="BV20" s="18">
        <f t="shared" ref="BV20:BV83" si="33">BT20+BU20</f>
        <v>3115764.0340000005</v>
      </c>
      <c r="BW20" s="20"/>
      <c r="BX20" s="21" t="s">
        <v>33</v>
      </c>
      <c r="BY20" s="22"/>
    </row>
    <row r="21" spans="1:77" x14ac:dyDescent="0.35">
      <c r="A21" s="65"/>
      <c r="B21" s="73" t="s">
        <v>34</v>
      </c>
      <c r="C21" s="74" t="s">
        <v>30</v>
      </c>
      <c r="D21" s="9">
        <f>D35+D44</f>
        <v>261868.1</v>
      </c>
      <c r="E21" s="9">
        <f>E35+E44</f>
        <v>0</v>
      </c>
      <c r="F21" s="10">
        <f t="shared" si="0"/>
        <v>261868.1</v>
      </c>
      <c r="G21" s="9">
        <f>G35+G44</f>
        <v>0</v>
      </c>
      <c r="H21" s="10">
        <f t="shared" si="1"/>
        <v>261868.1</v>
      </c>
      <c r="I21" s="9">
        <f>I35+I44</f>
        <v>0</v>
      </c>
      <c r="J21" s="10">
        <f t="shared" si="2"/>
        <v>261868.1</v>
      </c>
      <c r="K21" s="9">
        <f>K35+K44+K50</f>
        <v>50058.5</v>
      </c>
      <c r="L21" s="10">
        <f t="shared" si="3"/>
        <v>311926.59999999998</v>
      </c>
      <c r="M21" s="9">
        <f>M35+M44+M50</f>
        <v>0</v>
      </c>
      <c r="N21" s="10">
        <f t="shared" si="4"/>
        <v>311926.59999999998</v>
      </c>
      <c r="O21" s="9">
        <f>O35+O44+O50</f>
        <v>0</v>
      </c>
      <c r="P21" s="10">
        <f t="shared" si="5"/>
        <v>311926.59999999998</v>
      </c>
      <c r="Q21" s="9">
        <f>Q35+Q44+Q50+Q70</f>
        <v>23800</v>
      </c>
      <c r="R21" s="10">
        <f t="shared" si="6"/>
        <v>335726.6</v>
      </c>
      <c r="S21" s="10">
        <f>S35+S44+S50+S70</f>
        <v>0</v>
      </c>
      <c r="T21" s="10">
        <f t="shared" si="7"/>
        <v>335726.6</v>
      </c>
      <c r="U21" s="10">
        <f>U35+U44+U50+U70</f>
        <v>0</v>
      </c>
      <c r="V21" s="10">
        <f t="shared" si="8"/>
        <v>335726.6</v>
      </c>
      <c r="W21" s="10">
        <f>W35+W44+W50+W70</f>
        <v>0</v>
      </c>
      <c r="X21" s="10">
        <f t="shared" si="9"/>
        <v>335726.6</v>
      </c>
      <c r="Y21" s="10">
        <f>Y35+Y44+Y50+Y70</f>
        <v>0</v>
      </c>
      <c r="Z21" s="10">
        <f t="shared" si="10"/>
        <v>335726.6</v>
      </c>
      <c r="AA21" s="10">
        <f>AA35+AA44+AA50+AA70</f>
        <v>0</v>
      </c>
      <c r="AB21" s="10">
        <f t="shared" si="11"/>
        <v>335726.6</v>
      </c>
      <c r="AC21" s="10">
        <f>AC35+AC44+AC50+AC70</f>
        <v>0</v>
      </c>
      <c r="AD21" s="69">
        <f t="shared" si="12"/>
        <v>335726.6</v>
      </c>
      <c r="AE21" s="10">
        <f>AE35+AE44</f>
        <v>345180.8</v>
      </c>
      <c r="AF21" s="9">
        <f>AF35+AF44</f>
        <v>0</v>
      </c>
      <c r="AG21" s="10">
        <f t="shared" si="13"/>
        <v>345180.8</v>
      </c>
      <c r="AH21" s="9">
        <f>AH35+AH44</f>
        <v>0</v>
      </c>
      <c r="AI21" s="10">
        <f t="shared" si="14"/>
        <v>345180.8</v>
      </c>
      <c r="AJ21" s="9">
        <f>AJ35+AJ44+AJ50</f>
        <v>142000</v>
      </c>
      <c r="AK21" s="10">
        <f t="shared" si="15"/>
        <v>487180.79999999999</v>
      </c>
      <c r="AL21" s="9">
        <f>AL35+AL44+AL50</f>
        <v>0</v>
      </c>
      <c r="AM21" s="10">
        <f t="shared" si="16"/>
        <v>487180.79999999999</v>
      </c>
      <c r="AN21" s="9">
        <f>AN35+AN44+AN50</f>
        <v>0</v>
      </c>
      <c r="AO21" s="10">
        <f t="shared" si="17"/>
        <v>487180.79999999999</v>
      </c>
      <c r="AP21" s="9">
        <f>AP35+AP44+AP50</f>
        <v>0</v>
      </c>
      <c r="AQ21" s="10">
        <f t="shared" si="18"/>
        <v>487180.79999999999</v>
      </c>
      <c r="AR21" s="9">
        <f>AR35+AR44+AR50+AR70</f>
        <v>0</v>
      </c>
      <c r="AS21" s="10">
        <f t="shared" si="19"/>
        <v>487180.79999999999</v>
      </c>
      <c r="AT21" s="10">
        <f>AT35+AT44+AT50+AT70</f>
        <v>0</v>
      </c>
      <c r="AU21" s="10">
        <f t="shared" si="20"/>
        <v>487180.79999999999</v>
      </c>
      <c r="AV21" s="10">
        <f>AV35+AV44+AV50+AV70</f>
        <v>0</v>
      </c>
      <c r="AW21" s="10">
        <f t="shared" si="21"/>
        <v>487180.79999999999</v>
      </c>
      <c r="AX21" s="10">
        <f>AX35+AX44+AX50+AX70</f>
        <v>0</v>
      </c>
      <c r="AY21" s="10">
        <f t="shared" si="22"/>
        <v>487180.79999999999</v>
      </c>
      <c r="AZ21" s="10">
        <f>AZ35+AZ44+AZ50+AZ70</f>
        <v>0</v>
      </c>
      <c r="BA21" s="10">
        <f t="shared" si="23"/>
        <v>487180.79999999999</v>
      </c>
      <c r="BB21" s="10">
        <f>BB35+BB44+BB50+BB70</f>
        <v>0</v>
      </c>
      <c r="BC21" s="69">
        <f t="shared" si="24"/>
        <v>487180.79999999999</v>
      </c>
      <c r="BD21" s="10">
        <f>BD35+BD44</f>
        <v>0</v>
      </c>
      <c r="BE21" s="9">
        <f>BE35+BE44</f>
        <v>0</v>
      </c>
      <c r="BF21" s="10">
        <f t="shared" si="25"/>
        <v>0</v>
      </c>
      <c r="BG21" s="9">
        <f>BG35+BG44</f>
        <v>0</v>
      </c>
      <c r="BH21" s="10">
        <f t="shared" si="26"/>
        <v>0</v>
      </c>
      <c r="BI21" s="9">
        <f>BI35+BI44+BI50</f>
        <v>0</v>
      </c>
      <c r="BJ21" s="10">
        <f t="shared" si="27"/>
        <v>0</v>
      </c>
      <c r="BK21" s="9">
        <f>BK35+BK44+BK50</f>
        <v>0</v>
      </c>
      <c r="BL21" s="10">
        <f t="shared" si="28"/>
        <v>0</v>
      </c>
      <c r="BM21" s="9">
        <f>CI21+CR21+CX21+DR21</f>
        <v>0</v>
      </c>
      <c r="BN21" s="11">
        <f t="shared" si="29"/>
        <v>0</v>
      </c>
      <c r="BO21" s="10">
        <f>CK21+CT21+CZ21+DT21</f>
        <v>0</v>
      </c>
      <c r="BP21" s="10">
        <f t="shared" si="30"/>
        <v>0</v>
      </c>
      <c r="BQ21" s="10">
        <f>CM21+CV21+DB21+DV21</f>
        <v>0</v>
      </c>
      <c r="BR21" s="10">
        <f t="shared" si="31"/>
        <v>0</v>
      </c>
      <c r="BS21" s="10">
        <f>BS35+BS44+BS50+BS70</f>
        <v>0</v>
      </c>
      <c r="BT21" s="10">
        <f t="shared" si="32"/>
        <v>0</v>
      </c>
      <c r="BU21" s="10">
        <f>BU35+BU44+BU50+BU70</f>
        <v>0</v>
      </c>
      <c r="BV21" s="69">
        <f t="shared" si="33"/>
        <v>0</v>
      </c>
      <c r="BW21" s="1"/>
      <c r="BX21" s="1"/>
      <c r="BY21" s="23"/>
    </row>
    <row r="22" spans="1:77" x14ac:dyDescent="0.35">
      <c r="A22" s="65"/>
      <c r="B22" s="75" t="s">
        <v>35</v>
      </c>
      <c r="C22" s="74" t="s">
        <v>30</v>
      </c>
      <c r="D22" s="9">
        <f>D45</f>
        <v>500584.6</v>
      </c>
      <c r="E22" s="9">
        <f>E45</f>
        <v>0</v>
      </c>
      <c r="F22" s="10">
        <f t="shared" si="0"/>
        <v>500584.6</v>
      </c>
      <c r="G22" s="9">
        <f>G45</f>
        <v>-50058.46</v>
      </c>
      <c r="H22" s="10">
        <f t="shared" si="1"/>
        <v>450526.13999999996</v>
      </c>
      <c r="I22" s="9">
        <f>I45</f>
        <v>0</v>
      </c>
      <c r="J22" s="10">
        <f t="shared" si="2"/>
        <v>450526.13999999996</v>
      </c>
      <c r="K22" s="9">
        <f>K45</f>
        <v>0</v>
      </c>
      <c r="L22" s="10">
        <f t="shared" si="3"/>
        <v>450526.13999999996</v>
      </c>
      <c r="M22" s="9">
        <f>M45</f>
        <v>0</v>
      </c>
      <c r="N22" s="10">
        <f t="shared" si="4"/>
        <v>450526.13999999996</v>
      </c>
      <c r="O22" s="9">
        <f>O45</f>
        <v>0</v>
      </c>
      <c r="P22" s="10">
        <f t="shared" si="5"/>
        <v>450526.13999999996</v>
      </c>
      <c r="Q22" s="9">
        <f>Q45</f>
        <v>0</v>
      </c>
      <c r="R22" s="10">
        <f t="shared" si="6"/>
        <v>450526.13999999996</v>
      </c>
      <c r="S22" s="10">
        <f>S45</f>
        <v>0</v>
      </c>
      <c r="T22" s="10">
        <f t="shared" si="7"/>
        <v>450526.13999999996</v>
      </c>
      <c r="U22" s="10">
        <f>U45</f>
        <v>0</v>
      </c>
      <c r="V22" s="10">
        <f t="shared" si="8"/>
        <v>450526.13999999996</v>
      </c>
      <c r="W22" s="10">
        <f>W45</f>
        <v>0</v>
      </c>
      <c r="X22" s="10">
        <f t="shared" si="9"/>
        <v>450526.13999999996</v>
      </c>
      <c r="Y22" s="10">
        <f>Y45</f>
        <v>0</v>
      </c>
      <c r="Z22" s="10">
        <f t="shared" si="10"/>
        <v>450526.13999999996</v>
      </c>
      <c r="AA22" s="10">
        <f>AA45</f>
        <v>0</v>
      </c>
      <c r="AB22" s="10">
        <f t="shared" si="11"/>
        <v>450526.13999999996</v>
      </c>
      <c r="AC22" s="10">
        <f>AC45</f>
        <v>0</v>
      </c>
      <c r="AD22" s="69">
        <f t="shared" si="12"/>
        <v>450526.13999999996</v>
      </c>
      <c r="AE22" s="10">
        <f>AE45</f>
        <v>0</v>
      </c>
      <c r="AF22" s="9">
        <f>AF45</f>
        <v>0</v>
      </c>
      <c r="AG22" s="10">
        <f t="shared" si="13"/>
        <v>0</v>
      </c>
      <c r="AH22" s="9">
        <f>AH45</f>
        <v>0</v>
      </c>
      <c r="AI22" s="10">
        <f t="shared" si="14"/>
        <v>0</v>
      </c>
      <c r="AJ22" s="9">
        <f>AJ45</f>
        <v>0</v>
      </c>
      <c r="AK22" s="10">
        <f t="shared" si="15"/>
        <v>0</v>
      </c>
      <c r="AL22" s="9">
        <f>AL45</f>
        <v>0</v>
      </c>
      <c r="AM22" s="10">
        <f t="shared" si="16"/>
        <v>0</v>
      </c>
      <c r="AN22" s="9">
        <f>AN45</f>
        <v>0</v>
      </c>
      <c r="AO22" s="10">
        <f t="shared" si="17"/>
        <v>0</v>
      </c>
      <c r="AP22" s="9">
        <f>AP45</f>
        <v>0</v>
      </c>
      <c r="AQ22" s="10">
        <f t="shared" si="18"/>
        <v>0</v>
      </c>
      <c r="AR22" s="9">
        <f>AR45</f>
        <v>0</v>
      </c>
      <c r="AS22" s="10">
        <f t="shared" si="19"/>
        <v>0</v>
      </c>
      <c r="AT22" s="10">
        <f>AT45</f>
        <v>0</v>
      </c>
      <c r="AU22" s="10">
        <f t="shared" si="20"/>
        <v>0</v>
      </c>
      <c r="AV22" s="10">
        <f>AV45</f>
        <v>0</v>
      </c>
      <c r="AW22" s="10">
        <f t="shared" si="21"/>
        <v>0</v>
      </c>
      <c r="AX22" s="10">
        <f>AX45</f>
        <v>0</v>
      </c>
      <c r="AY22" s="10">
        <f t="shared" si="22"/>
        <v>0</v>
      </c>
      <c r="AZ22" s="10">
        <f>AZ45</f>
        <v>0</v>
      </c>
      <c r="BA22" s="10">
        <f t="shared" si="23"/>
        <v>0</v>
      </c>
      <c r="BB22" s="10">
        <f>BB45</f>
        <v>0</v>
      </c>
      <c r="BC22" s="69">
        <f t="shared" si="24"/>
        <v>0</v>
      </c>
      <c r="BD22" s="10">
        <f>BD45</f>
        <v>0</v>
      </c>
      <c r="BE22" s="9">
        <f>BE45</f>
        <v>0</v>
      </c>
      <c r="BF22" s="10">
        <f t="shared" si="25"/>
        <v>0</v>
      </c>
      <c r="BG22" s="9">
        <f>BG45</f>
        <v>0</v>
      </c>
      <c r="BH22" s="10">
        <f t="shared" si="26"/>
        <v>0</v>
      </c>
      <c r="BI22" s="9">
        <f>BI45</f>
        <v>0</v>
      </c>
      <c r="BJ22" s="10">
        <f t="shared" si="27"/>
        <v>0</v>
      </c>
      <c r="BK22" s="9">
        <f>BK45</f>
        <v>0</v>
      </c>
      <c r="BL22" s="10">
        <f t="shared" si="28"/>
        <v>0</v>
      </c>
      <c r="BM22" s="9">
        <f>BM45</f>
        <v>0</v>
      </c>
      <c r="BN22" s="11">
        <f t="shared" si="29"/>
        <v>0</v>
      </c>
      <c r="BO22" s="10">
        <f>BO45</f>
        <v>0</v>
      </c>
      <c r="BP22" s="10">
        <f t="shared" si="30"/>
        <v>0</v>
      </c>
      <c r="BQ22" s="10">
        <f>BQ45</f>
        <v>0</v>
      </c>
      <c r="BR22" s="10">
        <f t="shared" si="31"/>
        <v>0</v>
      </c>
      <c r="BS22" s="10">
        <f>BS45</f>
        <v>0</v>
      </c>
      <c r="BT22" s="10">
        <f t="shared" si="32"/>
        <v>0</v>
      </c>
      <c r="BU22" s="10">
        <f>BU45</f>
        <v>0</v>
      </c>
      <c r="BV22" s="69">
        <f t="shared" si="33"/>
        <v>0</v>
      </c>
      <c r="BW22" s="1"/>
      <c r="BX22" s="1"/>
      <c r="BY22" s="23"/>
    </row>
    <row r="23" spans="1:77" x14ac:dyDescent="0.35">
      <c r="A23" s="65"/>
      <c r="B23" s="75" t="s">
        <v>36</v>
      </c>
      <c r="C23" s="74" t="s">
        <v>30</v>
      </c>
      <c r="D23" s="9"/>
      <c r="E23" s="9">
        <f>E36</f>
        <v>122807.7</v>
      </c>
      <c r="F23" s="10">
        <f t="shared" si="0"/>
        <v>122807.7</v>
      </c>
      <c r="G23" s="9">
        <f>G36+G61+G65+G40+G46+G51</f>
        <v>545340.29700000002</v>
      </c>
      <c r="H23" s="10">
        <f t="shared" si="1"/>
        <v>668147.99699999997</v>
      </c>
      <c r="I23" s="9">
        <f>I36+I61+I65+I40+I46+I51</f>
        <v>0</v>
      </c>
      <c r="J23" s="10">
        <f t="shared" si="2"/>
        <v>668147.99699999997</v>
      </c>
      <c r="K23" s="9">
        <f>K36+K61+K65+K40+K46+K51</f>
        <v>184348.644</v>
      </c>
      <c r="L23" s="10">
        <f t="shared" si="3"/>
        <v>852496.64099999995</v>
      </c>
      <c r="M23" s="9">
        <f>M36+M61+M65+M40+M46+M51+M30</f>
        <v>281632.84299999999</v>
      </c>
      <c r="N23" s="10">
        <f t="shared" si="4"/>
        <v>1134129.4839999999</v>
      </c>
      <c r="O23" s="9">
        <f>O36+O61+O65+O40+O46+O51+O30</f>
        <v>0</v>
      </c>
      <c r="P23" s="10">
        <f t="shared" si="5"/>
        <v>1134129.4839999999</v>
      </c>
      <c r="Q23" s="9">
        <f>Q36+Q61+Q65+Q40+Q46+Q51+Q30</f>
        <v>407119.46299999999</v>
      </c>
      <c r="R23" s="10">
        <f t="shared" si="6"/>
        <v>1541248.9469999999</v>
      </c>
      <c r="S23" s="10">
        <f>S36+S61+S65+S40+S46+S51+S30</f>
        <v>0</v>
      </c>
      <c r="T23" s="10">
        <f t="shared" si="7"/>
        <v>1541248.9469999999</v>
      </c>
      <c r="U23" s="10">
        <f>U36+U61+U65+U40+U46+U51+U30</f>
        <v>0</v>
      </c>
      <c r="V23" s="10">
        <f t="shared" si="8"/>
        <v>1541248.9469999999</v>
      </c>
      <c r="W23" s="10">
        <f>W36+W61+W65+W40+W46+W51+W30</f>
        <v>0</v>
      </c>
      <c r="X23" s="10">
        <f t="shared" si="9"/>
        <v>1541248.9469999999</v>
      </c>
      <c r="Y23" s="10">
        <f>Y36+Y61+Y65+Y40+Y46+Y51+Y30</f>
        <v>0</v>
      </c>
      <c r="Z23" s="10">
        <f t="shared" si="10"/>
        <v>1541248.9469999999</v>
      </c>
      <c r="AA23" s="10">
        <f>AA36+AA61+AA65+AA40+AA46+AA51+AA30+AA75</f>
        <v>0</v>
      </c>
      <c r="AB23" s="10">
        <f t="shared" si="11"/>
        <v>1541248.9469999999</v>
      </c>
      <c r="AC23" s="10">
        <f>AC36+AC61+AC65+AC40+AC46+AC51+AC30+AC75</f>
        <v>0</v>
      </c>
      <c r="AD23" s="69">
        <f t="shared" si="12"/>
        <v>1541248.9469999999</v>
      </c>
      <c r="AE23" s="10"/>
      <c r="AF23" s="9">
        <f>AF36</f>
        <v>0</v>
      </c>
      <c r="AG23" s="10">
        <f t="shared" si="13"/>
        <v>0</v>
      </c>
      <c r="AH23" s="9">
        <f>AH36+AH61+AH65+AH40+AH46+AH51</f>
        <v>0</v>
      </c>
      <c r="AI23" s="10">
        <f t="shared" si="14"/>
        <v>0</v>
      </c>
      <c r="AJ23" s="9">
        <f>AJ36+AJ61+AJ65+AJ40+AJ46+AJ51</f>
        <v>0</v>
      </c>
      <c r="AK23" s="10">
        <f t="shared" si="15"/>
        <v>0</v>
      </c>
      <c r="AL23" s="9">
        <f>AL36+AL61+AL65+AL40+AL46+AL51</f>
        <v>0</v>
      </c>
      <c r="AM23" s="10">
        <f t="shared" si="16"/>
        <v>0</v>
      </c>
      <c r="AN23" s="9">
        <f>AN36+AN61+AN65+AN40+AN46+AN51+AN30</f>
        <v>0</v>
      </c>
      <c r="AO23" s="10">
        <f t="shared" si="17"/>
        <v>0</v>
      </c>
      <c r="AP23" s="9">
        <f>AP36+AP61+AP65+AP40+AP46+AP51+AP30</f>
        <v>0</v>
      </c>
      <c r="AQ23" s="10">
        <f t="shared" si="18"/>
        <v>0</v>
      </c>
      <c r="AR23" s="9">
        <f>AR36+AR61+AR65+AR40+AR46+AR51+AR30</f>
        <v>0</v>
      </c>
      <c r="AS23" s="10">
        <f t="shared" si="19"/>
        <v>0</v>
      </c>
      <c r="AT23" s="10">
        <f>AT36+AT61+AT65+AT40+AT46+AT51+AT30</f>
        <v>0</v>
      </c>
      <c r="AU23" s="10">
        <f t="shared" si="20"/>
        <v>0</v>
      </c>
      <c r="AV23" s="10">
        <f>AV36+AV61+AV65+AV40+AV46+AV51+AV30</f>
        <v>0</v>
      </c>
      <c r="AW23" s="10">
        <f t="shared" si="21"/>
        <v>0</v>
      </c>
      <c r="AX23" s="10">
        <f>AX36+AX61+AX65+AX40+AX46+AX51+AX30</f>
        <v>0</v>
      </c>
      <c r="AY23" s="10">
        <f t="shared" si="22"/>
        <v>0</v>
      </c>
      <c r="AZ23" s="10">
        <f>AZ36+AZ61+AZ65+AZ40+AZ46+AZ51+AZ30+AZ75</f>
        <v>218442.43900000001</v>
      </c>
      <c r="BA23" s="10">
        <f t="shared" si="23"/>
        <v>218442.43900000001</v>
      </c>
      <c r="BB23" s="10">
        <f>BB36+BB61+BB65+BB40+BB46+BB51+BB30+BB75</f>
        <v>0</v>
      </c>
      <c r="BC23" s="69">
        <f t="shared" si="24"/>
        <v>218442.43900000001</v>
      </c>
      <c r="BD23" s="10"/>
      <c r="BE23" s="9">
        <f>BE36</f>
        <v>0</v>
      </c>
      <c r="BF23" s="10">
        <f t="shared" si="25"/>
        <v>0</v>
      </c>
      <c r="BG23" s="9">
        <f>BG36+BG61+BG65+BG40+BG46+BG51</f>
        <v>0</v>
      </c>
      <c r="BH23" s="10">
        <f t="shared" si="26"/>
        <v>0</v>
      </c>
      <c r="BI23" s="9">
        <f>BI36+BI61+BI65+BI40+BI46+BI51</f>
        <v>0</v>
      </c>
      <c r="BJ23" s="10">
        <f t="shared" si="27"/>
        <v>0</v>
      </c>
      <c r="BK23" s="9">
        <f>BK36+BK61+BK65+BK40+BK46+BK51+BK30</f>
        <v>0</v>
      </c>
      <c r="BL23" s="10">
        <f t="shared" si="28"/>
        <v>0</v>
      </c>
      <c r="BM23" s="9">
        <f>BM36+BM61+BM65+BM40+BM46+BM51+BM30</f>
        <v>0</v>
      </c>
      <c r="BN23" s="11">
        <f t="shared" si="29"/>
        <v>0</v>
      </c>
      <c r="BO23" s="10">
        <f>BO36+BO61+BO65+BO40+BO46+BO51+BO30</f>
        <v>0</v>
      </c>
      <c r="BP23" s="10">
        <f t="shared" si="30"/>
        <v>0</v>
      </c>
      <c r="BQ23" s="10">
        <f>BQ36+BQ61+BQ65+BQ40+BQ46+BQ51+BQ30</f>
        <v>0</v>
      </c>
      <c r="BR23" s="10">
        <f t="shared" si="31"/>
        <v>0</v>
      </c>
      <c r="BS23" s="10">
        <f>BS36+BS61+BS65+BS40+BS46+BS51+BS30+BS75</f>
        <v>0</v>
      </c>
      <c r="BT23" s="10">
        <f t="shared" si="32"/>
        <v>0</v>
      </c>
      <c r="BU23" s="10">
        <f>BU36+BU61+BU65+BU40+BU46+BU51+BU30+BU75</f>
        <v>0</v>
      </c>
      <c r="BV23" s="69">
        <f t="shared" si="33"/>
        <v>0</v>
      </c>
      <c r="BW23" s="1"/>
      <c r="BX23" s="1"/>
      <c r="BY23" s="23"/>
    </row>
    <row r="24" spans="1:77" s="1" customFormat="1" ht="54" hidden="1" x14ac:dyDescent="0.35">
      <c r="A24" s="24" t="s">
        <v>37</v>
      </c>
      <c r="B24" s="25" t="s">
        <v>38</v>
      </c>
      <c r="C24" s="26" t="s">
        <v>39</v>
      </c>
      <c r="D24" s="27">
        <v>204896.3</v>
      </c>
      <c r="E24" s="28"/>
      <c r="F24" s="29">
        <f t="shared" si="0"/>
        <v>204896.3</v>
      </c>
      <c r="G24" s="28"/>
      <c r="H24" s="29">
        <f t="shared" si="1"/>
        <v>204896.3</v>
      </c>
      <c r="I24" s="28"/>
      <c r="J24" s="29">
        <f t="shared" si="2"/>
        <v>204896.3</v>
      </c>
      <c r="K24" s="28">
        <v>-200000</v>
      </c>
      <c r="L24" s="29">
        <f t="shared" si="3"/>
        <v>4896.2999999999884</v>
      </c>
      <c r="M24" s="28">
        <v>-4896.3</v>
      </c>
      <c r="N24" s="29">
        <f t="shared" si="4"/>
        <v>-1.1823431123048067E-11</v>
      </c>
      <c r="O24" s="28"/>
      <c r="P24" s="29">
        <f t="shared" si="5"/>
        <v>-1.1823431123048067E-11</v>
      </c>
      <c r="Q24" s="28"/>
      <c r="R24" s="29">
        <f t="shared" si="6"/>
        <v>-1.1823431123048067E-11</v>
      </c>
      <c r="S24" s="29"/>
      <c r="T24" s="29">
        <f t="shared" si="7"/>
        <v>-1.1823431123048067E-11</v>
      </c>
      <c r="U24" s="29"/>
      <c r="V24" s="29">
        <f t="shared" si="8"/>
        <v>-1.1823431123048067E-11</v>
      </c>
      <c r="W24" s="30"/>
      <c r="X24" s="29">
        <f t="shared" si="9"/>
        <v>-1.1823431123048067E-11</v>
      </c>
      <c r="Y24" s="10"/>
      <c r="Z24" s="29">
        <f t="shared" si="10"/>
        <v>-1.1823431123048067E-11</v>
      </c>
      <c r="AA24" s="10"/>
      <c r="AB24" s="29">
        <f t="shared" si="11"/>
        <v>-1.1823431123048067E-11</v>
      </c>
      <c r="AC24" s="30"/>
      <c r="AD24" s="29">
        <f t="shared" si="12"/>
        <v>-1.1823431123048067E-11</v>
      </c>
      <c r="AE24" s="31">
        <v>305572.3</v>
      </c>
      <c r="AF24" s="28">
        <v>-53186.6</v>
      </c>
      <c r="AG24" s="29">
        <f t="shared" si="13"/>
        <v>252385.69999999998</v>
      </c>
      <c r="AH24" s="28"/>
      <c r="AI24" s="29">
        <f t="shared" si="14"/>
        <v>252385.69999999998</v>
      </c>
      <c r="AJ24" s="28">
        <v>200000</v>
      </c>
      <c r="AK24" s="29">
        <f t="shared" si="15"/>
        <v>452385.69999999995</v>
      </c>
      <c r="AL24" s="28"/>
      <c r="AM24" s="29">
        <f t="shared" si="16"/>
        <v>452385.69999999995</v>
      </c>
      <c r="AN24" s="28"/>
      <c r="AO24" s="29">
        <f t="shared" si="17"/>
        <v>452385.69999999995</v>
      </c>
      <c r="AP24" s="28"/>
      <c r="AQ24" s="29">
        <f t="shared" si="18"/>
        <v>452385.69999999995</v>
      </c>
      <c r="AR24" s="28">
        <v>-452385.7</v>
      </c>
      <c r="AS24" s="29">
        <f t="shared" si="19"/>
        <v>0</v>
      </c>
      <c r="AT24" s="29"/>
      <c r="AU24" s="29">
        <f t="shared" si="20"/>
        <v>0</v>
      </c>
      <c r="AV24" s="29"/>
      <c r="AW24" s="29">
        <f t="shared" si="21"/>
        <v>0</v>
      </c>
      <c r="AX24" s="30"/>
      <c r="AY24" s="29">
        <f t="shared" si="22"/>
        <v>0</v>
      </c>
      <c r="AZ24" s="10"/>
      <c r="BA24" s="29">
        <f t="shared" si="23"/>
        <v>0</v>
      </c>
      <c r="BB24" s="30"/>
      <c r="BC24" s="29">
        <f t="shared" si="24"/>
        <v>0</v>
      </c>
      <c r="BD24" s="31">
        <v>0</v>
      </c>
      <c r="BE24" s="27"/>
      <c r="BF24" s="29">
        <f t="shared" si="25"/>
        <v>0</v>
      </c>
      <c r="BG24" s="28"/>
      <c r="BH24" s="29">
        <f t="shared" si="26"/>
        <v>0</v>
      </c>
      <c r="BI24" s="28"/>
      <c r="BJ24" s="29">
        <f t="shared" si="27"/>
        <v>0</v>
      </c>
      <c r="BK24" s="28"/>
      <c r="BL24" s="29">
        <f t="shared" si="28"/>
        <v>0</v>
      </c>
      <c r="BM24" s="28"/>
      <c r="BN24" s="32">
        <f t="shared" si="29"/>
        <v>0</v>
      </c>
      <c r="BO24" s="29"/>
      <c r="BP24" s="29">
        <f t="shared" si="30"/>
        <v>0</v>
      </c>
      <c r="BQ24" s="30"/>
      <c r="BR24" s="29">
        <f t="shared" si="31"/>
        <v>0</v>
      </c>
      <c r="BS24" s="10"/>
      <c r="BT24" s="29">
        <f t="shared" si="32"/>
        <v>0</v>
      </c>
      <c r="BU24" s="30"/>
      <c r="BV24" s="29">
        <f t="shared" si="33"/>
        <v>0</v>
      </c>
      <c r="BW24" s="33" t="s">
        <v>40</v>
      </c>
      <c r="BX24" s="34" t="s">
        <v>33</v>
      </c>
      <c r="BY24" s="35"/>
    </row>
    <row r="25" spans="1:77" ht="54" x14ac:dyDescent="0.35">
      <c r="A25" s="65" t="s">
        <v>37</v>
      </c>
      <c r="B25" s="75" t="s">
        <v>41</v>
      </c>
      <c r="C25" s="73" t="s">
        <v>39</v>
      </c>
      <c r="D25" s="9">
        <v>62244.1</v>
      </c>
      <c r="E25" s="9">
        <v>-21444.351999999999</v>
      </c>
      <c r="F25" s="10">
        <f t="shared" si="0"/>
        <v>40799.748</v>
      </c>
      <c r="G25" s="9">
        <v>596.89499999999998</v>
      </c>
      <c r="H25" s="10">
        <f t="shared" si="1"/>
        <v>41396.642999999996</v>
      </c>
      <c r="I25" s="9"/>
      <c r="J25" s="10">
        <f t="shared" si="2"/>
        <v>41396.642999999996</v>
      </c>
      <c r="K25" s="9"/>
      <c r="L25" s="10">
        <f t="shared" si="3"/>
        <v>41396.642999999996</v>
      </c>
      <c r="M25" s="9"/>
      <c r="N25" s="10">
        <f t="shared" si="4"/>
        <v>41396.642999999996</v>
      </c>
      <c r="O25" s="9"/>
      <c r="P25" s="10">
        <f t="shared" si="5"/>
        <v>41396.642999999996</v>
      </c>
      <c r="Q25" s="9"/>
      <c r="R25" s="10">
        <f t="shared" si="6"/>
        <v>41396.642999999996</v>
      </c>
      <c r="S25" s="10"/>
      <c r="T25" s="10">
        <f t="shared" si="7"/>
        <v>41396.642999999996</v>
      </c>
      <c r="U25" s="10"/>
      <c r="V25" s="10">
        <f t="shared" si="8"/>
        <v>41396.642999999996</v>
      </c>
      <c r="W25" s="10"/>
      <c r="X25" s="10">
        <f t="shared" si="9"/>
        <v>41396.642999999996</v>
      </c>
      <c r="Y25" s="10"/>
      <c r="Z25" s="10">
        <f t="shared" si="10"/>
        <v>41396.642999999996</v>
      </c>
      <c r="AA25" s="10"/>
      <c r="AB25" s="10">
        <f t="shared" si="11"/>
        <v>41396.642999999996</v>
      </c>
      <c r="AC25" s="10">
        <v>-130.91300000000001</v>
      </c>
      <c r="AD25" s="69">
        <f t="shared" si="12"/>
        <v>41265.729999999996</v>
      </c>
      <c r="AE25" s="10">
        <v>0</v>
      </c>
      <c r="AF25" s="9"/>
      <c r="AG25" s="10">
        <f t="shared" si="13"/>
        <v>0</v>
      </c>
      <c r="AH25" s="9"/>
      <c r="AI25" s="10">
        <f t="shared" si="14"/>
        <v>0</v>
      </c>
      <c r="AJ25" s="9"/>
      <c r="AK25" s="10">
        <f t="shared" si="15"/>
        <v>0</v>
      </c>
      <c r="AL25" s="9"/>
      <c r="AM25" s="10">
        <f t="shared" si="16"/>
        <v>0</v>
      </c>
      <c r="AN25" s="9"/>
      <c r="AO25" s="10">
        <f t="shared" si="17"/>
        <v>0</v>
      </c>
      <c r="AP25" s="9"/>
      <c r="AQ25" s="10">
        <f t="shared" si="18"/>
        <v>0</v>
      </c>
      <c r="AR25" s="9"/>
      <c r="AS25" s="10">
        <f t="shared" si="19"/>
        <v>0</v>
      </c>
      <c r="AT25" s="10"/>
      <c r="AU25" s="10">
        <f t="shared" si="20"/>
        <v>0</v>
      </c>
      <c r="AV25" s="10"/>
      <c r="AW25" s="10">
        <f t="shared" si="21"/>
        <v>0</v>
      </c>
      <c r="AX25" s="10"/>
      <c r="AY25" s="10">
        <f t="shared" si="22"/>
        <v>0</v>
      </c>
      <c r="AZ25" s="10"/>
      <c r="BA25" s="10">
        <f t="shared" si="23"/>
        <v>0</v>
      </c>
      <c r="BB25" s="10"/>
      <c r="BC25" s="69">
        <f t="shared" si="24"/>
        <v>0</v>
      </c>
      <c r="BD25" s="10">
        <v>0</v>
      </c>
      <c r="BE25" s="9"/>
      <c r="BF25" s="10">
        <f t="shared" si="25"/>
        <v>0</v>
      </c>
      <c r="BG25" s="9"/>
      <c r="BH25" s="10">
        <f t="shared" si="26"/>
        <v>0</v>
      </c>
      <c r="BI25" s="9"/>
      <c r="BJ25" s="10">
        <f t="shared" si="27"/>
        <v>0</v>
      </c>
      <c r="BK25" s="9"/>
      <c r="BL25" s="10">
        <f t="shared" si="28"/>
        <v>0</v>
      </c>
      <c r="BM25" s="9"/>
      <c r="BN25" s="11">
        <f t="shared" si="29"/>
        <v>0</v>
      </c>
      <c r="BO25" s="10"/>
      <c r="BP25" s="10">
        <f t="shared" si="30"/>
        <v>0</v>
      </c>
      <c r="BQ25" s="10"/>
      <c r="BR25" s="10">
        <f t="shared" si="31"/>
        <v>0</v>
      </c>
      <c r="BS25" s="10"/>
      <c r="BT25" s="10">
        <f t="shared" si="32"/>
        <v>0</v>
      </c>
      <c r="BU25" s="10"/>
      <c r="BV25" s="69">
        <f t="shared" si="33"/>
        <v>0</v>
      </c>
      <c r="BW25" s="3" t="s">
        <v>42</v>
      </c>
      <c r="BY25" s="23"/>
    </row>
    <row r="26" spans="1:77" ht="34.5" customHeight="1" x14ac:dyDescent="0.35">
      <c r="A26" s="95" t="s">
        <v>43</v>
      </c>
      <c r="B26" s="88" t="s">
        <v>44</v>
      </c>
      <c r="C26" s="73" t="s">
        <v>45</v>
      </c>
      <c r="D26" s="9">
        <v>0</v>
      </c>
      <c r="E26" s="9"/>
      <c r="F26" s="10">
        <f t="shared" si="0"/>
        <v>0</v>
      </c>
      <c r="G26" s="9"/>
      <c r="H26" s="10">
        <f t="shared" si="1"/>
        <v>0</v>
      </c>
      <c r="I26" s="9"/>
      <c r="J26" s="10">
        <f t="shared" si="2"/>
        <v>0</v>
      </c>
      <c r="K26" s="9"/>
      <c r="L26" s="10">
        <f t="shared" si="3"/>
        <v>0</v>
      </c>
      <c r="M26" s="9"/>
      <c r="N26" s="10">
        <f t="shared" si="4"/>
        <v>0</v>
      </c>
      <c r="O26" s="9"/>
      <c r="P26" s="10">
        <f t="shared" si="5"/>
        <v>0</v>
      </c>
      <c r="Q26" s="9"/>
      <c r="R26" s="10">
        <f t="shared" si="6"/>
        <v>0</v>
      </c>
      <c r="S26" s="10"/>
      <c r="T26" s="10">
        <f t="shared" si="7"/>
        <v>0</v>
      </c>
      <c r="U26" s="10"/>
      <c r="V26" s="10">
        <f t="shared" si="8"/>
        <v>0</v>
      </c>
      <c r="W26" s="10"/>
      <c r="X26" s="10">
        <f t="shared" si="9"/>
        <v>0</v>
      </c>
      <c r="Y26" s="10"/>
      <c r="Z26" s="10">
        <f t="shared" si="10"/>
        <v>0</v>
      </c>
      <c r="AA26" s="10"/>
      <c r="AB26" s="10">
        <f t="shared" si="11"/>
        <v>0</v>
      </c>
      <c r="AC26" s="10"/>
      <c r="AD26" s="69">
        <f t="shared" si="12"/>
        <v>0</v>
      </c>
      <c r="AE26" s="10">
        <v>0</v>
      </c>
      <c r="AF26" s="9"/>
      <c r="AG26" s="10">
        <f t="shared" si="13"/>
        <v>0</v>
      </c>
      <c r="AH26" s="9"/>
      <c r="AI26" s="10">
        <f t="shared" si="14"/>
        <v>0</v>
      </c>
      <c r="AJ26" s="9"/>
      <c r="AK26" s="10">
        <f t="shared" si="15"/>
        <v>0</v>
      </c>
      <c r="AL26" s="9"/>
      <c r="AM26" s="10">
        <f t="shared" si="16"/>
        <v>0</v>
      </c>
      <c r="AN26" s="9"/>
      <c r="AO26" s="10">
        <f t="shared" si="17"/>
        <v>0</v>
      </c>
      <c r="AP26" s="9"/>
      <c r="AQ26" s="10">
        <f t="shared" si="18"/>
        <v>0</v>
      </c>
      <c r="AR26" s="9"/>
      <c r="AS26" s="10">
        <f t="shared" si="19"/>
        <v>0</v>
      </c>
      <c r="AT26" s="10"/>
      <c r="AU26" s="10">
        <f t="shared" si="20"/>
        <v>0</v>
      </c>
      <c r="AV26" s="10"/>
      <c r="AW26" s="10">
        <f t="shared" si="21"/>
        <v>0</v>
      </c>
      <c r="AX26" s="10"/>
      <c r="AY26" s="10">
        <f t="shared" si="22"/>
        <v>0</v>
      </c>
      <c r="AZ26" s="10"/>
      <c r="BA26" s="10">
        <f t="shared" si="23"/>
        <v>0</v>
      </c>
      <c r="BB26" s="10"/>
      <c r="BC26" s="69">
        <f t="shared" si="24"/>
        <v>0</v>
      </c>
      <c r="BD26" s="10">
        <v>54620.7</v>
      </c>
      <c r="BE26" s="9"/>
      <c r="BF26" s="10">
        <f t="shared" si="25"/>
        <v>54620.7</v>
      </c>
      <c r="BG26" s="9"/>
      <c r="BH26" s="10">
        <f t="shared" si="26"/>
        <v>54620.7</v>
      </c>
      <c r="BI26" s="9"/>
      <c r="BJ26" s="10">
        <f t="shared" si="27"/>
        <v>54620.7</v>
      </c>
      <c r="BK26" s="9"/>
      <c r="BL26" s="10">
        <f t="shared" si="28"/>
        <v>54620.7</v>
      </c>
      <c r="BM26" s="9"/>
      <c r="BN26" s="11">
        <f t="shared" si="29"/>
        <v>54620.7</v>
      </c>
      <c r="BO26" s="10"/>
      <c r="BP26" s="10">
        <f t="shared" si="30"/>
        <v>54620.7</v>
      </c>
      <c r="BQ26" s="10"/>
      <c r="BR26" s="10">
        <f t="shared" si="31"/>
        <v>54620.7</v>
      </c>
      <c r="BS26" s="10"/>
      <c r="BT26" s="10">
        <f t="shared" si="32"/>
        <v>54620.7</v>
      </c>
      <c r="BU26" s="10"/>
      <c r="BV26" s="69">
        <f t="shared" si="33"/>
        <v>54620.7</v>
      </c>
      <c r="BW26" s="3" t="s">
        <v>46</v>
      </c>
      <c r="BY26" s="23"/>
    </row>
    <row r="27" spans="1:77" ht="54" x14ac:dyDescent="0.35">
      <c r="A27" s="95" t="s">
        <v>47</v>
      </c>
      <c r="B27" s="88"/>
      <c r="C27" s="73" t="s">
        <v>39</v>
      </c>
      <c r="D27" s="9">
        <f>D29+D30</f>
        <v>47000</v>
      </c>
      <c r="E27" s="9"/>
      <c r="F27" s="10">
        <f>F29+F30</f>
        <v>47000</v>
      </c>
      <c r="G27" s="9"/>
      <c r="H27" s="10">
        <f>H29+H30</f>
        <v>47000</v>
      </c>
      <c r="I27" s="9"/>
      <c r="J27" s="10">
        <f>J29+J30</f>
        <v>47000</v>
      </c>
      <c r="K27" s="9"/>
      <c r="L27" s="10">
        <f t="shared" si="3"/>
        <v>47000</v>
      </c>
      <c r="M27" s="9">
        <f>M29+M30</f>
        <v>0</v>
      </c>
      <c r="N27" s="10">
        <f t="shared" si="4"/>
        <v>47000</v>
      </c>
      <c r="O27" s="9">
        <f>O29+O30</f>
        <v>0</v>
      </c>
      <c r="P27" s="10">
        <f t="shared" si="5"/>
        <v>47000</v>
      </c>
      <c r="Q27" s="9">
        <f>Q29+Q30</f>
        <v>407119.46299999999</v>
      </c>
      <c r="R27" s="10">
        <f t="shared" si="6"/>
        <v>454119.46299999999</v>
      </c>
      <c r="S27" s="10">
        <f>S29+S30</f>
        <v>0</v>
      </c>
      <c r="T27" s="10">
        <f t="shared" si="7"/>
        <v>454119.46299999999</v>
      </c>
      <c r="U27" s="10">
        <f>U29+U30</f>
        <v>0</v>
      </c>
      <c r="V27" s="10">
        <f t="shared" si="8"/>
        <v>454119.46299999999</v>
      </c>
      <c r="W27" s="10">
        <f>W29+W30</f>
        <v>0</v>
      </c>
      <c r="X27" s="10">
        <f t="shared" si="9"/>
        <v>454119.46299999999</v>
      </c>
      <c r="Y27" s="10">
        <f>Y29+Y30</f>
        <v>0</v>
      </c>
      <c r="Z27" s="10">
        <f t="shared" si="10"/>
        <v>454119.46299999999</v>
      </c>
      <c r="AA27" s="10">
        <f>AA29+AA30</f>
        <v>0</v>
      </c>
      <c r="AB27" s="10">
        <f t="shared" si="11"/>
        <v>454119.46299999999</v>
      </c>
      <c r="AC27" s="10">
        <f>AC29+AC30</f>
        <v>0</v>
      </c>
      <c r="AD27" s="69">
        <f t="shared" si="12"/>
        <v>454119.46299999999</v>
      </c>
      <c r="AE27" s="10">
        <v>453000</v>
      </c>
      <c r="AF27" s="9"/>
      <c r="AG27" s="10">
        <f t="shared" si="13"/>
        <v>453000</v>
      </c>
      <c r="AH27" s="9"/>
      <c r="AI27" s="10">
        <f t="shared" si="14"/>
        <v>453000</v>
      </c>
      <c r="AJ27" s="9"/>
      <c r="AK27" s="10">
        <f t="shared" si="15"/>
        <v>453000</v>
      </c>
      <c r="AL27" s="9"/>
      <c r="AM27" s="10">
        <f t="shared" si="16"/>
        <v>453000</v>
      </c>
      <c r="AN27" s="9">
        <f>AN29+AN30</f>
        <v>0</v>
      </c>
      <c r="AO27" s="10">
        <f t="shared" si="17"/>
        <v>453000</v>
      </c>
      <c r="AP27" s="9">
        <f>AP29+AP30</f>
        <v>0</v>
      </c>
      <c r="AQ27" s="10">
        <f t="shared" si="18"/>
        <v>453000</v>
      </c>
      <c r="AR27" s="9">
        <f>AR29+AR30</f>
        <v>0</v>
      </c>
      <c r="AS27" s="10">
        <f t="shared" si="19"/>
        <v>453000</v>
      </c>
      <c r="AT27" s="10">
        <f>AT29+AT30</f>
        <v>0</v>
      </c>
      <c r="AU27" s="10">
        <f t="shared" si="20"/>
        <v>453000</v>
      </c>
      <c r="AV27" s="10">
        <f>AV29+AV30</f>
        <v>0</v>
      </c>
      <c r="AW27" s="10">
        <f t="shared" si="21"/>
        <v>453000</v>
      </c>
      <c r="AX27" s="10">
        <f>AX29+AX30</f>
        <v>0</v>
      </c>
      <c r="AY27" s="10">
        <f t="shared" si="22"/>
        <v>453000</v>
      </c>
      <c r="AZ27" s="10">
        <f>AZ29+AZ30</f>
        <v>0</v>
      </c>
      <c r="BA27" s="10">
        <f t="shared" si="23"/>
        <v>453000</v>
      </c>
      <c r="BB27" s="10">
        <f>BB29+BB30</f>
        <v>0</v>
      </c>
      <c r="BC27" s="69">
        <f t="shared" si="24"/>
        <v>453000</v>
      </c>
      <c r="BD27" s="10">
        <v>1049198.7</v>
      </c>
      <c r="BE27" s="9">
        <f>BE29+BE30</f>
        <v>-70868.899999999994</v>
      </c>
      <c r="BF27" s="10">
        <f t="shared" si="25"/>
        <v>978329.79999999993</v>
      </c>
      <c r="BG27" s="9"/>
      <c r="BH27" s="10">
        <f t="shared" si="26"/>
        <v>978329.79999999993</v>
      </c>
      <c r="BI27" s="9"/>
      <c r="BJ27" s="10">
        <f t="shared" si="27"/>
        <v>978329.79999999993</v>
      </c>
      <c r="BK27" s="9">
        <f>BK29+BK30</f>
        <v>0</v>
      </c>
      <c r="BL27" s="10">
        <f t="shared" si="28"/>
        <v>978329.79999999993</v>
      </c>
      <c r="BM27" s="9">
        <f>BM29+BM30</f>
        <v>-407119.46299999999</v>
      </c>
      <c r="BN27" s="11">
        <f t="shared" si="29"/>
        <v>571210.33699999994</v>
      </c>
      <c r="BO27" s="10">
        <f>BO29+BO30</f>
        <v>0</v>
      </c>
      <c r="BP27" s="10">
        <f t="shared" si="30"/>
        <v>571210.33699999994</v>
      </c>
      <c r="BQ27" s="10">
        <f>BQ29+BQ30</f>
        <v>0</v>
      </c>
      <c r="BR27" s="10">
        <f t="shared" si="31"/>
        <v>571210.33699999994</v>
      </c>
      <c r="BS27" s="10">
        <f>BS29+BS30</f>
        <v>0</v>
      </c>
      <c r="BT27" s="10">
        <f t="shared" si="32"/>
        <v>571210.33699999994</v>
      </c>
      <c r="BU27" s="10">
        <f>BU29+BU30</f>
        <v>0</v>
      </c>
      <c r="BV27" s="69">
        <f t="shared" si="33"/>
        <v>571210.33699999994</v>
      </c>
      <c r="BY27" s="23"/>
    </row>
    <row r="28" spans="1:77" x14ac:dyDescent="0.35">
      <c r="A28" s="76"/>
      <c r="B28" s="73" t="s">
        <v>31</v>
      </c>
      <c r="C28" s="77"/>
      <c r="D28" s="28"/>
      <c r="E28" s="28"/>
      <c r="F28" s="29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  <c r="S28" s="29"/>
      <c r="T28" s="29"/>
      <c r="U28" s="29"/>
      <c r="V28" s="29"/>
      <c r="W28" s="29"/>
      <c r="X28" s="29"/>
      <c r="Y28" s="10"/>
      <c r="Z28" s="29"/>
      <c r="AA28" s="10"/>
      <c r="AB28" s="29"/>
      <c r="AC28" s="30"/>
      <c r="AD28" s="69"/>
      <c r="AE28" s="29"/>
      <c r="AF28" s="28"/>
      <c r="AG28" s="29"/>
      <c r="AH28" s="28"/>
      <c r="AI28" s="29"/>
      <c r="AJ28" s="28"/>
      <c r="AK28" s="29"/>
      <c r="AL28" s="28"/>
      <c r="AM28" s="29"/>
      <c r="AN28" s="28"/>
      <c r="AO28" s="29"/>
      <c r="AP28" s="28"/>
      <c r="AQ28" s="29"/>
      <c r="AR28" s="28"/>
      <c r="AS28" s="29"/>
      <c r="AT28" s="29"/>
      <c r="AU28" s="29"/>
      <c r="AV28" s="29"/>
      <c r="AW28" s="29"/>
      <c r="AX28" s="29"/>
      <c r="AY28" s="29"/>
      <c r="AZ28" s="10"/>
      <c r="BA28" s="29"/>
      <c r="BB28" s="30"/>
      <c r="BC28" s="69"/>
      <c r="BD28" s="29"/>
      <c r="BE28" s="28"/>
      <c r="BF28" s="29"/>
      <c r="BG28" s="28"/>
      <c r="BH28" s="29"/>
      <c r="BI28" s="28"/>
      <c r="BJ28" s="29"/>
      <c r="BK28" s="28"/>
      <c r="BL28" s="29"/>
      <c r="BM28" s="28"/>
      <c r="BN28" s="32"/>
      <c r="BO28" s="29"/>
      <c r="BP28" s="29"/>
      <c r="BQ28" s="29"/>
      <c r="BR28" s="29"/>
      <c r="BS28" s="10"/>
      <c r="BT28" s="29"/>
      <c r="BU28" s="30"/>
      <c r="BV28" s="69"/>
      <c r="BX28" s="34"/>
      <c r="BY28" s="35"/>
    </row>
    <row r="29" spans="1:77" s="1" customFormat="1" hidden="1" x14ac:dyDescent="0.35">
      <c r="A29" s="36"/>
      <c r="B29" s="26" t="s">
        <v>32</v>
      </c>
      <c r="C29" s="26"/>
      <c r="D29" s="27">
        <v>47000</v>
      </c>
      <c r="E29" s="28"/>
      <c r="F29" s="29">
        <f t="shared" ref="F29:F92" si="34">D29+E29</f>
        <v>47000</v>
      </c>
      <c r="G29" s="28"/>
      <c r="H29" s="29">
        <f t="shared" ref="H29:H92" si="35">F29+G29</f>
        <v>47000</v>
      </c>
      <c r="I29" s="28"/>
      <c r="J29" s="29">
        <f t="shared" ref="J29:J92" si="36">H29+I29</f>
        <v>47000</v>
      </c>
      <c r="K29" s="28"/>
      <c r="L29" s="29">
        <f t="shared" si="3"/>
        <v>47000</v>
      </c>
      <c r="M29" s="28"/>
      <c r="N29" s="29">
        <f t="shared" si="4"/>
        <v>47000</v>
      </c>
      <c r="O29" s="28"/>
      <c r="P29" s="29">
        <f t="shared" si="5"/>
        <v>47000</v>
      </c>
      <c r="Q29" s="28"/>
      <c r="R29" s="29">
        <f t="shared" si="6"/>
        <v>47000</v>
      </c>
      <c r="S29" s="29"/>
      <c r="T29" s="29">
        <f t="shared" si="7"/>
        <v>47000</v>
      </c>
      <c r="U29" s="29"/>
      <c r="V29" s="29">
        <f t="shared" si="8"/>
        <v>47000</v>
      </c>
      <c r="W29" s="30"/>
      <c r="X29" s="29">
        <f t="shared" si="9"/>
        <v>47000</v>
      </c>
      <c r="Y29" s="10"/>
      <c r="Z29" s="29">
        <f t="shared" si="10"/>
        <v>47000</v>
      </c>
      <c r="AA29" s="10"/>
      <c r="AB29" s="29">
        <f t="shared" si="11"/>
        <v>47000</v>
      </c>
      <c r="AC29" s="30"/>
      <c r="AD29" s="29">
        <f t="shared" si="12"/>
        <v>47000</v>
      </c>
      <c r="AE29" s="31">
        <v>453000</v>
      </c>
      <c r="AF29" s="28"/>
      <c r="AG29" s="29">
        <f t="shared" si="13"/>
        <v>453000</v>
      </c>
      <c r="AH29" s="28"/>
      <c r="AI29" s="29">
        <f t="shared" si="14"/>
        <v>453000</v>
      </c>
      <c r="AJ29" s="28"/>
      <c r="AK29" s="29">
        <f t="shared" si="15"/>
        <v>453000</v>
      </c>
      <c r="AL29" s="28"/>
      <c r="AM29" s="29">
        <f t="shared" si="16"/>
        <v>453000</v>
      </c>
      <c r="AN29" s="28"/>
      <c r="AO29" s="29">
        <f t="shared" si="17"/>
        <v>453000</v>
      </c>
      <c r="AP29" s="28"/>
      <c r="AQ29" s="29">
        <f t="shared" si="18"/>
        <v>453000</v>
      </c>
      <c r="AR29" s="28"/>
      <c r="AS29" s="29">
        <f t="shared" si="19"/>
        <v>453000</v>
      </c>
      <c r="AT29" s="29"/>
      <c r="AU29" s="29">
        <f t="shared" si="20"/>
        <v>453000</v>
      </c>
      <c r="AV29" s="29"/>
      <c r="AW29" s="29">
        <f t="shared" si="21"/>
        <v>453000</v>
      </c>
      <c r="AX29" s="30"/>
      <c r="AY29" s="29">
        <f t="shared" si="22"/>
        <v>453000</v>
      </c>
      <c r="AZ29" s="10"/>
      <c r="BA29" s="29">
        <f t="shared" si="23"/>
        <v>453000</v>
      </c>
      <c r="BB29" s="30"/>
      <c r="BC29" s="29">
        <f t="shared" si="24"/>
        <v>453000</v>
      </c>
      <c r="BD29" s="31">
        <v>1049198.7</v>
      </c>
      <c r="BE29" s="27">
        <v>-70868.899999999994</v>
      </c>
      <c r="BF29" s="29">
        <f t="shared" si="25"/>
        <v>978329.79999999993</v>
      </c>
      <c r="BG29" s="28"/>
      <c r="BH29" s="29">
        <f t="shared" si="26"/>
        <v>978329.79999999993</v>
      </c>
      <c r="BI29" s="28"/>
      <c r="BJ29" s="29">
        <f t="shared" si="27"/>
        <v>978329.79999999993</v>
      </c>
      <c r="BK29" s="28"/>
      <c r="BL29" s="29">
        <f t="shared" si="28"/>
        <v>978329.79999999993</v>
      </c>
      <c r="BM29" s="28">
        <v>-407119.46299999999</v>
      </c>
      <c r="BN29" s="32">
        <f t="shared" si="29"/>
        <v>571210.33699999994</v>
      </c>
      <c r="BO29" s="29"/>
      <c r="BP29" s="29">
        <f t="shared" si="30"/>
        <v>571210.33699999994</v>
      </c>
      <c r="BQ29" s="30"/>
      <c r="BR29" s="29">
        <f t="shared" si="31"/>
        <v>571210.33699999994</v>
      </c>
      <c r="BS29" s="10"/>
      <c r="BT29" s="29">
        <f t="shared" si="32"/>
        <v>571210.33699999994</v>
      </c>
      <c r="BU29" s="30"/>
      <c r="BV29" s="29">
        <f t="shared" si="33"/>
        <v>571210.33699999994</v>
      </c>
      <c r="BW29" s="33" t="s">
        <v>46</v>
      </c>
      <c r="BX29" s="34" t="s">
        <v>33</v>
      </c>
      <c r="BY29" s="35"/>
    </row>
    <row r="30" spans="1:77" x14ac:dyDescent="0.35">
      <c r="A30" s="76"/>
      <c r="B30" s="73" t="s">
        <v>36</v>
      </c>
      <c r="C30" s="78" t="s">
        <v>30</v>
      </c>
      <c r="D30" s="9">
        <v>0</v>
      </c>
      <c r="E30" s="9"/>
      <c r="F30" s="10">
        <f t="shared" si="34"/>
        <v>0</v>
      </c>
      <c r="G30" s="9"/>
      <c r="H30" s="10">
        <f t="shared" si="35"/>
        <v>0</v>
      </c>
      <c r="I30" s="9"/>
      <c r="J30" s="10">
        <f t="shared" si="36"/>
        <v>0</v>
      </c>
      <c r="K30" s="9"/>
      <c r="L30" s="10">
        <f t="shared" si="3"/>
        <v>0</v>
      </c>
      <c r="M30" s="9"/>
      <c r="N30" s="10">
        <f t="shared" si="4"/>
        <v>0</v>
      </c>
      <c r="O30" s="9"/>
      <c r="P30" s="10">
        <f t="shared" si="5"/>
        <v>0</v>
      </c>
      <c r="Q30" s="9">
        <v>407119.46299999999</v>
      </c>
      <c r="R30" s="10">
        <f t="shared" si="6"/>
        <v>407119.46299999999</v>
      </c>
      <c r="S30" s="10"/>
      <c r="T30" s="10">
        <f t="shared" si="7"/>
        <v>407119.46299999999</v>
      </c>
      <c r="U30" s="10"/>
      <c r="V30" s="10">
        <f t="shared" si="8"/>
        <v>407119.46299999999</v>
      </c>
      <c r="W30" s="10"/>
      <c r="X30" s="10">
        <f t="shared" si="9"/>
        <v>407119.46299999999</v>
      </c>
      <c r="Y30" s="10"/>
      <c r="Z30" s="10">
        <f t="shared" si="10"/>
        <v>407119.46299999999</v>
      </c>
      <c r="AA30" s="10">
        <v>0</v>
      </c>
      <c r="AB30" s="10">
        <f t="shared" si="11"/>
        <v>407119.46299999999</v>
      </c>
      <c r="AC30" s="10">
        <v>0</v>
      </c>
      <c r="AD30" s="69">
        <f t="shared" si="12"/>
        <v>407119.46299999999</v>
      </c>
      <c r="AE30" s="10"/>
      <c r="AF30" s="9"/>
      <c r="AG30" s="10"/>
      <c r="AH30" s="9"/>
      <c r="AI30" s="10"/>
      <c r="AJ30" s="9"/>
      <c r="AK30" s="10"/>
      <c r="AL30" s="9"/>
      <c r="AM30" s="10"/>
      <c r="AN30" s="9"/>
      <c r="AO30" s="10">
        <f t="shared" si="17"/>
        <v>0</v>
      </c>
      <c r="AP30" s="9"/>
      <c r="AQ30" s="10">
        <f t="shared" si="18"/>
        <v>0</v>
      </c>
      <c r="AR30" s="9"/>
      <c r="AS30" s="10">
        <f t="shared" si="19"/>
        <v>0</v>
      </c>
      <c r="AT30" s="10"/>
      <c r="AU30" s="10">
        <f t="shared" si="20"/>
        <v>0</v>
      </c>
      <c r="AV30" s="10"/>
      <c r="AW30" s="10">
        <f t="shared" si="21"/>
        <v>0</v>
      </c>
      <c r="AX30" s="10"/>
      <c r="AY30" s="10">
        <f t="shared" si="22"/>
        <v>0</v>
      </c>
      <c r="AZ30" s="10"/>
      <c r="BA30" s="10">
        <f t="shared" si="23"/>
        <v>0</v>
      </c>
      <c r="BB30" s="10"/>
      <c r="BC30" s="69">
        <f t="shared" si="24"/>
        <v>0</v>
      </c>
      <c r="BD30" s="10"/>
      <c r="BE30" s="9"/>
      <c r="BF30" s="10"/>
      <c r="BG30" s="9"/>
      <c r="BH30" s="10"/>
      <c r="BI30" s="9"/>
      <c r="BJ30" s="10"/>
      <c r="BK30" s="9"/>
      <c r="BL30" s="10">
        <f t="shared" si="28"/>
        <v>0</v>
      </c>
      <c r="BM30" s="9"/>
      <c r="BN30" s="11">
        <f t="shared" si="29"/>
        <v>0</v>
      </c>
      <c r="BO30" s="10"/>
      <c r="BP30" s="10">
        <f t="shared" si="30"/>
        <v>0</v>
      </c>
      <c r="BQ30" s="10"/>
      <c r="BR30" s="10">
        <f t="shared" si="31"/>
        <v>0</v>
      </c>
      <c r="BS30" s="10"/>
      <c r="BT30" s="10">
        <f t="shared" si="32"/>
        <v>0</v>
      </c>
      <c r="BU30" s="10"/>
      <c r="BV30" s="69">
        <f t="shared" si="33"/>
        <v>0</v>
      </c>
      <c r="BW30" s="3" t="s">
        <v>46</v>
      </c>
      <c r="BY30" s="23"/>
    </row>
    <row r="31" spans="1:77" ht="34.5" customHeight="1" x14ac:dyDescent="0.35">
      <c r="A31" s="93" t="s">
        <v>47</v>
      </c>
      <c r="B31" s="88" t="s">
        <v>48</v>
      </c>
      <c r="C31" s="73" t="s">
        <v>45</v>
      </c>
      <c r="D31" s="10">
        <v>0</v>
      </c>
      <c r="E31" s="10"/>
      <c r="F31" s="10">
        <f t="shared" si="34"/>
        <v>0</v>
      </c>
      <c r="G31" s="10"/>
      <c r="H31" s="10">
        <f t="shared" si="35"/>
        <v>0</v>
      </c>
      <c r="I31" s="10"/>
      <c r="J31" s="10">
        <f t="shared" si="36"/>
        <v>0</v>
      </c>
      <c r="K31" s="10"/>
      <c r="L31" s="10">
        <f t="shared" si="3"/>
        <v>0</v>
      </c>
      <c r="M31" s="10"/>
      <c r="N31" s="10">
        <f t="shared" si="4"/>
        <v>0</v>
      </c>
      <c r="O31" s="10"/>
      <c r="P31" s="10">
        <f t="shared" si="5"/>
        <v>0</v>
      </c>
      <c r="Q31" s="10"/>
      <c r="R31" s="10">
        <f t="shared" si="6"/>
        <v>0</v>
      </c>
      <c r="S31" s="10"/>
      <c r="T31" s="10">
        <f t="shared" si="7"/>
        <v>0</v>
      </c>
      <c r="U31" s="10"/>
      <c r="V31" s="10">
        <f t="shared" si="8"/>
        <v>0</v>
      </c>
      <c r="W31" s="10"/>
      <c r="X31" s="10">
        <f t="shared" si="9"/>
        <v>0</v>
      </c>
      <c r="Y31" s="10"/>
      <c r="Z31" s="10">
        <f t="shared" si="10"/>
        <v>0</v>
      </c>
      <c r="AA31" s="10"/>
      <c r="AB31" s="10">
        <f t="shared" si="11"/>
        <v>0</v>
      </c>
      <c r="AC31" s="10"/>
      <c r="AD31" s="69">
        <f t="shared" si="12"/>
        <v>0</v>
      </c>
      <c r="AE31" s="10">
        <v>26009.8</v>
      </c>
      <c r="AF31" s="9"/>
      <c r="AG31" s="10">
        <f t="shared" si="13"/>
        <v>26009.8</v>
      </c>
      <c r="AH31" s="9">
        <v>40308.101999999999</v>
      </c>
      <c r="AI31" s="10">
        <f t="shared" si="14"/>
        <v>66317.902000000002</v>
      </c>
      <c r="AJ31" s="9"/>
      <c r="AK31" s="10">
        <f t="shared" si="15"/>
        <v>66317.902000000002</v>
      </c>
      <c r="AL31" s="9"/>
      <c r="AM31" s="10">
        <f t="shared" si="16"/>
        <v>66317.902000000002</v>
      </c>
      <c r="AN31" s="9"/>
      <c r="AO31" s="10">
        <f t="shared" si="17"/>
        <v>66317.902000000002</v>
      </c>
      <c r="AP31" s="9"/>
      <c r="AQ31" s="10">
        <f t="shared" si="18"/>
        <v>66317.902000000002</v>
      </c>
      <c r="AR31" s="9"/>
      <c r="AS31" s="10">
        <f t="shared" si="19"/>
        <v>66317.902000000002</v>
      </c>
      <c r="AT31" s="10"/>
      <c r="AU31" s="10">
        <f t="shared" si="20"/>
        <v>66317.902000000002</v>
      </c>
      <c r="AV31" s="10"/>
      <c r="AW31" s="10">
        <f t="shared" si="21"/>
        <v>66317.902000000002</v>
      </c>
      <c r="AX31" s="10"/>
      <c r="AY31" s="10">
        <f t="shared" si="22"/>
        <v>66317.902000000002</v>
      </c>
      <c r="AZ31" s="10"/>
      <c r="BA31" s="10">
        <f t="shared" si="23"/>
        <v>66317.902000000002</v>
      </c>
      <c r="BB31" s="10"/>
      <c r="BC31" s="69">
        <f t="shared" si="24"/>
        <v>66317.902000000002</v>
      </c>
      <c r="BD31" s="10">
        <v>0</v>
      </c>
      <c r="BE31" s="9"/>
      <c r="BF31" s="10">
        <f t="shared" si="25"/>
        <v>0</v>
      </c>
      <c r="BG31" s="9"/>
      <c r="BH31" s="10">
        <f t="shared" si="26"/>
        <v>0</v>
      </c>
      <c r="BI31" s="9"/>
      <c r="BJ31" s="10">
        <f t="shared" si="27"/>
        <v>0</v>
      </c>
      <c r="BK31" s="9"/>
      <c r="BL31" s="10">
        <f t="shared" si="28"/>
        <v>0</v>
      </c>
      <c r="BM31" s="9"/>
      <c r="BN31" s="11">
        <f t="shared" si="29"/>
        <v>0</v>
      </c>
      <c r="BO31" s="10"/>
      <c r="BP31" s="10">
        <f t="shared" si="30"/>
        <v>0</v>
      </c>
      <c r="BQ31" s="10"/>
      <c r="BR31" s="10">
        <f t="shared" si="31"/>
        <v>0</v>
      </c>
      <c r="BS31" s="10"/>
      <c r="BT31" s="10">
        <f t="shared" si="32"/>
        <v>0</v>
      </c>
      <c r="BU31" s="10"/>
      <c r="BV31" s="69">
        <f t="shared" si="33"/>
        <v>0</v>
      </c>
      <c r="BW31" s="3" t="s">
        <v>49</v>
      </c>
      <c r="BY31" s="23"/>
    </row>
    <row r="32" spans="1:77" ht="54" x14ac:dyDescent="0.35">
      <c r="A32" s="93"/>
      <c r="B32" s="88"/>
      <c r="C32" s="73" t="s">
        <v>39</v>
      </c>
      <c r="D32" s="10">
        <f>D34+D35</f>
        <v>482682.4</v>
      </c>
      <c r="E32" s="10">
        <f>E34+E35+E36</f>
        <v>0</v>
      </c>
      <c r="F32" s="10">
        <f t="shared" si="34"/>
        <v>482682.4</v>
      </c>
      <c r="G32" s="10">
        <f>G34+G35+G36</f>
        <v>24298.196000000011</v>
      </c>
      <c r="H32" s="10">
        <f t="shared" si="35"/>
        <v>506980.59600000002</v>
      </c>
      <c r="I32" s="10">
        <f>I34+I35+I36</f>
        <v>0</v>
      </c>
      <c r="J32" s="10">
        <f t="shared" si="36"/>
        <v>506980.59600000002</v>
      </c>
      <c r="K32" s="10">
        <f>K34+K35+K36</f>
        <v>0</v>
      </c>
      <c r="L32" s="10">
        <f t="shared" si="3"/>
        <v>506980.59600000002</v>
      </c>
      <c r="M32" s="10">
        <f>M34+M35+M36</f>
        <v>94735.182000000001</v>
      </c>
      <c r="N32" s="10">
        <f t="shared" si="4"/>
        <v>601715.77800000005</v>
      </c>
      <c r="O32" s="10">
        <f>O34+O35+O36</f>
        <v>0</v>
      </c>
      <c r="P32" s="10">
        <f t="shared" si="5"/>
        <v>601715.77800000005</v>
      </c>
      <c r="Q32" s="10">
        <f>Q34+Q35+Q36</f>
        <v>0</v>
      </c>
      <c r="R32" s="10">
        <f t="shared" si="6"/>
        <v>601715.77800000005</v>
      </c>
      <c r="S32" s="10">
        <f>S34+S35+S36</f>
        <v>0</v>
      </c>
      <c r="T32" s="10">
        <f t="shared" si="7"/>
        <v>601715.77800000005</v>
      </c>
      <c r="U32" s="10">
        <f>U34+U35+U36</f>
        <v>0</v>
      </c>
      <c r="V32" s="10">
        <f t="shared" si="8"/>
        <v>601715.77800000005</v>
      </c>
      <c r="W32" s="10">
        <f>W34+W35+W36</f>
        <v>0</v>
      </c>
      <c r="X32" s="10">
        <f t="shared" si="9"/>
        <v>601715.77800000005</v>
      </c>
      <c r="Y32" s="10">
        <f>Y34+Y35+Y36</f>
        <v>0</v>
      </c>
      <c r="Z32" s="10">
        <f t="shared" si="10"/>
        <v>601715.77800000005</v>
      </c>
      <c r="AA32" s="10">
        <f>AA34+AA35+AA36</f>
        <v>0</v>
      </c>
      <c r="AB32" s="10">
        <f t="shared" si="11"/>
        <v>601715.77800000005</v>
      </c>
      <c r="AC32" s="10">
        <f>AC34+AC35+AC36</f>
        <v>2803.857</v>
      </c>
      <c r="AD32" s="69">
        <f t="shared" si="12"/>
        <v>604519.63500000001</v>
      </c>
      <c r="AE32" s="10">
        <f>AE34+AE35</f>
        <v>386829.3</v>
      </c>
      <c r="AF32" s="9">
        <f>AF34+AF35</f>
        <v>0</v>
      </c>
      <c r="AG32" s="10">
        <f t="shared" si="13"/>
        <v>386829.3</v>
      </c>
      <c r="AH32" s="9">
        <f>AH34+AH35</f>
        <v>-40308.101999999999</v>
      </c>
      <c r="AI32" s="10">
        <f t="shared" si="14"/>
        <v>346521.19799999997</v>
      </c>
      <c r="AJ32" s="9">
        <f>AJ34+AJ35</f>
        <v>0</v>
      </c>
      <c r="AK32" s="10">
        <f t="shared" si="15"/>
        <v>346521.19799999997</v>
      </c>
      <c r="AL32" s="9">
        <f>AL34+AL35</f>
        <v>0</v>
      </c>
      <c r="AM32" s="10">
        <f t="shared" si="16"/>
        <v>346521.19799999997</v>
      </c>
      <c r="AN32" s="9">
        <f>AN34+AN35</f>
        <v>-94735.182000000001</v>
      </c>
      <c r="AO32" s="10">
        <f t="shared" si="17"/>
        <v>251786.01599999997</v>
      </c>
      <c r="AP32" s="9">
        <f>AP34+AP35</f>
        <v>0</v>
      </c>
      <c r="AQ32" s="10">
        <f t="shared" si="18"/>
        <v>251786.01599999997</v>
      </c>
      <c r="AR32" s="9">
        <f>AR34+AR35</f>
        <v>0</v>
      </c>
      <c r="AS32" s="10">
        <f t="shared" si="19"/>
        <v>251786.01599999997</v>
      </c>
      <c r="AT32" s="10">
        <f>AT34+AT35</f>
        <v>0</v>
      </c>
      <c r="AU32" s="10">
        <f t="shared" si="20"/>
        <v>251786.01599999997</v>
      </c>
      <c r="AV32" s="10">
        <f>AV34+AV35</f>
        <v>0</v>
      </c>
      <c r="AW32" s="10">
        <f t="shared" si="21"/>
        <v>251786.01599999997</v>
      </c>
      <c r="AX32" s="10">
        <f>AX34+AX35</f>
        <v>0</v>
      </c>
      <c r="AY32" s="10">
        <f t="shared" si="22"/>
        <v>251786.01599999997</v>
      </c>
      <c r="AZ32" s="10">
        <f>AZ34+AZ35</f>
        <v>0</v>
      </c>
      <c r="BA32" s="10">
        <f t="shared" si="23"/>
        <v>251786.01599999997</v>
      </c>
      <c r="BB32" s="10">
        <f>BB34+BB35</f>
        <v>0</v>
      </c>
      <c r="BC32" s="69">
        <f t="shared" si="24"/>
        <v>251786.01599999997</v>
      </c>
      <c r="BD32" s="10">
        <f>BD34+BD35</f>
        <v>0</v>
      </c>
      <c r="BE32" s="9">
        <f>BE34+BE35</f>
        <v>0</v>
      </c>
      <c r="BF32" s="10">
        <f t="shared" si="25"/>
        <v>0</v>
      </c>
      <c r="BG32" s="9">
        <f>BG34+BG35</f>
        <v>0</v>
      </c>
      <c r="BH32" s="10">
        <f t="shared" si="26"/>
        <v>0</v>
      </c>
      <c r="BI32" s="9">
        <f>BI34+BI35</f>
        <v>0</v>
      </c>
      <c r="BJ32" s="10">
        <f t="shared" si="27"/>
        <v>0</v>
      </c>
      <c r="BK32" s="9">
        <f>BK34+BK35</f>
        <v>0</v>
      </c>
      <c r="BL32" s="10">
        <f t="shared" si="28"/>
        <v>0</v>
      </c>
      <c r="BM32" s="9">
        <f>BM34+BM35</f>
        <v>0</v>
      </c>
      <c r="BN32" s="11">
        <f t="shared" si="29"/>
        <v>0</v>
      </c>
      <c r="BO32" s="10">
        <f>BO34+BO35</f>
        <v>0</v>
      </c>
      <c r="BP32" s="10">
        <f t="shared" si="30"/>
        <v>0</v>
      </c>
      <c r="BQ32" s="10">
        <f>BQ34+BQ35</f>
        <v>0</v>
      </c>
      <c r="BR32" s="10">
        <f t="shared" si="31"/>
        <v>0</v>
      </c>
      <c r="BS32" s="10">
        <f>BS34+BS35</f>
        <v>0</v>
      </c>
      <c r="BT32" s="10">
        <f t="shared" si="32"/>
        <v>0</v>
      </c>
      <c r="BU32" s="10">
        <f>BU34+BU35</f>
        <v>0</v>
      </c>
      <c r="BV32" s="69">
        <f t="shared" si="33"/>
        <v>0</v>
      </c>
      <c r="BY32" s="23"/>
    </row>
    <row r="33" spans="1:77" x14ac:dyDescent="0.35">
      <c r="A33" s="65"/>
      <c r="B33" s="73" t="s">
        <v>31</v>
      </c>
      <c r="C33" s="6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69"/>
      <c r="AE33" s="10"/>
      <c r="AF33" s="9"/>
      <c r="AG33" s="10"/>
      <c r="AH33" s="9"/>
      <c r="AI33" s="10"/>
      <c r="AJ33" s="9"/>
      <c r="AK33" s="10"/>
      <c r="AL33" s="9"/>
      <c r="AM33" s="10"/>
      <c r="AN33" s="9"/>
      <c r="AO33" s="10"/>
      <c r="AP33" s="9"/>
      <c r="AQ33" s="10"/>
      <c r="AR33" s="9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69"/>
      <c r="BD33" s="10"/>
      <c r="BE33" s="9"/>
      <c r="BF33" s="10"/>
      <c r="BG33" s="9"/>
      <c r="BH33" s="10"/>
      <c r="BI33" s="9"/>
      <c r="BJ33" s="10"/>
      <c r="BK33" s="9"/>
      <c r="BL33" s="10"/>
      <c r="BM33" s="9"/>
      <c r="BN33" s="11"/>
      <c r="BO33" s="10"/>
      <c r="BP33" s="10"/>
      <c r="BQ33" s="10"/>
      <c r="BR33" s="10"/>
      <c r="BS33" s="10"/>
      <c r="BT33" s="10"/>
      <c r="BU33" s="10"/>
      <c r="BV33" s="69"/>
      <c r="BY33" s="23"/>
    </row>
    <row r="34" spans="1:77" s="1" customFormat="1" hidden="1" x14ac:dyDescent="0.35">
      <c r="A34" s="24"/>
      <c r="B34" s="26" t="s">
        <v>32</v>
      </c>
      <c r="C34" s="37"/>
      <c r="D34" s="29">
        <v>247160.9</v>
      </c>
      <c r="E34" s="29">
        <v>-122807.7</v>
      </c>
      <c r="F34" s="29">
        <f t="shared" si="34"/>
        <v>124353.2</v>
      </c>
      <c r="G34" s="29">
        <v>147105.89600000001</v>
      </c>
      <c r="H34" s="29">
        <f t="shared" si="35"/>
        <v>271459.09600000002</v>
      </c>
      <c r="I34" s="29"/>
      <c r="J34" s="29">
        <f t="shared" si="36"/>
        <v>271459.09600000002</v>
      </c>
      <c r="K34" s="29"/>
      <c r="L34" s="29">
        <f t="shared" si="3"/>
        <v>271459.09600000002</v>
      </c>
      <c r="M34" s="29">
        <v>-42451.258000000002</v>
      </c>
      <c r="N34" s="29">
        <f t="shared" si="4"/>
        <v>229007.83800000002</v>
      </c>
      <c r="O34" s="29"/>
      <c r="P34" s="29">
        <f t="shared" si="5"/>
        <v>229007.83800000002</v>
      </c>
      <c r="Q34" s="29"/>
      <c r="R34" s="29">
        <f t="shared" si="6"/>
        <v>229007.83800000002</v>
      </c>
      <c r="S34" s="29"/>
      <c r="T34" s="29">
        <f t="shared" si="7"/>
        <v>229007.83800000002</v>
      </c>
      <c r="U34" s="29"/>
      <c r="V34" s="29">
        <f t="shared" si="8"/>
        <v>229007.83800000002</v>
      </c>
      <c r="W34" s="30"/>
      <c r="X34" s="29">
        <f t="shared" si="9"/>
        <v>229007.83800000002</v>
      </c>
      <c r="Y34" s="10"/>
      <c r="Z34" s="29">
        <f t="shared" si="10"/>
        <v>229007.83800000002</v>
      </c>
      <c r="AA34" s="10"/>
      <c r="AB34" s="29">
        <f t="shared" si="11"/>
        <v>229007.83800000002</v>
      </c>
      <c r="AC34" s="30"/>
      <c r="AD34" s="29">
        <f t="shared" si="12"/>
        <v>229007.83800000002</v>
      </c>
      <c r="AE34" s="29">
        <v>386829.3</v>
      </c>
      <c r="AF34" s="28"/>
      <c r="AG34" s="29">
        <f t="shared" si="13"/>
        <v>386829.3</v>
      </c>
      <c r="AH34" s="28">
        <v>-40308.101999999999</v>
      </c>
      <c r="AI34" s="29">
        <f t="shared" si="14"/>
        <v>346521.19799999997</v>
      </c>
      <c r="AJ34" s="28"/>
      <c r="AK34" s="29">
        <f t="shared" si="15"/>
        <v>346521.19799999997</v>
      </c>
      <c r="AL34" s="28"/>
      <c r="AM34" s="29">
        <f t="shared" si="16"/>
        <v>346521.19799999997</v>
      </c>
      <c r="AN34" s="28">
        <v>-94735.182000000001</v>
      </c>
      <c r="AO34" s="29">
        <f t="shared" si="17"/>
        <v>251786.01599999997</v>
      </c>
      <c r="AP34" s="28"/>
      <c r="AQ34" s="29">
        <f t="shared" si="18"/>
        <v>251786.01599999997</v>
      </c>
      <c r="AR34" s="28"/>
      <c r="AS34" s="29">
        <f t="shared" si="19"/>
        <v>251786.01599999997</v>
      </c>
      <c r="AT34" s="29"/>
      <c r="AU34" s="29">
        <f t="shared" si="20"/>
        <v>251786.01599999997</v>
      </c>
      <c r="AV34" s="29"/>
      <c r="AW34" s="29">
        <f t="shared" si="21"/>
        <v>251786.01599999997</v>
      </c>
      <c r="AX34" s="30"/>
      <c r="AY34" s="29">
        <f t="shared" si="22"/>
        <v>251786.01599999997</v>
      </c>
      <c r="AZ34" s="10"/>
      <c r="BA34" s="29">
        <f t="shared" si="23"/>
        <v>251786.01599999997</v>
      </c>
      <c r="BB34" s="30"/>
      <c r="BC34" s="29">
        <f t="shared" si="24"/>
        <v>251786.01599999997</v>
      </c>
      <c r="BD34" s="29">
        <v>0</v>
      </c>
      <c r="BE34" s="27"/>
      <c r="BF34" s="29">
        <f t="shared" si="25"/>
        <v>0</v>
      </c>
      <c r="BG34" s="28"/>
      <c r="BH34" s="29">
        <f t="shared" si="26"/>
        <v>0</v>
      </c>
      <c r="BI34" s="28"/>
      <c r="BJ34" s="29">
        <f t="shared" si="27"/>
        <v>0</v>
      </c>
      <c r="BK34" s="28"/>
      <c r="BL34" s="29">
        <f t="shared" si="28"/>
        <v>0</v>
      </c>
      <c r="BM34" s="28"/>
      <c r="BN34" s="32">
        <f t="shared" si="29"/>
        <v>0</v>
      </c>
      <c r="BO34" s="29"/>
      <c r="BP34" s="29">
        <f t="shared" si="30"/>
        <v>0</v>
      </c>
      <c r="BQ34" s="30"/>
      <c r="BR34" s="29">
        <f t="shared" si="31"/>
        <v>0</v>
      </c>
      <c r="BS34" s="10"/>
      <c r="BT34" s="29">
        <f t="shared" si="32"/>
        <v>0</v>
      </c>
      <c r="BU34" s="30"/>
      <c r="BV34" s="29">
        <f t="shared" si="33"/>
        <v>0</v>
      </c>
      <c r="BW34" s="33" t="s">
        <v>49</v>
      </c>
      <c r="BX34" s="34" t="s">
        <v>33</v>
      </c>
      <c r="BY34" s="35"/>
    </row>
    <row r="35" spans="1:77" x14ac:dyDescent="0.35">
      <c r="A35" s="65"/>
      <c r="B35" s="73" t="s">
        <v>34</v>
      </c>
      <c r="C35" s="74" t="s">
        <v>30</v>
      </c>
      <c r="D35" s="10">
        <v>235521.5</v>
      </c>
      <c r="E35" s="10"/>
      <c r="F35" s="10">
        <f t="shared" si="34"/>
        <v>235521.5</v>
      </c>
      <c r="G35" s="10"/>
      <c r="H35" s="10">
        <f t="shared" si="35"/>
        <v>235521.5</v>
      </c>
      <c r="I35" s="10"/>
      <c r="J35" s="10">
        <f t="shared" si="36"/>
        <v>235521.5</v>
      </c>
      <c r="K35" s="10"/>
      <c r="L35" s="10">
        <f t="shared" si="3"/>
        <v>235521.5</v>
      </c>
      <c r="M35" s="10"/>
      <c r="N35" s="10">
        <f t="shared" si="4"/>
        <v>235521.5</v>
      </c>
      <c r="O35" s="10"/>
      <c r="P35" s="10">
        <f t="shared" si="5"/>
        <v>235521.5</v>
      </c>
      <c r="Q35" s="10"/>
      <c r="R35" s="10">
        <f t="shared" si="6"/>
        <v>235521.5</v>
      </c>
      <c r="S35" s="10"/>
      <c r="T35" s="10">
        <f t="shared" si="7"/>
        <v>235521.5</v>
      </c>
      <c r="U35" s="10"/>
      <c r="V35" s="10">
        <f t="shared" si="8"/>
        <v>235521.5</v>
      </c>
      <c r="W35" s="10"/>
      <c r="X35" s="10">
        <f t="shared" si="9"/>
        <v>235521.5</v>
      </c>
      <c r="Y35" s="10"/>
      <c r="Z35" s="10">
        <f t="shared" si="10"/>
        <v>235521.5</v>
      </c>
      <c r="AA35" s="10"/>
      <c r="AB35" s="10">
        <f t="shared" si="11"/>
        <v>235521.5</v>
      </c>
      <c r="AC35" s="10"/>
      <c r="AD35" s="69">
        <f t="shared" si="12"/>
        <v>235521.5</v>
      </c>
      <c r="AE35" s="10">
        <v>0</v>
      </c>
      <c r="AF35" s="9"/>
      <c r="AG35" s="10">
        <f t="shared" si="13"/>
        <v>0</v>
      </c>
      <c r="AH35" s="9"/>
      <c r="AI35" s="10">
        <f t="shared" si="14"/>
        <v>0</v>
      </c>
      <c r="AJ35" s="9"/>
      <c r="AK35" s="10">
        <f t="shared" si="15"/>
        <v>0</v>
      </c>
      <c r="AL35" s="9"/>
      <c r="AM35" s="10">
        <f t="shared" si="16"/>
        <v>0</v>
      </c>
      <c r="AN35" s="9"/>
      <c r="AO35" s="10">
        <f t="shared" si="17"/>
        <v>0</v>
      </c>
      <c r="AP35" s="9"/>
      <c r="AQ35" s="10">
        <f t="shared" si="18"/>
        <v>0</v>
      </c>
      <c r="AR35" s="9"/>
      <c r="AS35" s="10">
        <f t="shared" si="19"/>
        <v>0</v>
      </c>
      <c r="AT35" s="10"/>
      <c r="AU35" s="10">
        <f t="shared" si="20"/>
        <v>0</v>
      </c>
      <c r="AV35" s="10"/>
      <c r="AW35" s="10">
        <f t="shared" si="21"/>
        <v>0</v>
      </c>
      <c r="AX35" s="10"/>
      <c r="AY35" s="10">
        <f t="shared" si="22"/>
        <v>0</v>
      </c>
      <c r="AZ35" s="10"/>
      <c r="BA35" s="10">
        <f t="shared" si="23"/>
        <v>0</v>
      </c>
      <c r="BB35" s="10"/>
      <c r="BC35" s="69">
        <f t="shared" si="24"/>
        <v>0</v>
      </c>
      <c r="BD35" s="10">
        <v>0</v>
      </c>
      <c r="BE35" s="9"/>
      <c r="BF35" s="10">
        <f t="shared" si="25"/>
        <v>0</v>
      </c>
      <c r="BG35" s="9"/>
      <c r="BH35" s="10">
        <f t="shared" si="26"/>
        <v>0</v>
      </c>
      <c r="BI35" s="9"/>
      <c r="BJ35" s="10">
        <f t="shared" si="27"/>
        <v>0</v>
      </c>
      <c r="BK35" s="9"/>
      <c r="BL35" s="10">
        <f t="shared" si="28"/>
        <v>0</v>
      </c>
      <c r="BM35" s="9"/>
      <c r="BN35" s="11">
        <f t="shared" si="29"/>
        <v>0</v>
      </c>
      <c r="BO35" s="10"/>
      <c r="BP35" s="10">
        <f t="shared" si="30"/>
        <v>0</v>
      </c>
      <c r="BQ35" s="10"/>
      <c r="BR35" s="10">
        <f t="shared" si="31"/>
        <v>0</v>
      </c>
      <c r="BS35" s="10"/>
      <c r="BT35" s="10">
        <f t="shared" si="32"/>
        <v>0</v>
      </c>
      <c r="BU35" s="10"/>
      <c r="BV35" s="69">
        <f t="shared" si="33"/>
        <v>0</v>
      </c>
      <c r="BW35" s="3" t="s">
        <v>50</v>
      </c>
      <c r="BY35" s="23"/>
    </row>
    <row r="36" spans="1:77" x14ac:dyDescent="0.35">
      <c r="A36" s="79"/>
      <c r="B36" s="73" t="s">
        <v>36</v>
      </c>
      <c r="C36" s="74" t="s">
        <v>30</v>
      </c>
      <c r="D36" s="10"/>
      <c r="E36" s="10">
        <v>122807.7</v>
      </c>
      <c r="F36" s="10">
        <f t="shared" si="34"/>
        <v>122807.7</v>
      </c>
      <c r="G36" s="10">
        <v>-122807.7</v>
      </c>
      <c r="H36" s="10">
        <f t="shared" si="35"/>
        <v>0</v>
      </c>
      <c r="I36" s="10"/>
      <c r="J36" s="10">
        <f t="shared" si="36"/>
        <v>0</v>
      </c>
      <c r="K36" s="10"/>
      <c r="L36" s="10">
        <f t="shared" si="3"/>
        <v>0</v>
      </c>
      <c r="M36" s="10">
        <v>137186.44</v>
      </c>
      <c r="N36" s="10">
        <f t="shared" si="4"/>
        <v>137186.44</v>
      </c>
      <c r="O36" s="10"/>
      <c r="P36" s="10">
        <f t="shared" si="5"/>
        <v>137186.44</v>
      </c>
      <c r="Q36" s="10"/>
      <c r="R36" s="10">
        <f t="shared" si="6"/>
        <v>137186.44</v>
      </c>
      <c r="S36" s="10"/>
      <c r="T36" s="10">
        <f t="shared" si="7"/>
        <v>137186.44</v>
      </c>
      <c r="U36" s="10"/>
      <c r="V36" s="10">
        <f t="shared" si="8"/>
        <v>137186.44</v>
      </c>
      <c r="W36" s="10"/>
      <c r="X36" s="10">
        <f t="shared" si="9"/>
        <v>137186.44</v>
      </c>
      <c r="Y36" s="10"/>
      <c r="Z36" s="10">
        <f t="shared" si="10"/>
        <v>137186.44</v>
      </c>
      <c r="AA36" s="10"/>
      <c r="AB36" s="10">
        <f t="shared" si="11"/>
        <v>137186.44</v>
      </c>
      <c r="AC36" s="10">
        <v>2803.857</v>
      </c>
      <c r="AD36" s="69">
        <f t="shared" si="12"/>
        <v>139990.29699999999</v>
      </c>
      <c r="AE36" s="10"/>
      <c r="AF36" s="9"/>
      <c r="AG36" s="10">
        <f t="shared" si="13"/>
        <v>0</v>
      </c>
      <c r="AH36" s="9"/>
      <c r="AI36" s="10">
        <f t="shared" si="14"/>
        <v>0</v>
      </c>
      <c r="AJ36" s="9"/>
      <c r="AK36" s="10">
        <f t="shared" si="15"/>
        <v>0</v>
      </c>
      <c r="AL36" s="9"/>
      <c r="AM36" s="10">
        <f t="shared" si="16"/>
        <v>0</v>
      </c>
      <c r="AN36" s="9"/>
      <c r="AO36" s="10">
        <f t="shared" si="17"/>
        <v>0</v>
      </c>
      <c r="AP36" s="9"/>
      <c r="AQ36" s="10">
        <f t="shared" si="18"/>
        <v>0</v>
      </c>
      <c r="AR36" s="9"/>
      <c r="AS36" s="10">
        <f t="shared" si="19"/>
        <v>0</v>
      </c>
      <c r="AT36" s="10"/>
      <c r="AU36" s="10">
        <f t="shared" si="20"/>
        <v>0</v>
      </c>
      <c r="AV36" s="10"/>
      <c r="AW36" s="10">
        <f t="shared" si="21"/>
        <v>0</v>
      </c>
      <c r="AX36" s="10"/>
      <c r="AY36" s="10">
        <f t="shared" si="22"/>
        <v>0</v>
      </c>
      <c r="AZ36" s="10"/>
      <c r="BA36" s="10">
        <f t="shared" si="23"/>
        <v>0</v>
      </c>
      <c r="BB36" s="10"/>
      <c r="BC36" s="69">
        <f t="shared" si="24"/>
        <v>0</v>
      </c>
      <c r="BD36" s="10"/>
      <c r="BE36" s="9"/>
      <c r="BF36" s="10">
        <f t="shared" si="25"/>
        <v>0</v>
      </c>
      <c r="BG36" s="9"/>
      <c r="BH36" s="10">
        <f t="shared" si="26"/>
        <v>0</v>
      </c>
      <c r="BI36" s="9"/>
      <c r="BJ36" s="10">
        <f t="shared" si="27"/>
        <v>0</v>
      </c>
      <c r="BK36" s="9"/>
      <c r="BL36" s="10">
        <f t="shared" si="28"/>
        <v>0</v>
      </c>
      <c r="BM36" s="9"/>
      <c r="BN36" s="11">
        <f t="shared" si="29"/>
        <v>0</v>
      </c>
      <c r="BO36" s="10"/>
      <c r="BP36" s="10">
        <f t="shared" si="30"/>
        <v>0</v>
      </c>
      <c r="BQ36" s="10"/>
      <c r="BR36" s="10">
        <f t="shared" si="31"/>
        <v>0</v>
      </c>
      <c r="BS36" s="10"/>
      <c r="BT36" s="10">
        <f t="shared" si="32"/>
        <v>0</v>
      </c>
      <c r="BU36" s="10"/>
      <c r="BV36" s="69">
        <f t="shared" si="33"/>
        <v>0</v>
      </c>
      <c r="BW36" s="3" t="s">
        <v>49</v>
      </c>
      <c r="BY36" s="23"/>
    </row>
    <row r="37" spans="1:77" ht="36" x14ac:dyDescent="0.35">
      <c r="A37" s="93" t="s">
        <v>51</v>
      </c>
      <c r="B37" s="73" t="s">
        <v>52</v>
      </c>
      <c r="C37" s="73" t="s">
        <v>45</v>
      </c>
      <c r="D37" s="9">
        <v>54620.7</v>
      </c>
      <c r="E37" s="9"/>
      <c r="F37" s="10">
        <f t="shared" si="34"/>
        <v>54620.7</v>
      </c>
      <c r="G37" s="9">
        <f>G39+G40</f>
        <v>0</v>
      </c>
      <c r="H37" s="10">
        <f t="shared" si="35"/>
        <v>54620.7</v>
      </c>
      <c r="I37" s="9">
        <f>I39+I40</f>
        <v>0</v>
      </c>
      <c r="J37" s="10">
        <f t="shared" si="36"/>
        <v>54620.7</v>
      </c>
      <c r="K37" s="9">
        <f>K39+K40</f>
        <v>45436.972000000002</v>
      </c>
      <c r="L37" s="10">
        <f t="shared" si="3"/>
        <v>100057.67199999999</v>
      </c>
      <c r="M37" s="9">
        <f>M39+M40</f>
        <v>0</v>
      </c>
      <c r="N37" s="10">
        <f t="shared" si="4"/>
        <v>100057.67199999999</v>
      </c>
      <c r="O37" s="9">
        <f>O39+O40</f>
        <v>0</v>
      </c>
      <c r="P37" s="10">
        <f t="shared" si="5"/>
        <v>100057.67199999999</v>
      </c>
      <c r="Q37" s="9">
        <f>Q39+Q40</f>
        <v>0</v>
      </c>
      <c r="R37" s="10">
        <f t="shared" si="6"/>
        <v>100057.67199999999</v>
      </c>
      <c r="S37" s="10">
        <f>S39+S40</f>
        <v>0</v>
      </c>
      <c r="T37" s="10">
        <f t="shared" si="7"/>
        <v>100057.67199999999</v>
      </c>
      <c r="U37" s="10">
        <f>U39+U40</f>
        <v>0</v>
      </c>
      <c r="V37" s="10">
        <f t="shared" si="8"/>
        <v>100057.67199999999</v>
      </c>
      <c r="W37" s="10">
        <f>W39+W40</f>
        <v>0</v>
      </c>
      <c r="X37" s="10">
        <f t="shared" si="9"/>
        <v>100057.67199999999</v>
      </c>
      <c r="Y37" s="10">
        <f>Y39+Y40</f>
        <v>0</v>
      </c>
      <c r="Z37" s="10">
        <f t="shared" si="10"/>
        <v>100057.67199999999</v>
      </c>
      <c r="AA37" s="10">
        <f>AA39+AA40</f>
        <v>0</v>
      </c>
      <c r="AB37" s="10">
        <f t="shared" si="11"/>
        <v>100057.67199999999</v>
      </c>
      <c r="AC37" s="10">
        <f>AC39+AC40</f>
        <v>0</v>
      </c>
      <c r="AD37" s="69">
        <f t="shared" si="12"/>
        <v>100057.67199999999</v>
      </c>
      <c r="AE37" s="10">
        <v>0</v>
      </c>
      <c r="AF37" s="9"/>
      <c r="AG37" s="10">
        <f t="shared" si="13"/>
        <v>0</v>
      </c>
      <c r="AH37" s="9">
        <f>AH39+AH40</f>
        <v>0</v>
      </c>
      <c r="AI37" s="10">
        <f t="shared" si="14"/>
        <v>0</v>
      </c>
      <c r="AJ37" s="9">
        <f>AJ39+AJ40</f>
        <v>0</v>
      </c>
      <c r="AK37" s="10">
        <f t="shared" si="15"/>
        <v>0</v>
      </c>
      <c r="AL37" s="9">
        <f>AL39+AL40</f>
        <v>0</v>
      </c>
      <c r="AM37" s="10">
        <f t="shared" si="16"/>
        <v>0</v>
      </c>
      <c r="AN37" s="9">
        <f>AN39+AN40</f>
        <v>0</v>
      </c>
      <c r="AO37" s="10">
        <f t="shared" si="17"/>
        <v>0</v>
      </c>
      <c r="AP37" s="9">
        <f>AP39+AP40</f>
        <v>0</v>
      </c>
      <c r="AQ37" s="10">
        <f t="shared" si="18"/>
        <v>0</v>
      </c>
      <c r="AR37" s="9">
        <f>AR39+AR40</f>
        <v>0</v>
      </c>
      <c r="AS37" s="10">
        <f t="shared" si="19"/>
        <v>0</v>
      </c>
      <c r="AT37" s="10">
        <f>AT39+AT40</f>
        <v>0</v>
      </c>
      <c r="AU37" s="10">
        <f t="shared" si="20"/>
        <v>0</v>
      </c>
      <c r="AV37" s="10">
        <f>AV39+AV40</f>
        <v>0</v>
      </c>
      <c r="AW37" s="10">
        <f t="shared" si="21"/>
        <v>0</v>
      </c>
      <c r="AX37" s="10">
        <f>AX39+AX40</f>
        <v>0</v>
      </c>
      <c r="AY37" s="10">
        <f t="shared" si="22"/>
        <v>0</v>
      </c>
      <c r="AZ37" s="10">
        <f>AZ39+AZ40</f>
        <v>0</v>
      </c>
      <c r="BA37" s="10">
        <f t="shared" si="23"/>
        <v>0</v>
      </c>
      <c r="BB37" s="10">
        <f>BB39+BB40</f>
        <v>0</v>
      </c>
      <c r="BC37" s="69">
        <f t="shared" si="24"/>
        <v>0</v>
      </c>
      <c r="BD37" s="10">
        <v>0</v>
      </c>
      <c r="BE37" s="9"/>
      <c r="BF37" s="10">
        <f t="shared" si="25"/>
        <v>0</v>
      </c>
      <c r="BG37" s="9">
        <f>BG39+BG40</f>
        <v>0</v>
      </c>
      <c r="BH37" s="10">
        <f t="shared" si="26"/>
        <v>0</v>
      </c>
      <c r="BI37" s="9">
        <f>BI39+BI40</f>
        <v>0</v>
      </c>
      <c r="BJ37" s="10">
        <f t="shared" si="27"/>
        <v>0</v>
      </c>
      <c r="BK37" s="9">
        <f>BK39+BK40</f>
        <v>0</v>
      </c>
      <c r="BL37" s="10">
        <f t="shared" si="28"/>
        <v>0</v>
      </c>
      <c r="BM37" s="9">
        <f>BM39+BM40</f>
        <v>0</v>
      </c>
      <c r="BN37" s="11">
        <f t="shared" si="29"/>
        <v>0</v>
      </c>
      <c r="BO37" s="10">
        <f>BO39+BO40</f>
        <v>0</v>
      </c>
      <c r="BP37" s="10">
        <f t="shared" si="30"/>
        <v>0</v>
      </c>
      <c r="BQ37" s="10">
        <f>BQ39+BQ40</f>
        <v>0</v>
      </c>
      <c r="BR37" s="10">
        <f t="shared" si="31"/>
        <v>0</v>
      </c>
      <c r="BS37" s="10">
        <f>BS39+BS40</f>
        <v>0</v>
      </c>
      <c r="BT37" s="10">
        <f t="shared" si="32"/>
        <v>0</v>
      </c>
      <c r="BU37" s="10">
        <f>BU39+BU40</f>
        <v>0</v>
      </c>
      <c r="BV37" s="69">
        <f t="shared" si="33"/>
        <v>0</v>
      </c>
      <c r="BY37" s="23"/>
    </row>
    <row r="38" spans="1:77" x14ac:dyDescent="0.35">
      <c r="A38" s="93"/>
      <c r="B38" s="75" t="s">
        <v>31</v>
      </c>
      <c r="C38" s="73"/>
      <c r="D38" s="9"/>
      <c r="E38" s="9"/>
      <c r="F38" s="10"/>
      <c r="G38" s="9"/>
      <c r="H38" s="10"/>
      <c r="I38" s="9"/>
      <c r="J38" s="10"/>
      <c r="K38" s="9"/>
      <c r="L38" s="10"/>
      <c r="M38" s="9"/>
      <c r="N38" s="10"/>
      <c r="O38" s="9"/>
      <c r="P38" s="10"/>
      <c r="Q38" s="9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69"/>
      <c r="AE38" s="10"/>
      <c r="AF38" s="9"/>
      <c r="AG38" s="10"/>
      <c r="AH38" s="9"/>
      <c r="AI38" s="10"/>
      <c r="AJ38" s="9"/>
      <c r="AK38" s="10"/>
      <c r="AL38" s="9"/>
      <c r="AM38" s="10"/>
      <c r="AN38" s="9"/>
      <c r="AO38" s="10"/>
      <c r="AP38" s="9"/>
      <c r="AQ38" s="10"/>
      <c r="AR38" s="9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69"/>
      <c r="BD38" s="10"/>
      <c r="BE38" s="9"/>
      <c r="BF38" s="10"/>
      <c r="BG38" s="9"/>
      <c r="BH38" s="10"/>
      <c r="BI38" s="9"/>
      <c r="BJ38" s="10"/>
      <c r="BK38" s="9"/>
      <c r="BL38" s="10"/>
      <c r="BM38" s="9"/>
      <c r="BN38" s="11"/>
      <c r="BO38" s="10"/>
      <c r="BP38" s="10"/>
      <c r="BQ38" s="10"/>
      <c r="BR38" s="10"/>
      <c r="BS38" s="10"/>
      <c r="BT38" s="10"/>
      <c r="BU38" s="10"/>
      <c r="BV38" s="69"/>
      <c r="BY38" s="23"/>
    </row>
    <row r="39" spans="1:77" s="1" customFormat="1" hidden="1" x14ac:dyDescent="0.35">
      <c r="A39" s="94"/>
      <c r="B39" s="25" t="s">
        <v>32</v>
      </c>
      <c r="C39" s="26"/>
      <c r="D39" s="27"/>
      <c r="E39" s="28"/>
      <c r="F39" s="29">
        <v>54620.7</v>
      </c>
      <c r="G39" s="28">
        <v>-54620.7</v>
      </c>
      <c r="H39" s="29">
        <f t="shared" si="35"/>
        <v>0</v>
      </c>
      <c r="I39" s="28"/>
      <c r="J39" s="29">
        <f t="shared" si="36"/>
        <v>0</v>
      </c>
      <c r="K39" s="28"/>
      <c r="L39" s="29">
        <f t="shared" si="3"/>
        <v>0</v>
      </c>
      <c r="M39" s="28"/>
      <c r="N39" s="29">
        <f t="shared" si="4"/>
        <v>0</v>
      </c>
      <c r="O39" s="28"/>
      <c r="P39" s="29">
        <f t="shared" si="5"/>
        <v>0</v>
      </c>
      <c r="Q39" s="28"/>
      <c r="R39" s="29">
        <f t="shared" si="6"/>
        <v>0</v>
      </c>
      <c r="S39" s="29"/>
      <c r="T39" s="29">
        <f t="shared" si="7"/>
        <v>0</v>
      </c>
      <c r="U39" s="29"/>
      <c r="V39" s="29">
        <f t="shared" si="8"/>
        <v>0</v>
      </c>
      <c r="W39" s="30"/>
      <c r="X39" s="29">
        <f t="shared" si="9"/>
        <v>0</v>
      </c>
      <c r="Y39" s="10"/>
      <c r="Z39" s="29">
        <f t="shared" si="10"/>
        <v>0</v>
      </c>
      <c r="AA39" s="10"/>
      <c r="AB39" s="29">
        <f t="shared" si="11"/>
        <v>0</v>
      </c>
      <c r="AC39" s="30"/>
      <c r="AD39" s="29">
        <f t="shared" si="12"/>
        <v>0</v>
      </c>
      <c r="AE39" s="31"/>
      <c r="AF39" s="28"/>
      <c r="AG39" s="29"/>
      <c r="AH39" s="28"/>
      <c r="AI39" s="29">
        <f t="shared" si="14"/>
        <v>0</v>
      </c>
      <c r="AJ39" s="28"/>
      <c r="AK39" s="29">
        <f t="shared" si="15"/>
        <v>0</v>
      </c>
      <c r="AL39" s="28"/>
      <c r="AM39" s="29">
        <f t="shared" si="16"/>
        <v>0</v>
      </c>
      <c r="AN39" s="28"/>
      <c r="AO39" s="29">
        <f t="shared" si="17"/>
        <v>0</v>
      </c>
      <c r="AP39" s="28"/>
      <c r="AQ39" s="29">
        <f t="shared" si="18"/>
        <v>0</v>
      </c>
      <c r="AR39" s="28"/>
      <c r="AS39" s="29">
        <f t="shared" si="19"/>
        <v>0</v>
      </c>
      <c r="AT39" s="29"/>
      <c r="AU39" s="29">
        <f t="shared" si="20"/>
        <v>0</v>
      </c>
      <c r="AV39" s="29"/>
      <c r="AW39" s="29">
        <f t="shared" si="21"/>
        <v>0</v>
      </c>
      <c r="AX39" s="30"/>
      <c r="AY39" s="29">
        <f t="shared" si="22"/>
        <v>0</v>
      </c>
      <c r="AZ39" s="10"/>
      <c r="BA39" s="29">
        <f t="shared" si="23"/>
        <v>0</v>
      </c>
      <c r="BB39" s="30"/>
      <c r="BC39" s="29">
        <f t="shared" si="24"/>
        <v>0</v>
      </c>
      <c r="BD39" s="31"/>
      <c r="BE39" s="27"/>
      <c r="BF39" s="29"/>
      <c r="BG39" s="28"/>
      <c r="BH39" s="29">
        <f t="shared" si="26"/>
        <v>0</v>
      </c>
      <c r="BI39" s="28"/>
      <c r="BJ39" s="29">
        <f t="shared" si="27"/>
        <v>0</v>
      </c>
      <c r="BK39" s="28"/>
      <c r="BL39" s="29">
        <f t="shared" si="28"/>
        <v>0</v>
      </c>
      <c r="BM39" s="28"/>
      <c r="BN39" s="32">
        <f t="shared" si="29"/>
        <v>0</v>
      </c>
      <c r="BO39" s="29"/>
      <c r="BP39" s="29">
        <f t="shared" si="30"/>
        <v>0</v>
      </c>
      <c r="BQ39" s="30"/>
      <c r="BR39" s="29">
        <f t="shared" si="31"/>
        <v>0</v>
      </c>
      <c r="BS39" s="10"/>
      <c r="BT39" s="29">
        <f t="shared" si="32"/>
        <v>0</v>
      </c>
      <c r="BU39" s="30"/>
      <c r="BV39" s="29">
        <f t="shared" si="33"/>
        <v>0</v>
      </c>
      <c r="BW39" s="33" t="s">
        <v>53</v>
      </c>
      <c r="BX39" s="34" t="s">
        <v>33</v>
      </c>
      <c r="BY39" s="35"/>
    </row>
    <row r="40" spans="1:77" x14ac:dyDescent="0.35">
      <c r="A40" s="93"/>
      <c r="B40" s="73" t="s">
        <v>36</v>
      </c>
      <c r="C40" s="78" t="s">
        <v>30</v>
      </c>
      <c r="D40" s="9"/>
      <c r="E40" s="9"/>
      <c r="F40" s="10"/>
      <c r="G40" s="9">
        <v>54620.7</v>
      </c>
      <c r="H40" s="10">
        <f t="shared" si="35"/>
        <v>54620.7</v>
      </c>
      <c r="I40" s="9"/>
      <c r="J40" s="10">
        <f t="shared" si="36"/>
        <v>54620.7</v>
      </c>
      <c r="K40" s="9">
        <v>45436.972000000002</v>
      </c>
      <c r="L40" s="10">
        <f t="shared" si="3"/>
        <v>100057.67199999999</v>
      </c>
      <c r="M40" s="9"/>
      <c r="N40" s="10">
        <f t="shared" si="4"/>
        <v>100057.67199999999</v>
      </c>
      <c r="O40" s="9"/>
      <c r="P40" s="10">
        <f t="shared" si="5"/>
        <v>100057.67199999999</v>
      </c>
      <c r="Q40" s="9"/>
      <c r="R40" s="10">
        <f t="shared" si="6"/>
        <v>100057.67199999999</v>
      </c>
      <c r="S40" s="10"/>
      <c r="T40" s="10">
        <f t="shared" si="7"/>
        <v>100057.67199999999</v>
      </c>
      <c r="U40" s="10"/>
      <c r="V40" s="10">
        <f t="shared" si="8"/>
        <v>100057.67199999999</v>
      </c>
      <c r="W40" s="10"/>
      <c r="X40" s="10">
        <f t="shared" si="9"/>
        <v>100057.67199999999</v>
      </c>
      <c r="Y40" s="10"/>
      <c r="Z40" s="10">
        <f t="shared" si="10"/>
        <v>100057.67199999999</v>
      </c>
      <c r="AA40" s="10"/>
      <c r="AB40" s="10">
        <f t="shared" si="11"/>
        <v>100057.67199999999</v>
      </c>
      <c r="AC40" s="10"/>
      <c r="AD40" s="69">
        <f t="shared" si="12"/>
        <v>100057.67199999999</v>
      </c>
      <c r="AE40" s="10"/>
      <c r="AF40" s="9"/>
      <c r="AG40" s="10"/>
      <c r="AH40" s="9"/>
      <c r="AI40" s="10">
        <f t="shared" si="14"/>
        <v>0</v>
      </c>
      <c r="AJ40" s="9"/>
      <c r="AK40" s="10">
        <f t="shared" si="15"/>
        <v>0</v>
      </c>
      <c r="AL40" s="9"/>
      <c r="AM40" s="10">
        <f t="shared" si="16"/>
        <v>0</v>
      </c>
      <c r="AN40" s="9"/>
      <c r="AO40" s="10">
        <f t="shared" si="17"/>
        <v>0</v>
      </c>
      <c r="AP40" s="9"/>
      <c r="AQ40" s="10">
        <f t="shared" si="18"/>
        <v>0</v>
      </c>
      <c r="AR40" s="9"/>
      <c r="AS40" s="10">
        <f t="shared" si="19"/>
        <v>0</v>
      </c>
      <c r="AT40" s="10"/>
      <c r="AU40" s="10">
        <f t="shared" si="20"/>
        <v>0</v>
      </c>
      <c r="AV40" s="10"/>
      <c r="AW40" s="10">
        <f t="shared" si="21"/>
        <v>0</v>
      </c>
      <c r="AX40" s="10"/>
      <c r="AY40" s="10">
        <f t="shared" si="22"/>
        <v>0</v>
      </c>
      <c r="AZ40" s="10"/>
      <c r="BA40" s="10">
        <f t="shared" si="23"/>
        <v>0</v>
      </c>
      <c r="BB40" s="10"/>
      <c r="BC40" s="69">
        <f t="shared" si="24"/>
        <v>0</v>
      </c>
      <c r="BD40" s="10"/>
      <c r="BE40" s="9"/>
      <c r="BF40" s="10"/>
      <c r="BG40" s="9"/>
      <c r="BH40" s="10">
        <f t="shared" si="26"/>
        <v>0</v>
      </c>
      <c r="BI40" s="9"/>
      <c r="BJ40" s="10">
        <f t="shared" si="27"/>
        <v>0</v>
      </c>
      <c r="BK40" s="9"/>
      <c r="BL40" s="10">
        <f t="shared" si="28"/>
        <v>0</v>
      </c>
      <c r="BM40" s="9"/>
      <c r="BN40" s="11">
        <f t="shared" si="29"/>
        <v>0</v>
      </c>
      <c r="BO40" s="10"/>
      <c r="BP40" s="10">
        <f t="shared" si="30"/>
        <v>0</v>
      </c>
      <c r="BQ40" s="10"/>
      <c r="BR40" s="10">
        <f t="shared" si="31"/>
        <v>0</v>
      </c>
      <c r="BS40" s="10"/>
      <c r="BT40" s="10">
        <f t="shared" si="32"/>
        <v>0</v>
      </c>
      <c r="BU40" s="10"/>
      <c r="BV40" s="69">
        <f t="shared" si="33"/>
        <v>0</v>
      </c>
      <c r="BW40" s="3" t="s">
        <v>53</v>
      </c>
      <c r="BY40" s="23"/>
    </row>
    <row r="41" spans="1:77" ht="54" x14ac:dyDescent="0.35">
      <c r="A41" s="93"/>
      <c r="B41" s="73" t="s">
        <v>52</v>
      </c>
      <c r="C41" s="73" t="s">
        <v>39</v>
      </c>
      <c r="D41" s="9">
        <f>D43+D44+D45</f>
        <v>619485.5</v>
      </c>
      <c r="E41" s="9">
        <f>E43+E44+E45</f>
        <v>0</v>
      </c>
      <c r="F41" s="10">
        <f t="shared" si="34"/>
        <v>619485.5</v>
      </c>
      <c r="G41" s="9">
        <f>G43+G44+G45+G46</f>
        <v>222299.2</v>
      </c>
      <c r="H41" s="10">
        <f t="shared" si="35"/>
        <v>841784.7</v>
      </c>
      <c r="I41" s="9">
        <f>I43+I44+I45+I46</f>
        <v>0</v>
      </c>
      <c r="J41" s="10">
        <f t="shared" si="36"/>
        <v>841784.7</v>
      </c>
      <c r="K41" s="9">
        <f>K43+K44+K45+K46</f>
        <v>237943.34899999999</v>
      </c>
      <c r="L41" s="10">
        <f t="shared" si="3"/>
        <v>1079728.0489999999</v>
      </c>
      <c r="M41" s="9">
        <f>M43+M44+M45+M46</f>
        <v>0</v>
      </c>
      <c r="N41" s="10">
        <f t="shared" si="4"/>
        <v>1079728.0489999999</v>
      </c>
      <c r="O41" s="9">
        <f>O43+O44+O45+O46</f>
        <v>0</v>
      </c>
      <c r="P41" s="10">
        <f t="shared" si="5"/>
        <v>1079728.0489999999</v>
      </c>
      <c r="Q41" s="9">
        <f>Q43+Q44+Q45+Q46</f>
        <v>0</v>
      </c>
      <c r="R41" s="10">
        <f t="shared" si="6"/>
        <v>1079728.0489999999</v>
      </c>
      <c r="S41" s="10">
        <f>S43+S44+S45+S46</f>
        <v>0</v>
      </c>
      <c r="T41" s="10">
        <f t="shared" si="7"/>
        <v>1079728.0489999999</v>
      </c>
      <c r="U41" s="10">
        <f>U43+U44+U45+U46</f>
        <v>0</v>
      </c>
      <c r="V41" s="10">
        <f t="shared" si="8"/>
        <v>1079728.0489999999</v>
      </c>
      <c r="W41" s="10">
        <f>W43+W44+W45+W46</f>
        <v>0</v>
      </c>
      <c r="X41" s="10">
        <f t="shared" si="9"/>
        <v>1079728.0489999999</v>
      </c>
      <c r="Y41" s="10">
        <f>Y43+Y44+Y45+Y46</f>
        <v>0</v>
      </c>
      <c r="Z41" s="10">
        <f t="shared" si="10"/>
        <v>1079728.0489999999</v>
      </c>
      <c r="AA41" s="10">
        <f>AA43+AA44+AA45+AA46</f>
        <v>0</v>
      </c>
      <c r="AB41" s="10">
        <f t="shared" si="11"/>
        <v>1079728.0489999999</v>
      </c>
      <c r="AC41" s="10">
        <f>AC43+AC44+AC45+AC46</f>
        <v>-2803.857</v>
      </c>
      <c r="AD41" s="69">
        <f t="shared" si="12"/>
        <v>1076924.1919999998</v>
      </c>
      <c r="AE41" s="10">
        <f>AE43+AE44+AE45</f>
        <v>567480</v>
      </c>
      <c r="AF41" s="9">
        <f>AF43+AF44+AF45</f>
        <v>0</v>
      </c>
      <c r="AG41" s="10">
        <f t="shared" si="13"/>
        <v>567480</v>
      </c>
      <c r="AH41" s="9">
        <f>AH43+AH44+AH45+AH46</f>
        <v>-222299.2</v>
      </c>
      <c r="AI41" s="10">
        <f t="shared" si="14"/>
        <v>345180.8</v>
      </c>
      <c r="AJ41" s="9">
        <f>AJ43+AJ44+AJ45+AJ46</f>
        <v>0</v>
      </c>
      <c r="AK41" s="10">
        <f t="shared" si="15"/>
        <v>345180.8</v>
      </c>
      <c r="AL41" s="9">
        <f>AL43+AL44+AL45+AL46</f>
        <v>0</v>
      </c>
      <c r="AM41" s="10">
        <f t="shared" si="16"/>
        <v>345180.8</v>
      </c>
      <c r="AN41" s="9">
        <f>AN43+AN44+AN45+AN46</f>
        <v>0</v>
      </c>
      <c r="AO41" s="10">
        <f t="shared" si="17"/>
        <v>345180.8</v>
      </c>
      <c r="AP41" s="9">
        <f>AP43+AP44+AP45+AP46</f>
        <v>0</v>
      </c>
      <c r="AQ41" s="10">
        <f t="shared" si="18"/>
        <v>345180.8</v>
      </c>
      <c r="AR41" s="9">
        <f>AR43+AR44+AR45+AR46</f>
        <v>0</v>
      </c>
      <c r="AS41" s="10">
        <f t="shared" si="19"/>
        <v>345180.8</v>
      </c>
      <c r="AT41" s="10">
        <f>AT43+AT44+AT45+AT46</f>
        <v>0</v>
      </c>
      <c r="AU41" s="10">
        <f t="shared" si="20"/>
        <v>345180.8</v>
      </c>
      <c r="AV41" s="10">
        <f>AV43+AV44+AV45+AV46</f>
        <v>0</v>
      </c>
      <c r="AW41" s="10">
        <f t="shared" si="21"/>
        <v>345180.8</v>
      </c>
      <c r="AX41" s="10">
        <f>AX43+AX44+AX45+AX46</f>
        <v>0</v>
      </c>
      <c r="AY41" s="10">
        <f t="shared" si="22"/>
        <v>345180.8</v>
      </c>
      <c r="AZ41" s="10">
        <f>AZ43+AZ44+AZ45+AZ46</f>
        <v>0</v>
      </c>
      <c r="BA41" s="10">
        <f t="shared" si="23"/>
        <v>345180.8</v>
      </c>
      <c r="BB41" s="10">
        <f>BB43+BB44+BB45+BB46</f>
        <v>0</v>
      </c>
      <c r="BC41" s="69">
        <f t="shared" si="24"/>
        <v>345180.8</v>
      </c>
      <c r="BD41" s="10">
        <f>BD43+BD44+BD45</f>
        <v>0</v>
      </c>
      <c r="BE41" s="9">
        <f>BE43+BE44+BE45</f>
        <v>0</v>
      </c>
      <c r="BF41" s="10">
        <f t="shared" si="25"/>
        <v>0</v>
      </c>
      <c r="BG41" s="9">
        <f>BG43+BG44+BG45+BG46</f>
        <v>0</v>
      </c>
      <c r="BH41" s="10">
        <f t="shared" si="26"/>
        <v>0</v>
      </c>
      <c r="BI41" s="9">
        <f>BI43+BI44+BI45+BI46</f>
        <v>0</v>
      </c>
      <c r="BJ41" s="10">
        <f t="shared" si="27"/>
        <v>0</v>
      </c>
      <c r="BK41" s="9">
        <f>BK43+BK44+BK45+BK46</f>
        <v>0</v>
      </c>
      <c r="BL41" s="10">
        <f t="shared" si="28"/>
        <v>0</v>
      </c>
      <c r="BM41" s="9">
        <f>BM43+BM44+BM45+BM46</f>
        <v>0</v>
      </c>
      <c r="BN41" s="11">
        <f t="shared" si="29"/>
        <v>0</v>
      </c>
      <c r="BO41" s="10">
        <f>BO43+BO44+BO45+BO46</f>
        <v>0</v>
      </c>
      <c r="BP41" s="10">
        <f t="shared" si="30"/>
        <v>0</v>
      </c>
      <c r="BQ41" s="10">
        <f>BQ43+BQ44+BQ45+BQ46</f>
        <v>0</v>
      </c>
      <c r="BR41" s="10">
        <f t="shared" si="31"/>
        <v>0</v>
      </c>
      <c r="BS41" s="10">
        <f>BS43+BS44+BS45+BS46</f>
        <v>0</v>
      </c>
      <c r="BT41" s="10">
        <f t="shared" si="32"/>
        <v>0</v>
      </c>
      <c r="BU41" s="10">
        <f>BU43+BU44+BU45+BU46</f>
        <v>0</v>
      </c>
      <c r="BV41" s="69">
        <f t="shared" si="33"/>
        <v>0</v>
      </c>
      <c r="BY41" s="23"/>
    </row>
    <row r="42" spans="1:77" x14ac:dyDescent="0.35">
      <c r="A42" s="93"/>
      <c r="B42" s="75" t="s">
        <v>31</v>
      </c>
      <c r="C42" s="66"/>
      <c r="D42" s="9"/>
      <c r="E42" s="9"/>
      <c r="F42" s="10"/>
      <c r="G42" s="9"/>
      <c r="H42" s="10"/>
      <c r="I42" s="9"/>
      <c r="J42" s="10"/>
      <c r="K42" s="9"/>
      <c r="L42" s="10"/>
      <c r="M42" s="9"/>
      <c r="N42" s="10"/>
      <c r="O42" s="9"/>
      <c r="P42" s="10"/>
      <c r="Q42" s="9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69"/>
      <c r="AE42" s="10"/>
      <c r="AF42" s="9"/>
      <c r="AG42" s="10"/>
      <c r="AH42" s="9"/>
      <c r="AI42" s="10"/>
      <c r="AJ42" s="9"/>
      <c r="AK42" s="10"/>
      <c r="AL42" s="9"/>
      <c r="AM42" s="10"/>
      <c r="AN42" s="9"/>
      <c r="AO42" s="10"/>
      <c r="AP42" s="9"/>
      <c r="AQ42" s="10"/>
      <c r="AR42" s="9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69"/>
      <c r="BD42" s="10"/>
      <c r="BE42" s="9"/>
      <c r="BF42" s="10"/>
      <c r="BG42" s="9"/>
      <c r="BH42" s="10"/>
      <c r="BI42" s="9"/>
      <c r="BJ42" s="10"/>
      <c r="BK42" s="9"/>
      <c r="BL42" s="10"/>
      <c r="BM42" s="9"/>
      <c r="BN42" s="11"/>
      <c r="BO42" s="10"/>
      <c r="BP42" s="10"/>
      <c r="BQ42" s="10"/>
      <c r="BR42" s="10"/>
      <c r="BS42" s="10"/>
      <c r="BT42" s="10"/>
      <c r="BU42" s="10"/>
      <c r="BV42" s="69"/>
      <c r="BY42" s="23"/>
    </row>
    <row r="43" spans="1:77" s="1" customFormat="1" hidden="1" x14ac:dyDescent="0.35">
      <c r="A43" s="94"/>
      <c r="B43" s="25" t="s">
        <v>32</v>
      </c>
      <c r="C43" s="37"/>
      <c r="D43" s="28">
        <v>92554.3</v>
      </c>
      <c r="E43" s="28"/>
      <c r="F43" s="29">
        <f t="shared" si="34"/>
        <v>92554.3</v>
      </c>
      <c r="G43" s="28">
        <v>-92554.3</v>
      </c>
      <c r="H43" s="29">
        <f t="shared" si="35"/>
        <v>0</v>
      </c>
      <c r="I43" s="28"/>
      <c r="J43" s="29">
        <f t="shared" si="36"/>
        <v>0</v>
      </c>
      <c r="K43" s="28"/>
      <c r="L43" s="29">
        <f t="shared" si="3"/>
        <v>0</v>
      </c>
      <c r="M43" s="28"/>
      <c r="N43" s="29">
        <f t="shared" si="4"/>
        <v>0</v>
      </c>
      <c r="O43" s="28"/>
      <c r="P43" s="29">
        <f t="shared" si="5"/>
        <v>0</v>
      </c>
      <c r="Q43" s="28"/>
      <c r="R43" s="29">
        <f t="shared" si="6"/>
        <v>0</v>
      </c>
      <c r="S43" s="29"/>
      <c r="T43" s="29">
        <f t="shared" si="7"/>
        <v>0</v>
      </c>
      <c r="U43" s="29"/>
      <c r="V43" s="29">
        <f t="shared" si="8"/>
        <v>0</v>
      </c>
      <c r="W43" s="30"/>
      <c r="X43" s="29">
        <f t="shared" si="9"/>
        <v>0</v>
      </c>
      <c r="Y43" s="10"/>
      <c r="Z43" s="29">
        <f t="shared" si="10"/>
        <v>0</v>
      </c>
      <c r="AA43" s="10"/>
      <c r="AB43" s="29">
        <f t="shared" si="11"/>
        <v>0</v>
      </c>
      <c r="AC43" s="30"/>
      <c r="AD43" s="29">
        <f t="shared" si="12"/>
        <v>0</v>
      </c>
      <c r="AE43" s="29">
        <v>222299.2</v>
      </c>
      <c r="AF43" s="28"/>
      <c r="AG43" s="29">
        <f t="shared" si="13"/>
        <v>222299.2</v>
      </c>
      <c r="AH43" s="28">
        <v>-222299.2</v>
      </c>
      <c r="AI43" s="29">
        <f t="shared" si="14"/>
        <v>0</v>
      </c>
      <c r="AJ43" s="28"/>
      <c r="AK43" s="29">
        <f t="shared" si="15"/>
        <v>0</v>
      </c>
      <c r="AL43" s="28"/>
      <c r="AM43" s="29">
        <f t="shared" si="16"/>
        <v>0</v>
      </c>
      <c r="AN43" s="28"/>
      <c r="AO43" s="29">
        <f t="shared" si="17"/>
        <v>0</v>
      </c>
      <c r="AP43" s="28"/>
      <c r="AQ43" s="29">
        <f t="shared" si="18"/>
        <v>0</v>
      </c>
      <c r="AR43" s="28"/>
      <c r="AS43" s="29">
        <f t="shared" si="19"/>
        <v>0</v>
      </c>
      <c r="AT43" s="29"/>
      <c r="AU43" s="29">
        <f t="shared" si="20"/>
        <v>0</v>
      </c>
      <c r="AV43" s="29"/>
      <c r="AW43" s="29">
        <f t="shared" si="21"/>
        <v>0</v>
      </c>
      <c r="AX43" s="30"/>
      <c r="AY43" s="29">
        <f t="shared" si="22"/>
        <v>0</v>
      </c>
      <c r="AZ43" s="10"/>
      <c r="BA43" s="29">
        <f t="shared" si="23"/>
        <v>0</v>
      </c>
      <c r="BB43" s="30"/>
      <c r="BC43" s="29">
        <f t="shared" si="24"/>
        <v>0</v>
      </c>
      <c r="BD43" s="29">
        <v>0</v>
      </c>
      <c r="BE43" s="27"/>
      <c r="BF43" s="29">
        <f t="shared" si="25"/>
        <v>0</v>
      </c>
      <c r="BG43" s="28"/>
      <c r="BH43" s="29">
        <f t="shared" si="26"/>
        <v>0</v>
      </c>
      <c r="BI43" s="28"/>
      <c r="BJ43" s="29">
        <f t="shared" si="27"/>
        <v>0</v>
      </c>
      <c r="BK43" s="28"/>
      <c r="BL43" s="29">
        <f t="shared" si="28"/>
        <v>0</v>
      </c>
      <c r="BM43" s="28"/>
      <c r="BN43" s="32">
        <f t="shared" si="29"/>
        <v>0</v>
      </c>
      <c r="BO43" s="29"/>
      <c r="BP43" s="29">
        <f t="shared" si="30"/>
        <v>0</v>
      </c>
      <c r="BQ43" s="30"/>
      <c r="BR43" s="29">
        <f t="shared" si="31"/>
        <v>0</v>
      </c>
      <c r="BS43" s="10"/>
      <c r="BT43" s="29">
        <f t="shared" si="32"/>
        <v>0</v>
      </c>
      <c r="BU43" s="30"/>
      <c r="BV43" s="29">
        <f t="shared" si="33"/>
        <v>0</v>
      </c>
      <c r="BW43" s="33" t="s">
        <v>53</v>
      </c>
      <c r="BX43" s="34" t="s">
        <v>33</v>
      </c>
      <c r="BY43" s="35"/>
    </row>
    <row r="44" spans="1:77" x14ac:dyDescent="0.35">
      <c r="A44" s="93"/>
      <c r="B44" s="75" t="s">
        <v>34</v>
      </c>
      <c r="C44" s="74" t="s">
        <v>30</v>
      </c>
      <c r="D44" s="9">
        <v>26346.6</v>
      </c>
      <c r="E44" s="9"/>
      <c r="F44" s="10">
        <f t="shared" si="34"/>
        <v>26346.6</v>
      </c>
      <c r="G44" s="9">
        <f>-2634.656+2634.656</f>
        <v>0</v>
      </c>
      <c r="H44" s="10">
        <f t="shared" si="35"/>
        <v>26346.6</v>
      </c>
      <c r="I44" s="9"/>
      <c r="J44" s="10">
        <f t="shared" si="36"/>
        <v>26346.6</v>
      </c>
      <c r="K44" s="9">
        <v>50058.5</v>
      </c>
      <c r="L44" s="10">
        <f t="shared" si="3"/>
        <v>76405.100000000006</v>
      </c>
      <c r="M44" s="9"/>
      <c r="N44" s="10">
        <f t="shared" si="4"/>
        <v>76405.100000000006</v>
      </c>
      <c r="O44" s="9"/>
      <c r="P44" s="10">
        <f t="shared" si="5"/>
        <v>76405.100000000006</v>
      </c>
      <c r="Q44" s="9"/>
      <c r="R44" s="10">
        <f t="shared" si="6"/>
        <v>76405.100000000006</v>
      </c>
      <c r="S44" s="10"/>
      <c r="T44" s="10">
        <f t="shared" si="7"/>
        <v>76405.100000000006</v>
      </c>
      <c r="U44" s="10"/>
      <c r="V44" s="10">
        <f t="shared" si="8"/>
        <v>76405.100000000006</v>
      </c>
      <c r="W44" s="10"/>
      <c r="X44" s="10">
        <f t="shared" si="9"/>
        <v>76405.100000000006</v>
      </c>
      <c r="Y44" s="10"/>
      <c r="Z44" s="10">
        <f t="shared" si="10"/>
        <v>76405.100000000006</v>
      </c>
      <c r="AA44" s="10"/>
      <c r="AB44" s="10">
        <f t="shared" si="11"/>
        <v>76405.100000000006</v>
      </c>
      <c r="AC44" s="10"/>
      <c r="AD44" s="69">
        <f t="shared" si="12"/>
        <v>76405.100000000006</v>
      </c>
      <c r="AE44" s="10">
        <v>345180.8</v>
      </c>
      <c r="AF44" s="9"/>
      <c r="AG44" s="10">
        <f t="shared" si="13"/>
        <v>345180.8</v>
      </c>
      <c r="AH44" s="9"/>
      <c r="AI44" s="10">
        <f t="shared" si="14"/>
        <v>345180.8</v>
      </c>
      <c r="AJ44" s="9"/>
      <c r="AK44" s="10">
        <f t="shared" si="15"/>
        <v>345180.8</v>
      </c>
      <c r="AL44" s="9"/>
      <c r="AM44" s="10">
        <f t="shared" si="16"/>
        <v>345180.8</v>
      </c>
      <c r="AN44" s="9"/>
      <c r="AO44" s="10">
        <f t="shared" si="17"/>
        <v>345180.8</v>
      </c>
      <c r="AP44" s="9"/>
      <c r="AQ44" s="10">
        <f t="shared" si="18"/>
        <v>345180.8</v>
      </c>
      <c r="AR44" s="9"/>
      <c r="AS44" s="10">
        <f t="shared" si="19"/>
        <v>345180.8</v>
      </c>
      <c r="AT44" s="10"/>
      <c r="AU44" s="10">
        <f t="shared" si="20"/>
        <v>345180.8</v>
      </c>
      <c r="AV44" s="10"/>
      <c r="AW44" s="10">
        <f t="shared" si="21"/>
        <v>345180.8</v>
      </c>
      <c r="AX44" s="10"/>
      <c r="AY44" s="10">
        <f t="shared" si="22"/>
        <v>345180.8</v>
      </c>
      <c r="AZ44" s="10"/>
      <c r="BA44" s="10">
        <f t="shared" si="23"/>
        <v>345180.8</v>
      </c>
      <c r="BB44" s="10"/>
      <c r="BC44" s="69">
        <f t="shared" si="24"/>
        <v>345180.8</v>
      </c>
      <c r="BD44" s="10">
        <v>0</v>
      </c>
      <c r="BE44" s="9"/>
      <c r="BF44" s="10">
        <f t="shared" si="25"/>
        <v>0</v>
      </c>
      <c r="BG44" s="9"/>
      <c r="BH44" s="10">
        <f t="shared" si="26"/>
        <v>0</v>
      </c>
      <c r="BI44" s="9"/>
      <c r="BJ44" s="10">
        <f t="shared" si="27"/>
        <v>0</v>
      </c>
      <c r="BK44" s="9"/>
      <c r="BL44" s="10">
        <f t="shared" si="28"/>
        <v>0</v>
      </c>
      <c r="BM44" s="9"/>
      <c r="BN44" s="11">
        <f t="shared" si="29"/>
        <v>0</v>
      </c>
      <c r="BO44" s="10"/>
      <c r="BP44" s="10">
        <f t="shared" si="30"/>
        <v>0</v>
      </c>
      <c r="BQ44" s="10"/>
      <c r="BR44" s="10">
        <f t="shared" si="31"/>
        <v>0</v>
      </c>
      <c r="BS44" s="10"/>
      <c r="BT44" s="10">
        <f t="shared" si="32"/>
        <v>0</v>
      </c>
      <c r="BU44" s="10"/>
      <c r="BV44" s="69">
        <f t="shared" si="33"/>
        <v>0</v>
      </c>
      <c r="BW44" s="3" t="s">
        <v>54</v>
      </c>
      <c r="BY44" s="23"/>
    </row>
    <row r="45" spans="1:77" x14ac:dyDescent="0.35">
      <c r="A45" s="93"/>
      <c r="B45" s="75" t="s">
        <v>55</v>
      </c>
      <c r="C45" s="74" t="s">
        <v>30</v>
      </c>
      <c r="D45" s="9">
        <v>500584.6</v>
      </c>
      <c r="E45" s="9"/>
      <c r="F45" s="10">
        <f t="shared" si="34"/>
        <v>500584.6</v>
      </c>
      <c r="G45" s="9">
        <v>-50058.46</v>
      </c>
      <c r="H45" s="10">
        <f t="shared" si="35"/>
        <v>450526.13999999996</v>
      </c>
      <c r="I45" s="9"/>
      <c r="J45" s="10">
        <f t="shared" si="36"/>
        <v>450526.13999999996</v>
      </c>
      <c r="K45" s="9"/>
      <c r="L45" s="10">
        <f t="shared" si="3"/>
        <v>450526.13999999996</v>
      </c>
      <c r="M45" s="9"/>
      <c r="N45" s="10">
        <f t="shared" si="4"/>
        <v>450526.13999999996</v>
      </c>
      <c r="O45" s="9"/>
      <c r="P45" s="10">
        <f t="shared" si="5"/>
        <v>450526.13999999996</v>
      </c>
      <c r="Q45" s="9"/>
      <c r="R45" s="10">
        <f t="shared" si="6"/>
        <v>450526.13999999996</v>
      </c>
      <c r="S45" s="10"/>
      <c r="T45" s="10">
        <f t="shared" si="7"/>
        <v>450526.13999999996</v>
      </c>
      <c r="U45" s="10"/>
      <c r="V45" s="10">
        <f t="shared" si="8"/>
        <v>450526.13999999996</v>
      </c>
      <c r="W45" s="10"/>
      <c r="X45" s="10">
        <f t="shared" si="9"/>
        <v>450526.13999999996</v>
      </c>
      <c r="Y45" s="10"/>
      <c r="Z45" s="10">
        <f t="shared" si="10"/>
        <v>450526.13999999996</v>
      </c>
      <c r="AA45" s="10"/>
      <c r="AB45" s="10">
        <f t="shared" si="11"/>
        <v>450526.13999999996</v>
      </c>
      <c r="AC45" s="10"/>
      <c r="AD45" s="69">
        <f t="shared" si="12"/>
        <v>450526.13999999996</v>
      </c>
      <c r="AE45" s="10">
        <v>0</v>
      </c>
      <c r="AF45" s="9"/>
      <c r="AG45" s="10">
        <f t="shared" si="13"/>
        <v>0</v>
      </c>
      <c r="AH45" s="9"/>
      <c r="AI45" s="10">
        <f t="shared" si="14"/>
        <v>0</v>
      </c>
      <c r="AJ45" s="9"/>
      <c r="AK45" s="10">
        <f t="shared" si="15"/>
        <v>0</v>
      </c>
      <c r="AL45" s="9"/>
      <c r="AM45" s="10">
        <f t="shared" si="16"/>
        <v>0</v>
      </c>
      <c r="AN45" s="9"/>
      <c r="AO45" s="10">
        <f t="shared" si="17"/>
        <v>0</v>
      </c>
      <c r="AP45" s="9"/>
      <c r="AQ45" s="10">
        <f t="shared" si="18"/>
        <v>0</v>
      </c>
      <c r="AR45" s="9"/>
      <c r="AS45" s="10">
        <f t="shared" si="19"/>
        <v>0</v>
      </c>
      <c r="AT45" s="10"/>
      <c r="AU45" s="10">
        <f t="shared" si="20"/>
        <v>0</v>
      </c>
      <c r="AV45" s="10"/>
      <c r="AW45" s="10">
        <f t="shared" si="21"/>
        <v>0</v>
      </c>
      <c r="AX45" s="10"/>
      <c r="AY45" s="10">
        <f t="shared" si="22"/>
        <v>0</v>
      </c>
      <c r="AZ45" s="10"/>
      <c r="BA45" s="10">
        <f t="shared" si="23"/>
        <v>0</v>
      </c>
      <c r="BB45" s="10"/>
      <c r="BC45" s="69">
        <f t="shared" si="24"/>
        <v>0</v>
      </c>
      <c r="BD45" s="10">
        <v>0</v>
      </c>
      <c r="BE45" s="9"/>
      <c r="BF45" s="10">
        <f t="shared" si="25"/>
        <v>0</v>
      </c>
      <c r="BG45" s="9"/>
      <c r="BH45" s="10">
        <f t="shared" si="26"/>
        <v>0</v>
      </c>
      <c r="BI45" s="9"/>
      <c r="BJ45" s="10">
        <f t="shared" si="27"/>
        <v>0</v>
      </c>
      <c r="BK45" s="9"/>
      <c r="BL45" s="10">
        <f t="shared" si="28"/>
        <v>0</v>
      </c>
      <c r="BM45" s="9"/>
      <c r="BN45" s="11">
        <f t="shared" si="29"/>
        <v>0</v>
      </c>
      <c r="BO45" s="10"/>
      <c r="BP45" s="10">
        <f t="shared" si="30"/>
        <v>0</v>
      </c>
      <c r="BQ45" s="10"/>
      <c r="BR45" s="10">
        <f t="shared" si="31"/>
        <v>0</v>
      </c>
      <c r="BS45" s="10"/>
      <c r="BT45" s="10">
        <f t="shared" si="32"/>
        <v>0</v>
      </c>
      <c r="BU45" s="10"/>
      <c r="BV45" s="69">
        <f t="shared" si="33"/>
        <v>0</v>
      </c>
      <c r="BW45" s="3" t="s">
        <v>56</v>
      </c>
      <c r="BY45" s="23"/>
    </row>
    <row r="46" spans="1:77" x14ac:dyDescent="0.35">
      <c r="A46" s="93"/>
      <c r="B46" s="73" t="s">
        <v>36</v>
      </c>
      <c r="C46" s="74" t="s">
        <v>30</v>
      </c>
      <c r="D46" s="9"/>
      <c r="E46" s="9"/>
      <c r="F46" s="10"/>
      <c r="G46" s="9">
        <v>364911.96</v>
      </c>
      <c r="H46" s="10">
        <f t="shared" si="35"/>
        <v>364911.96</v>
      </c>
      <c r="I46" s="9"/>
      <c r="J46" s="10">
        <f t="shared" si="36"/>
        <v>364911.96</v>
      </c>
      <c r="K46" s="9">
        <v>187884.84899999999</v>
      </c>
      <c r="L46" s="10">
        <f t="shared" si="3"/>
        <v>552796.80900000001</v>
      </c>
      <c r="M46" s="9"/>
      <c r="N46" s="10">
        <f t="shared" si="4"/>
        <v>552796.80900000001</v>
      </c>
      <c r="O46" s="9"/>
      <c r="P46" s="10">
        <f t="shared" si="5"/>
        <v>552796.80900000001</v>
      </c>
      <c r="Q46" s="9"/>
      <c r="R46" s="10">
        <f t="shared" si="6"/>
        <v>552796.80900000001</v>
      </c>
      <c r="S46" s="10"/>
      <c r="T46" s="10">
        <f t="shared" si="7"/>
        <v>552796.80900000001</v>
      </c>
      <c r="U46" s="10"/>
      <c r="V46" s="10">
        <f t="shared" si="8"/>
        <v>552796.80900000001</v>
      </c>
      <c r="W46" s="10"/>
      <c r="X46" s="10">
        <f t="shared" si="9"/>
        <v>552796.80900000001</v>
      </c>
      <c r="Y46" s="10"/>
      <c r="Z46" s="10">
        <f t="shared" si="10"/>
        <v>552796.80900000001</v>
      </c>
      <c r="AA46" s="10"/>
      <c r="AB46" s="10">
        <f t="shared" si="11"/>
        <v>552796.80900000001</v>
      </c>
      <c r="AC46" s="10">
        <v>-2803.857</v>
      </c>
      <c r="AD46" s="69">
        <f t="shared" si="12"/>
        <v>549992.95200000005</v>
      </c>
      <c r="AE46" s="10"/>
      <c r="AF46" s="9"/>
      <c r="AG46" s="10"/>
      <c r="AH46" s="9"/>
      <c r="AI46" s="10">
        <f t="shared" si="14"/>
        <v>0</v>
      </c>
      <c r="AJ46" s="9"/>
      <c r="AK46" s="10">
        <f t="shared" si="15"/>
        <v>0</v>
      </c>
      <c r="AL46" s="9"/>
      <c r="AM46" s="10">
        <f t="shared" si="16"/>
        <v>0</v>
      </c>
      <c r="AN46" s="9"/>
      <c r="AO46" s="10">
        <f t="shared" si="17"/>
        <v>0</v>
      </c>
      <c r="AP46" s="9"/>
      <c r="AQ46" s="10">
        <f t="shared" si="18"/>
        <v>0</v>
      </c>
      <c r="AR46" s="9"/>
      <c r="AS46" s="10">
        <f t="shared" si="19"/>
        <v>0</v>
      </c>
      <c r="AT46" s="10"/>
      <c r="AU46" s="10">
        <f t="shared" si="20"/>
        <v>0</v>
      </c>
      <c r="AV46" s="10"/>
      <c r="AW46" s="10">
        <f t="shared" si="21"/>
        <v>0</v>
      </c>
      <c r="AX46" s="10"/>
      <c r="AY46" s="10">
        <f t="shared" si="22"/>
        <v>0</v>
      </c>
      <c r="AZ46" s="10"/>
      <c r="BA46" s="10">
        <f t="shared" si="23"/>
        <v>0</v>
      </c>
      <c r="BB46" s="10"/>
      <c r="BC46" s="69">
        <f t="shared" si="24"/>
        <v>0</v>
      </c>
      <c r="BD46" s="10"/>
      <c r="BE46" s="9"/>
      <c r="BF46" s="10"/>
      <c r="BG46" s="9"/>
      <c r="BH46" s="10">
        <f t="shared" si="26"/>
        <v>0</v>
      </c>
      <c r="BI46" s="9"/>
      <c r="BJ46" s="10">
        <f t="shared" si="27"/>
        <v>0</v>
      </c>
      <c r="BK46" s="9"/>
      <c r="BL46" s="10">
        <f t="shared" si="28"/>
        <v>0</v>
      </c>
      <c r="BM46" s="9"/>
      <c r="BN46" s="11">
        <f t="shared" si="29"/>
        <v>0</v>
      </c>
      <c r="BO46" s="10"/>
      <c r="BP46" s="10">
        <f t="shared" si="30"/>
        <v>0</v>
      </c>
      <c r="BQ46" s="10"/>
      <c r="BR46" s="10">
        <f t="shared" si="31"/>
        <v>0</v>
      </c>
      <c r="BS46" s="10"/>
      <c r="BT46" s="10">
        <f t="shared" si="32"/>
        <v>0</v>
      </c>
      <c r="BU46" s="10"/>
      <c r="BV46" s="69">
        <f t="shared" si="33"/>
        <v>0</v>
      </c>
      <c r="BW46" s="3" t="s">
        <v>53</v>
      </c>
      <c r="BY46" s="23"/>
    </row>
    <row r="47" spans="1:77" ht="54" x14ac:dyDescent="0.35">
      <c r="A47" s="65" t="s">
        <v>57</v>
      </c>
      <c r="B47" s="75" t="s">
        <v>58</v>
      </c>
      <c r="C47" s="73" t="s">
        <v>39</v>
      </c>
      <c r="D47" s="9">
        <v>25000</v>
      </c>
      <c r="E47" s="9"/>
      <c r="F47" s="10">
        <f t="shared" si="34"/>
        <v>25000</v>
      </c>
      <c r="G47" s="9">
        <f>G49+G51</f>
        <v>186763.856</v>
      </c>
      <c r="H47" s="10">
        <f t="shared" si="35"/>
        <v>211763.856</v>
      </c>
      <c r="I47" s="9">
        <f>I49+I51</f>
        <v>0</v>
      </c>
      <c r="J47" s="10">
        <f t="shared" si="36"/>
        <v>211763.856</v>
      </c>
      <c r="K47" s="9">
        <f>K49+K51+K50</f>
        <v>-48973.177000000003</v>
      </c>
      <c r="L47" s="10">
        <f t="shared" si="3"/>
        <v>162790.679</v>
      </c>
      <c r="M47" s="9">
        <f>M49+M51+M50</f>
        <v>0</v>
      </c>
      <c r="N47" s="10">
        <f t="shared" si="4"/>
        <v>162790.679</v>
      </c>
      <c r="O47" s="9">
        <f>O49+O51+O50</f>
        <v>0</v>
      </c>
      <c r="P47" s="10">
        <f t="shared" si="5"/>
        <v>162790.679</v>
      </c>
      <c r="Q47" s="9">
        <f>Q49+Q51+Q50</f>
        <v>0</v>
      </c>
      <c r="R47" s="10">
        <f t="shared" si="6"/>
        <v>162790.679</v>
      </c>
      <c r="S47" s="10">
        <f>S49+S51+S50</f>
        <v>0</v>
      </c>
      <c r="T47" s="10">
        <f t="shared" si="7"/>
        <v>162790.679</v>
      </c>
      <c r="U47" s="10">
        <f>U49+U51+U50</f>
        <v>0</v>
      </c>
      <c r="V47" s="10">
        <f t="shared" si="8"/>
        <v>162790.679</v>
      </c>
      <c r="W47" s="10">
        <f>W49+W51+W50</f>
        <v>0</v>
      </c>
      <c r="X47" s="10">
        <f t="shared" si="9"/>
        <v>162790.679</v>
      </c>
      <c r="Y47" s="10">
        <f>Y49+Y51+Y50</f>
        <v>0</v>
      </c>
      <c r="Z47" s="10">
        <f t="shared" si="10"/>
        <v>162790.679</v>
      </c>
      <c r="AA47" s="10">
        <f>AA49+AA51+AA50</f>
        <v>0</v>
      </c>
      <c r="AB47" s="10">
        <f t="shared" si="11"/>
        <v>162790.679</v>
      </c>
      <c r="AC47" s="10">
        <f>AC49+AC51+AC50</f>
        <v>0</v>
      </c>
      <c r="AD47" s="69">
        <f t="shared" si="12"/>
        <v>162790.679</v>
      </c>
      <c r="AE47" s="10">
        <v>100000</v>
      </c>
      <c r="AF47" s="9"/>
      <c r="AG47" s="10">
        <f t="shared" si="13"/>
        <v>100000</v>
      </c>
      <c r="AH47" s="9">
        <f>AH49+AH51</f>
        <v>409465.24400000001</v>
      </c>
      <c r="AI47" s="10">
        <f t="shared" si="14"/>
        <v>509465.24400000001</v>
      </c>
      <c r="AJ47" s="9">
        <f>AJ49+AJ51+AJ50</f>
        <v>48973.176999999996</v>
      </c>
      <c r="AK47" s="10">
        <f t="shared" si="15"/>
        <v>558438.42099999997</v>
      </c>
      <c r="AL47" s="9">
        <f>AL49+AL51+AL50</f>
        <v>0</v>
      </c>
      <c r="AM47" s="10">
        <f t="shared" si="16"/>
        <v>558438.42099999997</v>
      </c>
      <c r="AN47" s="9">
        <f>AN49+AN51+AN50</f>
        <v>0</v>
      </c>
      <c r="AO47" s="10">
        <f t="shared" si="17"/>
        <v>558438.42099999997</v>
      </c>
      <c r="AP47" s="9">
        <f>AP49+AP51+AP50</f>
        <v>0</v>
      </c>
      <c r="AQ47" s="10">
        <f t="shared" si="18"/>
        <v>558438.42099999997</v>
      </c>
      <c r="AR47" s="9">
        <f>AR49+AR51+AR50</f>
        <v>0</v>
      </c>
      <c r="AS47" s="10">
        <f t="shared" si="19"/>
        <v>558438.42099999997</v>
      </c>
      <c r="AT47" s="10">
        <f>AT49+AT51+AT50</f>
        <v>0</v>
      </c>
      <c r="AU47" s="10">
        <f t="shared" si="20"/>
        <v>558438.42099999997</v>
      </c>
      <c r="AV47" s="10">
        <f>AV49+AV51+AV50</f>
        <v>0</v>
      </c>
      <c r="AW47" s="10">
        <f t="shared" si="21"/>
        <v>558438.42099999997</v>
      </c>
      <c r="AX47" s="10">
        <f>AX49+AX51+AX50</f>
        <v>0</v>
      </c>
      <c r="AY47" s="10">
        <f t="shared" si="22"/>
        <v>558438.42099999997</v>
      </c>
      <c r="AZ47" s="10">
        <f>AZ49+AZ51+AZ50</f>
        <v>0</v>
      </c>
      <c r="BA47" s="10">
        <f t="shared" si="23"/>
        <v>558438.42099999997</v>
      </c>
      <c r="BB47" s="10">
        <f>BB49+BB51+BB50</f>
        <v>0</v>
      </c>
      <c r="BC47" s="69">
        <f t="shared" si="24"/>
        <v>558438.42099999997</v>
      </c>
      <c r="BD47" s="10">
        <v>757100.7</v>
      </c>
      <c r="BE47" s="9"/>
      <c r="BF47" s="10">
        <f t="shared" si="25"/>
        <v>757100.7</v>
      </c>
      <c r="BG47" s="9">
        <f>BG49+BG51</f>
        <v>-11041.07</v>
      </c>
      <c r="BH47" s="10">
        <f t="shared" si="26"/>
        <v>746059.63</v>
      </c>
      <c r="BI47" s="9">
        <f>BI49+BI51+BI50</f>
        <v>0</v>
      </c>
      <c r="BJ47" s="10">
        <f t="shared" si="27"/>
        <v>746059.63</v>
      </c>
      <c r="BK47" s="9">
        <f>BK49+BK51+BK50</f>
        <v>0</v>
      </c>
      <c r="BL47" s="10">
        <f t="shared" si="28"/>
        <v>746059.63</v>
      </c>
      <c r="BM47" s="9">
        <f>BM49+BM51+BM50</f>
        <v>0</v>
      </c>
      <c r="BN47" s="11">
        <f t="shared" si="29"/>
        <v>746059.63</v>
      </c>
      <c r="BO47" s="10">
        <f>BO49+BO51+BO50</f>
        <v>0</v>
      </c>
      <c r="BP47" s="10">
        <f t="shared" si="30"/>
        <v>746059.63</v>
      </c>
      <c r="BQ47" s="10">
        <f>BQ49+BQ51+BQ50</f>
        <v>0</v>
      </c>
      <c r="BR47" s="10">
        <f t="shared" si="31"/>
        <v>746059.63</v>
      </c>
      <c r="BS47" s="10">
        <f>BS49+BS51+BS50</f>
        <v>0</v>
      </c>
      <c r="BT47" s="10">
        <f t="shared" si="32"/>
        <v>746059.63</v>
      </c>
      <c r="BU47" s="10">
        <f>BU49+BU51+BU50</f>
        <v>0</v>
      </c>
      <c r="BV47" s="69">
        <f t="shared" si="33"/>
        <v>746059.63</v>
      </c>
      <c r="BY47" s="23"/>
    </row>
    <row r="48" spans="1:77" x14ac:dyDescent="0.35">
      <c r="A48" s="79"/>
      <c r="B48" s="75" t="s">
        <v>31</v>
      </c>
      <c r="C48" s="73"/>
      <c r="D48" s="9"/>
      <c r="E48" s="9"/>
      <c r="F48" s="10"/>
      <c r="G48" s="9"/>
      <c r="H48" s="10"/>
      <c r="I48" s="9"/>
      <c r="J48" s="10"/>
      <c r="K48" s="9"/>
      <c r="L48" s="10"/>
      <c r="M48" s="9"/>
      <c r="N48" s="10"/>
      <c r="O48" s="9"/>
      <c r="P48" s="10"/>
      <c r="Q48" s="9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69"/>
      <c r="AE48" s="10"/>
      <c r="AF48" s="9"/>
      <c r="AG48" s="10"/>
      <c r="AH48" s="9"/>
      <c r="AI48" s="10"/>
      <c r="AJ48" s="9"/>
      <c r="AK48" s="10"/>
      <c r="AL48" s="9"/>
      <c r="AM48" s="10"/>
      <c r="AN48" s="9"/>
      <c r="AO48" s="10"/>
      <c r="AP48" s="9"/>
      <c r="AQ48" s="10"/>
      <c r="AR48" s="9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69"/>
      <c r="BD48" s="10"/>
      <c r="BE48" s="9"/>
      <c r="BF48" s="10"/>
      <c r="BG48" s="9"/>
      <c r="BH48" s="10"/>
      <c r="BI48" s="9"/>
      <c r="BJ48" s="10"/>
      <c r="BK48" s="9"/>
      <c r="BL48" s="10"/>
      <c r="BM48" s="9"/>
      <c r="BN48" s="11"/>
      <c r="BO48" s="10"/>
      <c r="BP48" s="10"/>
      <c r="BQ48" s="10"/>
      <c r="BR48" s="10"/>
      <c r="BS48" s="10"/>
      <c r="BT48" s="10"/>
      <c r="BU48" s="10"/>
      <c r="BV48" s="69"/>
      <c r="BY48" s="23"/>
    </row>
    <row r="49" spans="1:77" s="1" customFormat="1" hidden="1" x14ac:dyDescent="0.35">
      <c r="A49" s="38"/>
      <c r="B49" s="25" t="s">
        <v>32</v>
      </c>
      <c r="C49" s="26"/>
      <c r="D49" s="27"/>
      <c r="E49" s="28"/>
      <c r="F49" s="29">
        <v>25000</v>
      </c>
      <c r="G49" s="28">
        <v>-25000</v>
      </c>
      <c r="H49" s="29">
        <f t="shared" si="35"/>
        <v>0</v>
      </c>
      <c r="I49" s="28"/>
      <c r="J49" s="29">
        <f t="shared" si="36"/>
        <v>0</v>
      </c>
      <c r="K49" s="28"/>
      <c r="L49" s="29">
        <f t="shared" si="3"/>
        <v>0</v>
      </c>
      <c r="M49" s="28"/>
      <c r="N49" s="29">
        <f t="shared" si="4"/>
        <v>0</v>
      </c>
      <c r="O49" s="28"/>
      <c r="P49" s="29">
        <f t="shared" si="5"/>
        <v>0</v>
      </c>
      <c r="Q49" s="28"/>
      <c r="R49" s="29">
        <f t="shared" si="6"/>
        <v>0</v>
      </c>
      <c r="S49" s="29"/>
      <c r="T49" s="29">
        <f t="shared" si="7"/>
        <v>0</v>
      </c>
      <c r="U49" s="29"/>
      <c r="V49" s="29">
        <f t="shared" si="8"/>
        <v>0</v>
      </c>
      <c r="W49" s="30"/>
      <c r="X49" s="29">
        <f t="shared" si="9"/>
        <v>0</v>
      </c>
      <c r="Y49" s="10"/>
      <c r="Z49" s="29">
        <f t="shared" si="10"/>
        <v>0</v>
      </c>
      <c r="AA49" s="10"/>
      <c r="AB49" s="29">
        <f t="shared" si="11"/>
        <v>0</v>
      </c>
      <c r="AC49" s="30"/>
      <c r="AD49" s="29">
        <f t="shared" si="12"/>
        <v>0</v>
      </c>
      <c r="AE49" s="31"/>
      <c r="AF49" s="28"/>
      <c r="AG49" s="29">
        <v>100000</v>
      </c>
      <c r="AH49" s="28">
        <v>409465.24400000001</v>
      </c>
      <c r="AI49" s="29">
        <f t="shared" si="14"/>
        <v>509465.24400000001</v>
      </c>
      <c r="AJ49" s="28">
        <f>-142000+48973.177</f>
        <v>-93026.823000000004</v>
      </c>
      <c r="AK49" s="29">
        <f t="shared" si="15"/>
        <v>416438.42099999997</v>
      </c>
      <c r="AL49" s="28"/>
      <c r="AM49" s="29">
        <f t="shared" si="16"/>
        <v>416438.42099999997</v>
      </c>
      <c r="AN49" s="28"/>
      <c r="AO49" s="29">
        <f t="shared" si="17"/>
        <v>416438.42099999997</v>
      </c>
      <c r="AP49" s="28"/>
      <c r="AQ49" s="29">
        <f t="shared" si="18"/>
        <v>416438.42099999997</v>
      </c>
      <c r="AR49" s="28"/>
      <c r="AS49" s="29">
        <f t="shared" si="19"/>
        <v>416438.42099999997</v>
      </c>
      <c r="AT49" s="29"/>
      <c r="AU49" s="29">
        <f t="shared" si="20"/>
        <v>416438.42099999997</v>
      </c>
      <c r="AV49" s="29"/>
      <c r="AW49" s="29">
        <f t="shared" si="21"/>
        <v>416438.42099999997</v>
      </c>
      <c r="AX49" s="30"/>
      <c r="AY49" s="29">
        <f t="shared" si="22"/>
        <v>416438.42099999997</v>
      </c>
      <c r="AZ49" s="10"/>
      <c r="BA49" s="29">
        <f t="shared" si="23"/>
        <v>416438.42099999997</v>
      </c>
      <c r="BB49" s="30"/>
      <c r="BC49" s="29">
        <f t="shared" si="24"/>
        <v>416438.42099999997</v>
      </c>
      <c r="BD49" s="31"/>
      <c r="BE49" s="27"/>
      <c r="BF49" s="29">
        <v>757100.7</v>
      </c>
      <c r="BG49" s="28">
        <v>-11041.07</v>
      </c>
      <c r="BH49" s="29">
        <f t="shared" si="26"/>
        <v>746059.63</v>
      </c>
      <c r="BI49" s="28"/>
      <c r="BJ49" s="29">
        <f t="shared" si="27"/>
        <v>746059.63</v>
      </c>
      <c r="BK49" s="28"/>
      <c r="BL49" s="29">
        <f t="shared" si="28"/>
        <v>746059.63</v>
      </c>
      <c r="BM49" s="28"/>
      <c r="BN49" s="32">
        <f t="shared" si="29"/>
        <v>746059.63</v>
      </c>
      <c r="BO49" s="29"/>
      <c r="BP49" s="29">
        <f t="shared" si="30"/>
        <v>746059.63</v>
      </c>
      <c r="BQ49" s="30"/>
      <c r="BR49" s="29">
        <f t="shared" si="31"/>
        <v>746059.63</v>
      </c>
      <c r="BS49" s="10"/>
      <c r="BT49" s="29">
        <f t="shared" si="32"/>
        <v>746059.63</v>
      </c>
      <c r="BU49" s="30"/>
      <c r="BV49" s="29">
        <f t="shared" si="33"/>
        <v>746059.63</v>
      </c>
      <c r="BW49" s="33" t="s">
        <v>59</v>
      </c>
      <c r="BX49" s="34" t="s">
        <v>33</v>
      </c>
      <c r="BY49" s="35"/>
    </row>
    <row r="50" spans="1:77" x14ac:dyDescent="0.35">
      <c r="A50" s="79"/>
      <c r="B50" s="75" t="s">
        <v>34</v>
      </c>
      <c r="C50" s="78" t="s">
        <v>30</v>
      </c>
      <c r="D50" s="9"/>
      <c r="E50" s="9"/>
      <c r="F50" s="10"/>
      <c r="G50" s="9"/>
      <c r="H50" s="10"/>
      <c r="I50" s="9"/>
      <c r="J50" s="10"/>
      <c r="K50" s="9"/>
      <c r="L50" s="10">
        <f t="shared" si="3"/>
        <v>0</v>
      </c>
      <c r="M50" s="9"/>
      <c r="N50" s="10">
        <f t="shared" si="4"/>
        <v>0</v>
      </c>
      <c r="O50" s="9"/>
      <c r="P50" s="10">
        <f t="shared" si="5"/>
        <v>0</v>
      </c>
      <c r="Q50" s="9"/>
      <c r="R50" s="10">
        <f t="shared" si="6"/>
        <v>0</v>
      </c>
      <c r="S50" s="10"/>
      <c r="T50" s="10">
        <f t="shared" si="7"/>
        <v>0</v>
      </c>
      <c r="U50" s="10"/>
      <c r="V50" s="10">
        <f t="shared" si="8"/>
        <v>0</v>
      </c>
      <c r="W50" s="10"/>
      <c r="X50" s="10">
        <f t="shared" si="9"/>
        <v>0</v>
      </c>
      <c r="Y50" s="10"/>
      <c r="Z50" s="10">
        <f t="shared" si="10"/>
        <v>0</v>
      </c>
      <c r="AA50" s="10"/>
      <c r="AB50" s="10">
        <f t="shared" si="11"/>
        <v>0</v>
      </c>
      <c r="AC50" s="10"/>
      <c r="AD50" s="69">
        <f t="shared" si="12"/>
        <v>0</v>
      </c>
      <c r="AE50" s="10"/>
      <c r="AF50" s="9"/>
      <c r="AG50" s="10"/>
      <c r="AH50" s="9"/>
      <c r="AI50" s="10"/>
      <c r="AJ50" s="9">
        <v>142000</v>
      </c>
      <c r="AK50" s="10">
        <f t="shared" si="15"/>
        <v>142000</v>
      </c>
      <c r="AL50" s="9"/>
      <c r="AM50" s="10">
        <f t="shared" si="16"/>
        <v>142000</v>
      </c>
      <c r="AN50" s="9"/>
      <c r="AO50" s="10">
        <f t="shared" si="17"/>
        <v>142000</v>
      </c>
      <c r="AP50" s="9"/>
      <c r="AQ50" s="10">
        <f t="shared" si="18"/>
        <v>142000</v>
      </c>
      <c r="AR50" s="9"/>
      <c r="AS50" s="10">
        <f t="shared" si="19"/>
        <v>142000</v>
      </c>
      <c r="AT50" s="10"/>
      <c r="AU50" s="10">
        <f t="shared" si="20"/>
        <v>142000</v>
      </c>
      <c r="AV50" s="10"/>
      <c r="AW50" s="10">
        <f t="shared" si="21"/>
        <v>142000</v>
      </c>
      <c r="AX50" s="10"/>
      <c r="AY50" s="10">
        <f t="shared" si="22"/>
        <v>142000</v>
      </c>
      <c r="AZ50" s="10"/>
      <c r="BA50" s="10">
        <f t="shared" si="23"/>
        <v>142000</v>
      </c>
      <c r="BB50" s="10"/>
      <c r="BC50" s="69">
        <f t="shared" si="24"/>
        <v>142000</v>
      </c>
      <c r="BD50" s="10"/>
      <c r="BE50" s="9"/>
      <c r="BF50" s="10"/>
      <c r="BG50" s="9"/>
      <c r="BH50" s="10"/>
      <c r="BI50" s="9"/>
      <c r="BJ50" s="10">
        <f t="shared" si="27"/>
        <v>0</v>
      </c>
      <c r="BK50" s="9"/>
      <c r="BL50" s="10">
        <f t="shared" si="28"/>
        <v>0</v>
      </c>
      <c r="BM50" s="9"/>
      <c r="BN50" s="11">
        <f t="shared" si="29"/>
        <v>0</v>
      </c>
      <c r="BO50" s="10"/>
      <c r="BP50" s="10">
        <f t="shared" si="30"/>
        <v>0</v>
      </c>
      <c r="BQ50" s="10"/>
      <c r="BR50" s="10">
        <f t="shared" si="31"/>
        <v>0</v>
      </c>
      <c r="BS50" s="10"/>
      <c r="BT50" s="10">
        <f t="shared" si="32"/>
        <v>0</v>
      </c>
      <c r="BU50" s="10"/>
      <c r="BV50" s="69">
        <f t="shared" si="33"/>
        <v>0</v>
      </c>
      <c r="BW50" s="3" t="s">
        <v>50</v>
      </c>
      <c r="BY50" s="23"/>
    </row>
    <row r="51" spans="1:77" x14ac:dyDescent="0.35">
      <c r="A51" s="79"/>
      <c r="B51" s="73" t="s">
        <v>36</v>
      </c>
      <c r="C51" s="78" t="s">
        <v>30</v>
      </c>
      <c r="D51" s="9"/>
      <c r="E51" s="9"/>
      <c r="F51" s="10"/>
      <c r="G51" s="9">
        <v>211763.856</v>
      </c>
      <c r="H51" s="10">
        <f t="shared" si="35"/>
        <v>211763.856</v>
      </c>
      <c r="I51" s="9"/>
      <c r="J51" s="10">
        <f t="shared" si="36"/>
        <v>211763.856</v>
      </c>
      <c r="K51" s="9">
        <v>-48973.177000000003</v>
      </c>
      <c r="L51" s="10">
        <f t="shared" si="3"/>
        <v>162790.679</v>
      </c>
      <c r="M51" s="9"/>
      <c r="N51" s="10">
        <f t="shared" si="4"/>
        <v>162790.679</v>
      </c>
      <c r="O51" s="9"/>
      <c r="P51" s="10">
        <f t="shared" si="5"/>
        <v>162790.679</v>
      </c>
      <c r="Q51" s="9"/>
      <c r="R51" s="10">
        <f t="shared" si="6"/>
        <v>162790.679</v>
      </c>
      <c r="S51" s="10"/>
      <c r="T51" s="10">
        <f t="shared" si="7"/>
        <v>162790.679</v>
      </c>
      <c r="U51" s="10"/>
      <c r="V51" s="10">
        <f t="shared" si="8"/>
        <v>162790.679</v>
      </c>
      <c r="W51" s="10"/>
      <c r="X51" s="10">
        <f t="shared" si="9"/>
        <v>162790.679</v>
      </c>
      <c r="Y51" s="10"/>
      <c r="Z51" s="10">
        <f t="shared" si="10"/>
        <v>162790.679</v>
      </c>
      <c r="AA51" s="10"/>
      <c r="AB51" s="10">
        <f t="shared" si="11"/>
        <v>162790.679</v>
      </c>
      <c r="AC51" s="10"/>
      <c r="AD51" s="69">
        <f t="shared" si="12"/>
        <v>162790.679</v>
      </c>
      <c r="AE51" s="10"/>
      <c r="AF51" s="9"/>
      <c r="AG51" s="10"/>
      <c r="AH51" s="9"/>
      <c r="AI51" s="10">
        <f t="shared" si="14"/>
        <v>0</v>
      </c>
      <c r="AJ51" s="9"/>
      <c r="AK51" s="10">
        <f t="shared" si="15"/>
        <v>0</v>
      </c>
      <c r="AL51" s="9"/>
      <c r="AM51" s="10">
        <f t="shared" si="16"/>
        <v>0</v>
      </c>
      <c r="AN51" s="9"/>
      <c r="AO51" s="10">
        <f t="shared" si="17"/>
        <v>0</v>
      </c>
      <c r="AP51" s="9"/>
      <c r="AQ51" s="10">
        <f t="shared" si="18"/>
        <v>0</v>
      </c>
      <c r="AR51" s="9"/>
      <c r="AS51" s="10">
        <f t="shared" si="19"/>
        <v>0</v>
      </c>
      <c r="AT51" s="10"/>
      <c r="AU51" s="10">
        <f t="shared" si="20"/>
        <v>0</v>
      </c>
      <c r="AV51" s="10"/>
      <c r="AW51" s="10">
        <f t="shared" si="21"/>
        <v>0</v>
      </c>
      <c r="AX51" s="10"/>
      <c r="AY51" s="10">
        <f t="shared" si="22"/>
        <v>0</v>
      </c>
      <c r="AZ51" s="10"/>
      <c r="BA51" s="10">
        <f t="shared" si="23"/>
        <v>0</v>
      </c>
      <c r="BB51" s="10"/>
      <c r="BC51" s="69">
        <f t="shared" si="24"/>
        <v>0</v>
      </c>
      <c r="BD51" s="10"/>
      <c r="BE51" s="9"/>
      <c r="BF51" s="10"/>
      <c r="BG51" s="9"/>
      <c r="BH51" s="10">
        <f t="shared" si="26"/>
        <v>0</v>
      </c>
      <c r="BI51" s="9"/>
      <c r="BJ51" s="10">
        <f t="shared" si="27"/>
        <v>0</v>
      </c>
      <c r="BK51" s="9"/>
      <c r="BL51" s="10">
        <f t="shared" si="28"/>
        <v>0</v>
      </c>
      <c r="BM51" s="9"/>
      <c r="BN51" s="11">
        <f t="shared" si="29"/>
        <v>0</v>
      </c>
      <c r="BO51" s="10"/>
      <c r="BP51" s="10">
        <f t="shared" si="30"/>
        <v>0</v>
      </c>
      <c r="BQ51" s="10"/>
      <c r="BR51" s="10">
        <f t="shared" si="31"/>
        <v>0</v>
      </c>
      <c r="BS51" s="10"/>
      <c r="BT51" s="10">
        <f t="shared" si="32"/>
        <v>0</v>
      </c>
      <c r="BU51" s="10"/>
      <c r="BV51" s="69">
        <f t="shared" si="33"/>
        <v>0</v>
      </c>
      <c r="BW51" s="3" t="s">
        <v>59</v>
      </c>
      <c r="BY51" s="23"/>
    </row>
    <row r="52" spans="1:77" ht="51.75" customHeight="1" x14ac:dyDescent="0.35">
      <c r="A52" s="95" t="s">
        <v>60</v>
      </c>
      <c r="B52" s="88" t="s">
        <v>61</v>
      </c>
      <c r="C52" s="73" t="s">
        <v>39</v>
      </c>
      <c r="D52" s="9">
        <v>157309.6</v>
      </c>
      <c r="E52" s="9"/>
      <c r="F52" s="10">
        <f t="shared" si="34"/>
        <v>157309.6</v>
      </c>
      <c r="G52" s="9">
        <v>6917.74</v>
      </c>
      <c r="H52" s="10">
        <f t="shared" si="35"/>
        <v>164227.34</v>
      </c>
      <c r="I52" s="9"/>
      <c r="J52" s="10">
        <f t="shared" si="36"/>
        <v>164227.34</v>
      </c>
      <c r="K52" s="9"/>
      <c r="L52" s="10">
        <f t="shared" si="3"/>
        <v>164227.34</v>
      </c>
      <c r="M52" s="9"/>
      <c r="N52" s="10">
        <f t="shared" si="4"/>
        <v>164227.34</v>
      </c>
      <c r="O52" s="9"/>
      <c r="P52" s="10">
        <f t="shared" si="5"/>
        <v>164227.34</v>
      </c>
      <c r="Q52" s="9">
        <v>51763.614000000001</v>
      </c>
      <c r="R52" s="10">
        <f t="shared" si="6"/>
        <v>215990.954</v>
      </c>
      <c r="S52" s="10"/>
      <c r="T52" s="10">
        <f t="shared" si="7"/>
        <v>215990.954</v>
      </c>
      <c r="U52" s="10"/>
      <c r="V52" s="10">
        <f t="shared" si="8"/>
        <v>215990.954</v>
      </c>
      <c r="W52" s="10">
        <v>-101419.864</v>
      </c>
      <c r="X52" s="10">
        <f t="shared" si="9"/>
        <v>114571.09</v>
      </c>
      <c r="Y52" s="10"/>
      <c r="Z52" s="10">
        <f t="shared" si="10"/>
        <v>114571.09</v>
      </c>
      <c r="AA52" s="10"/>
      <c r="AB52" s="10">
        <f t="shared" si="11"/>
        <v>114571.09</v>
      </c>
      <c r="AC52" s="10"/>
      <c r="AD52" s="69">
        <f t="shared" si="12"/>
        <v>114571.09</v>
      </c>
      <c r="AE52" s="10">
        <v>0</v>
      </c>
      <c r="AF52" s="9"/>
      <c r="AG52" s="10">
        <f t="shared" si="13"/>
        <v>0</v>
      </c>
      <c r="AH52" s="9"/>
      <c r="AI52" s="10">
        <f t="shared" si="14"/>
        <v>0</v>
      </c>
      <c r="AJ52" s="9"/>
      <c r="AK52" s="10">
        <f t="shared" si="15"/>
        <v>0</v>
      </c>
      <c r="AL52" s="9"/>
      <c r="AM52" s="10">
        <f t="shared" si="16"/>
        <v>0</v>
      </c>
      <c r="AN52" s="9"/>
      <c r="AO52" s="10">
        <f t="shared" si="17"/>
        <v>0</v>
      </c>
      <c r="AP52" s="9"/>
      <c r="AQ52" s="10">
        <f t="shared" si="18"/>
        <v>0</v>
      </c>
      <c r="AR52" s="9"/>
      <c r="AS52" s="10">
        <f t="shared" si="19"/>
        <v>0</v>
      </c>
      <c r="AT52" s="10"/>
      <c r="AU52" s="10">
        <f t="shared" si="20"/>
        <v>0</v>
      </c>
      <c r="AV52" s="10"/>
      <c r="AW52" s="10">
        <f t="shared" si="21"/>
        <v>0</v>
      </c>
      <c r="AX52" s="10">
        <v>101419.864</v>
      </c>
      <c r="AY52" s="10">
        <f t="shared" si="22"/>
        <v>101419.864</v>
      </c>
      <c r="AZ52" s="10"/>
      <c r="BA52" s="10">
        <f t="shared" si="23"/>
        <v>101419.864</v>
      </c>
      <c r="BB52" s="10"/>
      <c r="BC52" s="69">
        <f t="shared" si="24"/>
        <v>101419.864</v>
      </c>
      <c r="BD52" s="10">
        <v>0</v>
      </c>
      <c r="BE52" s="9"/>
      <c r="BF52" s="10">
        <f t="shared" si="25"/>
        <v>0</v>
      </c>
      <c r="BG52" s="9"/>
      <c r="BH52" s="10">
        <f t="shared" si="26"/>
        <v>0</v>
      </c>
      <c r="BI52" s="9"/>
      <c r="BJ52" s="10">
        <f t="shared" si="27"/>
        <v>0</v>
      </c>
      <c r="BK52" s="9"/>
      <c r="BL52" s="10">
        <f t="shared" si="28"/>
        <v>0</v>
      </c>
      <c r="BM52" s="9"/>
      <c r="BN52" s="11">
        <f t="shared" si="29"/>
        <v>0</v>
      </c>
      <c r="BO52" s="10"/>
      <c r="BP52" s="10">
        <f t="shared" si="30"/>
        <v>0</v>
      </c>
      <c r="BQ52" s="10"/>
      <c r="BR52" s="10">
        <f t="shared" si="31"/>
        <v>0</v>
      </c>
      <c r="BS52" s="10"/>
      <c r="BT52" s="10">
        <f t="shared" si="32"/>
        <v>0</v>
      </c>
      <c r="BU52" s="10"/>
      <c r="BV52" s="69">
        <f t="shared" si="33"/>
        <v>0</v>
      </c>
      <c r="BW52" s="3" t="s">
        <v>62</v>
      </c>
      <c r="BY52" s="23"/>
    </row>
    <row r="53" spans="1:77" ht="36" x14ac:dyDescent="0.35">
      <c r="A53" s="95"/>
      <c r="B53" s="88"/>
      <c r="C53" s="73" t="s">
        <v>45</v>
      </c>
      <c r="D53" s="9">
        <v>1534.9</v>
      </c>
      <c r="E53" s="9"/>
      <c r="F53" s="10">
        <f t="shared" si="34"/>
        <v>1534.9</v>
      </c>
      <c r="G53" s="9"/>
      <c r="H53" s="10">
        <f t="shared" si="35"/>
        <v>1534.9</v>
      </c>
      <c r="I53" s="9"/>
      <c r="J53" s="10">
        <f t="shared" si="36"/>
        <v>1534.9</v>
      </c>
      <c r="K53" s="9"/>
      <c r="L53" s="10">
        <f t="shared" si="3"/>
        <v>1534.9</v>
      </c>
      <c r="M53" s="9"/>
      <c r="N53" s="10">
        <f t="shared" si="4"/>
        <v>1534.9</v>
      </c>
      <c r="O53" s="9"/>
      <c r="P53" s="10">
        <f t="shared" si="5"/>
        <v>1534.9</v>
      </c>
      <c r="Q53" s="9"/>
      <c r="R53" s="10">
        <f t="shared" si="6"/>
        <v>1534.9</v>
      </c>
      <c r="S53" s="10"/>
      <c r="T53" s="10">
        <f t="shared" si="7"/>
        <v>1534.9</v>
      </c>
      <c r="U53" s="10"/>
      <c r="V53" s="10">
        <f t="shared" si="8"/>
        <v>1534.9</v>
      </c>
      <c r="W53" s="10"/>
      <c r="X53" s="10">
        <f t="shared" si="9"/>
        <v>1534.9</v>
      </c>
      <c r="Y53" s="10"/>
      <c r="Z53" s="10">
        <f t="shared" si="10"/>
        <v>1534.9</v>
      </c>
      <c r="AA53" s="10"/>
      <c r="AB53" s="10">
        <f t="shared" si="11"/>
        <v>1534.9</v>
      </c>
      <c r="AC53" s="10"/>
      <c r="AD53" s="69">
        <f t="shared" si="12"/>
        <v>1534.9</v>
      </c>
      <c r="AE53" s="10">
        <v>0</v>
      </c>
      <c r="AF53" s="9"/>
      <c r="AG53" s="10">
        <f t="shared" si="13"/>
        <v>0</v>
      </c>
      <c r="AH53" s="9"/>
      <c r="AI53" s="10">
        <f t="shared" si="14"/>
        <v>0</v>
      </c>
      <c r="AJ53" s="9"/>
      <c r="AK53" s="10">
        <f t="shared" si="15"/>
        <v>0</v>
      </c>
      <c r="AL53" s="9"/>
      <c r="AM53" s="10">
        <f t="shared" si="16"/>
        <v>0</v>
      </c>
      <c r="AN53" s="9"/>
      <c r="AO53" s="10">
        <f t="shared" si="17"/>
        <v>0</v>
      </c>
      <c r="AP53" s="9"/>
      <c r="AQ53" s="10">
        <f t="shared" si="18"/>
        <v>0</v>
      </c>
      <c r="AR53" s="9"/>
      <c r="AS53" s="10">
        <f t="shared" si="19"/>
        <v>0</v>
      </c>
      <c r="AT53" s="10"/>
      <c r="AU53" s="10">
        <f t="shared" si="20"/>
        <v>0</v>
      </c>
      <c r="AV53" s="10"/>
      <c r="AW53" s="10">
        <f t="shared" si="21"/>
        <v>0</v>
      </c>
      <c r="AX53" s="10"/>
      <c r="AY53" s="10">
        <f t="shared" si="22"/>
        <v>0</v>
      </c>
      <c r="AZ53" s="10"/>
      <c r="BA53" s="10">
        <f t="shared" si="23"/>
        <v>0</v>
      </c>
      <c r="BB53" s="10"/>
      <c r="BC53" s="69">
        <f t="shared" si="24"/>
        <v>0</v>
      </c>
      <c r="BD53" s="10">
        <v>0</v>
      </c>
      <c r="BE53" s="9"/>
      <c r="BF53" s="10">
        <f t="shared" si="25"/>
        <v>0</v>
      </c>
      <c r="BG53" s="9"/>
      <c r="BH53" s="10">
        <f t="shared" si="26"/>
        <v>0</v>
      </c>
      <c r="BI53" s="9"/>
      <c r="BJ53" s="10">
        <f t="shared" si="27"/>
        <v>0</v>
      </c>
      <c r="BK53" s="9"/>
      <c r="BL53" s="10">
        <f t="shared" si="28"/>
        <v>0</v>
      </c>
      <c r="BM53" s="9"/>
      <c r="BN53" s="11">
        <f t="shared" si="29"/>
        <v>0</v>
      </c>
      <c r="BO53" s="10"/>
      <c r="BP53" s="10">
        <f t="shared" si="30"/>
        <v>0</v>
      </c>
      <c r="BQ53" s="10"/>
      <c r="BR53" s="10">
        <f t="shared" si="31"/>
        <v>0</v>
      </c>
      <c r="BS53" s="10"/>
      <c r="BT53" s="10">
        <f t="shared" si="32"/>
        <v>0</v>
      </c>
      <c r="BU53" s="10"/>
      <c r="BV53" s="69">
        <f t="shared" si="33"/>
        <v>0</v>
      </c>
      <c r="BW53" s="3" t="s">
        <v>62</v>
      </c>
      <c r="BY53" s="23"/>
    </row>
    <row r="54" spans="1:77" ht="54" x14ac:dyDescent="0.35">
      <c r="A54" s="95" t="s">
        <v>63</v>
      </c>
      <c r="B54" s="88" t="s">
        <v>64</v>
      </c>
      <c r="C54" s="73" t="s">
        <v>39</v>
      </c>
      <c r="D54" s="9">
        <v>122109.1</v>
      </c>
      <c r="E54" s="9"/>
      <c r="F54" s="10">
        <f t="shared" si="34"/>
        <v>122109.1</v>
      </c>
      <c r="G54" s="9">
        <v>65.174000000000007</v>
      </c>
      <c r="H54" s="10">
        <f t="shared" si="35"/>
        <v>122174.274</v>
      </c>
      <c r="I54" s="9"/>
      <c r="J54" s="10">
        <f t="shared" si="36"/>
        <v>122174.274</v>
      </c>
      <c r="K54" s="9"/>
      <c r="L54" s="10">
        <f t="shared" si="3"/>
        <v>122174.274</v>
      </c>
      <c r="M54" s="9"/>
      <c r="N54" s="10">
        <f t="shared" si="4"/>
        <v>122174.274</v>
      </c>
      <c r="O54" s="9"/>
      <c r="P54" s="10">
        <f t="shared" si="5"/>
        <v>122174.274</v>
      </c>
      <c r="Q54" s="9">
        <v>29993.163</v>
      </c>
      <c r="R54" s="10">
        <f t="shared" si="6"/>
        <v>152167.43700000001</v>
      </c>
      <c r="S54" s="10"/>
      <c r="T54" s="10">
        <f t="shared" si="7"/>
        <v>152167.43700000001</v>
      </c>
      <c r="U54" s="10"/>
      <c r="V54" s="10">
        <f t="shared" si="8"/>
        <v>152167.43700000001</v>
      </c>
      <c r="W54" s="10"/>
      <c r="X54" s="10">
        <f t="shared" si="9"/>
        <v>152167.43700000001</v>
      </c>
      <c r="Y54" s="10"/>
      <c r="Z54" s="10">
        <f t="shared" si="10"/>
        <v>152167.43700000001</v>
      </c>
      <c r="AA54" s="10"/>
      <c r="AB54" s="10">
        <f t="shared" si="11"/>
        <v>152167.43700000001</v>
      </c>
      <c r="AC54" s="10"/>
      <c r="AD54" s="69">
        <f t="shared" si="12"/>
        <v>152167.43700000001</v>
      </c>
      <c r="AE54" s="10">
        <v>0</v>
      </c>
      <c r="AF54" s="9"/>
      <c r="AG54" s="10">
        <f t="shared" si="13"/>
        <v>0</v>
      </c>
      <c r="AH54" s="9"/>
      <c r="AI54" s="10">
        <f t="shared" si="14"/>
        <v>0</v>
      </c>
      <c r="AJ54" s="9"/>
      <c r="AK54" s="10">
        <f t="shared" si="15"/>
        <v>0</v>
      </c>
      <c r="AL54" s="9"/>
      <c r="AM54" s="10">
        <f t="shared" si="16"/>
        <v>0</v>
      </c>
      <c r="AN54" s="9"/>
      <c r="AO54" s="10">
        <f t="shared" si="17"/>
        <v>0</v>
      </c>
      <c r="AP54" s="9"/>
      <c r="AQ54" s="10">
        <f t="shared" si="18"/>
        <v>0</v>
      </c>
      <c r="AR54" s="9"/>
      <c r="AS54" s="10">
        <f t="shared" si="19"/>
        <v>0</v>
      </c>
      <c r="AT54" s="10"/>
      <c r="AU54" s="10">
        <f t="shared" si="20"/>
        <v>0</v>
      </c>
      <c r="AV54" s="10"/>
      <c r="AW54" s="10">
        <f t="shared" si="21"/>
        <v>0</v>
      </c>
      <c r="AX54" s="10"/>
      <c r="AY54" s="10">
        <f t="shared" si="22"/>
        <v>0</v>
      </c>
      <c r="AZ54" s="10"/>
      <c r="BA54" s="10">
        <f t="shared" si="23"/>
        <v>0</v>
      </c>
      <c r="BB54" s="10"/>
      <c r="BC54" s="69">
        <f t="shared" si="24"/>
        <v>0</v>
      </c>
      <c r="BD54" s="10">
        <v>0</v>
      </c>
      <c r="BE54" s="9"/>
      <c r="BF54" s="10">
        <f t="shared" si="25"/>
        <v>0</v>
      </c>
      <c r="BG54" s="9"/>
      <c r="BH54" s="10">
        <f t="shared" si="26"/>
        <v>0</v>
      </c>
      <c r="BI54" s="9"/>
      <c r="BJ54" s="10">
        <f t="shared" si="27"/>
        <v>0</v>
      </c>
      <c r="BK54" s="9"/>
      <c r="BL54" s="10">
        <f t="shared" si="28"/>
        <v>0</v>
      </c>
      <c r="BM54" s="9"/>
      <c r="BN54" s="11">
        <f t="shared" si="29"/>
        <v>0</v>
      </c>
      <c r="BO54" s="10"/>
      <c r="BP54" s="10">
        <f t="shared" si="30"/>
        <v>0</v>
      </c>
      <c r="BQ54" s="10"/>
      <c r="BR54" s="10">
        <f t="shared" si="31"/>
        <v>0</v>
      </c>
      <c r="BS54" s="10"/>
      <c r="BT54" s="10">
        <f t="shared" si="32"/>
        <v>0</v>
      </c>
      <c r="BU54" s="10"/>
      <c r="BV54" s="69">
        <f t="shared" si="33"/>
        <v>0</v>
      </c>
      <c r="BW54" s="3" t="s">
        <v>65</v>
      </c>
      <c r="BY54" s="23"/>
    </row>
    <row r="55" spans="1:77" ht="36" x14ac:dyDescent="0.35">
      <c r="A55" s="95"/>
      <c r="B55" s="88"/>
      <c r="C55" s="73" t="s">
        <v>45</v>
      </c>
      <c r="D55" s="9">
        <v>377.3</v>
      </c>
      <c r="E55" s="9"/>
      <c r="F55" s="10">
        <f t="shared" si="34"/>
        <v>377.3</v>
      </c>
      <c r="G55" s="9"/>
      <c r="H55" s="10">
        <f t="shared" si="35"/>
        <v>377.3</v>
      </c>
      <c r="I55" s="9"/>
      <c r="J55" s="10">
        <f t="shared" si="36"/>
        <v>377.3</v>
      </c>
      <c r="K55" s="9"/>
      <c r="L55" s="10">
        <f t="shared" si="3"/>
        <v>377.3</v>
      </c>
      <c r="M55" s="9"/>
      <c r="N55" s="10">
        <f t="shared" si="4"/>
        <v>377.3</v>
      </c>
      <c r="O55" s="9"/>
      <c r="P55" s="10">
        <f t="shared" si="5"/>
        <v>377.3</v>
      </c>
      <c r="Q55" s="9"/>
      <c r="R55" s="10">
        <f t="shared" si="6"/>
        <v>377.3</v>
      </c>
      <c r="S55" s="10"/>
      <c r="T55" s="10">
        <f t="shared" si="7"/>
        <v>377.3</v>
      </c>
      <c r="U55" s="10"/>
      <c r="V55" s="10">
        <f t="shared" si="8"/>
        <v>377.3</v>
      </c>
      <c r="W55" s="10"/>
      <c r="X55" s="10">
        <f t="shared" si="9"/>
        <v>377.3</v>
      </c>
      <c r="Y55" s="10"/>
      <c r="Z55" s="10">
        <f t="shared" si="10"/>
        <v>377.3</v>
      </c>
      <c r="AA55" s="10"/>
      <c r="AB55" s="10">
        <f t="shared" si="11"/>
        <v>377.3</v>
      </c>
      <c r="AC55" s="10"/>
      <c r="AD55" s="69">
        <f t="shared" si="12"/>
        <v>377.3</v>
      </c>
      <c r="AE55" s="10">
        <v>0</v>
      </c>
      <c r="AF55" s="9"/>
      <c r="AG55" s="10">
        <f t="shared" si="13"/>
        <v>0</v>
      </c>
      <c r="AH55" s="9"/>
      <c r="AI55" s="10">
        <f t="shared" si="14"/>
        <v>0</v>
      </c>
      <c r="AJ55" s="9"/>
      <c r="AK55" s="10">
        <f t="shared" si="15"/>
        <v>0</v>
      </c>
      <c r="AL55" s="9"/>
      <c r="AM55" s="10">
        <f t="shared" si="16"/>
        <v>0</v>
      </c>
      <c r="AN55" s="9"/>
      <c r="AO55" s="10">
        <f t="shared" si="17"/>
        <v>0</v>
      </c>
      <c r="AP55" s="9"/>
      <c r="AQ55" s="10">
        <f t="shared" si="18"/>
        <v>0</v>
      </c>
      <c r="AR55" s="9"/>
      <c r="AS55" s="10">
        <f t="shared" si="19"/>
        <v>0</v>
      </c>
      <c r="AT55" s="10"/>
      <c r="AU55" s="10">
        <f t="shared" si="20"/>
        <v>0</v>
      </c>
      <c r="AV55" s="10"/>
      <c r="AW55" s="10">
        <f t="shared" si="21"/>
        <v>0</v>
      </c>
      <c r="AX55" s="10"/>
      <c r="AY55" s="10">
        <f t="shared" si="22"/>
        <v>0</v>
      </c>
      <c r="AZ55" s="10"/>
      <c r="BA55" s="10">
        <f t="shared" si="23"/>
        <v>0</v>
      </c>
      <c r="BB55" s="10"/>
      <c r="BC55" s="69">
        <f t="shared" si="24"/>
        <v>0</v>
      </c>
      <c r="BD55" s="10">
        <v>0</v>
      </c>
      <c r="BE55" s="9"/>
      <c r="BF55" s="10">
        <f t="shared" si="25"/>
        <v>0</v>
      </c>
      <c r="BG55" s="9"/>
      <c r="BH55" s="10">
        <f t="shared" si="26"/>
        <v>0</v>
      </c>
      <c r="BI55" s="9"/>
      <c r="BJ55" s="10">
        <f t="shared" si="27"/>
        <v>0</v>
      </c>
      <c r="BK55" s="9"/>
      <c r="BL55" s="10">
        <f t="shared" si="28"/>
        <v>0</v>
      </c>
      <c r="BM55" s="9"/>
      <c r="BN55" s="11">
        <f t="shared" si="29"/>
        <v>0</v>
      </c>
      <c r="BO55" s="10"/>
      <c r="BP55" s="10">
        <f t="shared" si="30"/>
        <v>0</v>
      </c>
      <c r="BQ55" s="10"/>
      <c r="BR55" s="10">
        <f t="shared" si="31"/>
        <v>0</v>
      </c>
      <c r="BS55" s="10"/>
      <c r="BT55" s="10">
        <f t="shared" si="32"/>
        <v>0</v>
      </c>
      <c r="BU55" s="10"/>
      <c r="BV55" s="69">
        <f t="shared" si="33"/>
        <v>0</v>
      </c>
      <c r="BW55" s="3" t="s">
        <v>65</v>
      </c>
      <c r="BY55" s="23"/>
    </row>
    <row r="56" spans="1:77" ht="54" x14ac:dyDescent="0.35">
      <c r="A56" s="95" t="s">
        <v>66</v>
      </c>
      <c r="B56" s="88" t="s">
        <v>67</v>
      </c>
      <c r="C56" s="73" t="s">
        <v>39</v>
      </c>
      <c r="D56" s="9">
        <v>53552.5</v>
      </c>
      <c r="E56" s="9"/>
      <c r="F56" s="10">
        <f t="shared" si="34"/>
        <v>53552.5</v>
      </c>
      <c r="G56" s="9"/>
      <c r="H56" s="10">
        <f t="shared" si="35"/>
        <v>53552.5</v>
      </c>
      <c r="I56" s="9"/>
      <c r="J56" s="10">
        <f t="shared" si="36"/>
        <v>53552.5</v>
      </c>
      <c r="K56" s="9"/>
      <c r="L56" s="10">
        <f t="shared" si="3"/>
        <v>53552.5</v>
      </c>
      <c r="M56" s="9">
        <v>-45000</v>
      </c>
      <c r="N56" s="10">
        <f t="shared" si="4"/>
        <v>8552.5</v>
      </c>
      <c r="O56" s="9"/>
      <c r="P56" s="10">
        <f t="shared" si="5"/>
        <v>8552.5</v>
      </c>
      <c r="Q56" s="9">
        <v>-5314.9709999999995</v>
      </c>
      <c r="R56" s="10">
        <f t="shared" si="6"/>
        <v>3237.5290000000005</v>
      </c>
      <c r="S56" s="10"/>
      <c r="T56" s="10">
        <f t="shared" si="7"/>
        <v>3237.5290000000005</v>
      </c>
      <c r="U56" s="10"/>
      <c r="V56" s="10">
        <f t="shared" si="8"/>
        <v>3237.5290000000005</v>
      </c>
      <c r="W56" s="10"/>
      <c r="X56" s="10">
        <f t="shared" si="9"/>
        <v>3237.5290000000005</v>
      </c>
      <c r="Y56" s="10"/>
      <c r="Z56" s="10">
        <f t="shared" si="10"/>
        <v>3237.5290000000005</v>
      </c>
      <c r="AA56" s="10"/>
      <c r="AB56" s="10">
        <f t="shared" si="11"/>
        <v>3237.5290000000005</v>
      </c>
      <c r="AC56" s="10">
        <v>-3237.529</v>
      </c>
      <c r="AD56" s="69">
        <f t="shared" si="12"/>
        <v>0</v>
      </c>
      <c r="AE56" s="10">
        <v>51507.3</v>
      </c>
      <c r="AF56" s="9"/>
      <c r="AG56" s="10">
        <f t="shared" si="13"/>
        <v>51507.3</v>
      </c>
      <c r="AH56" s="9"/>
      <c r="AI56" s="10">
        <f t="shared" si="14"/>
        <v>51507.3</v>
      </c>
      <c r="AJ56" s="9"/>
      <c r="AK56" s="10">
        <f t="shared" si="15"/>
        <v>51507.3</v>
      </c>
      <c r="AL56" s="9"/>
      <c r="AM56" s="10">
        <f t="shared" si="16"/>
        <v>51507.3</v>
      </c>
      <c r="AN56" s="9">
        <v>45000</v>
      </c>
      <c r="AO56" s="10">
        <f t="shared" si="17"/>
        <v>96507.3</v>
      </c>
      <c r="AP56" s="9"/>
      <c r="AQ56" s="10">
        <f t="shared" si="18"/>
        <v>96507.3</v>
      </c>
      <c r="AR56" s="9">
        <v>5314.9709999999995</v>
      </c>
      <c r="AS56" s="10">
        <f t="shared" si="19"/>
        <v>101822.27100000001</v>
      </c>
      <c r="AT56" s="10"/>
      <c r="AU56" s="10">
        <f t="shared" si="20"/>
        <v>101822.27100000001</v>
      </c>
      <c r="AV56" s="10"/>
      <c r="AW56" s="10">
        <f t="shared" si="21"/>
        <v>101822.27100000001</v>
      </c>
      <c r="AX56" s="10"/>
      <c r="AY56" s="10">
        <f t="shared" si="22"/>
        <v>101822.27100000001</v>
      </c>
      <c r="AZ56" s="10"/>
      <c r="BA56" s="10">
        <f t="shared" si="23"/>
        <v>101822.27100000001</v>
      </c>
      <c r="BB56" s="10"/>
      <c r="BC56" s="69">
        <f t="shared" si="24"/>
        <v>101822.27100000001</v>
      </c>
      <c r="BD56" s="10">
        <v>0</v>
      </c>
      <c r="BE56" s="9"/>
      <c r="BF56" s="10">
        <f t="shared" si="25"/>
        <v>0</v>
      </c>
      <c r="BG56" s="9"/>
      <c r="BH56" s="10">
        <f t="shared" si="26"/>
        <v>0</v>
      </c>
      <c r="BI56" s="9"/>
      <c r="BJ56" s="10">
        <f t="shared" si="27"/>
        <v>0</v>
      </c>
      <c r="BK56" s="9"/>
      <c r="BL56" s="10">
        <f t="shared" si="28"/>
        <v>0</v>
      </c>
      <c r="BM56" s="9"/>
      <c r="BN56" s="11">
        <f t="shared" si="29"/>
        <v>0</v>
      </c>
      <c r="BO56" s="10"/>
      <c r="BP56" s="10">
        <f t="shared" si="30"/>
        <v>0</v>
      </c>
      <c r="BQ56" s="10"/>
      <c r="BR56" s="10">
        <f t="shared" si="31"/>
        <v>0</v>
      </c>
      <c r="BS56" s="10"/>
      <c r="BT56" s="10">
        <f t="shared" si="32"/>
        <v>0</v>
      </c>
      <c r="BU56" s="10"/>
      <c r="BV56" s="69">
        <f t="shared" si="33"/>
        <v>0</v>
      </c>
      <c r="BW56" s="3" t="s">
        <v>68</v>
      </c>
      <c r="BY56" s="23"/>
    </row>
    <row r="57" spans="1:77" ht="36" x14ac:dyDescent="0.35">
      <c r="A57" s="95"/>
      <c r="B57" s="88"/>
      <c r="C57" s="73" t="s">
        <v>45</v>
      </c>
      <c r="D57" s="9">
        <v>0</v>
      </c>
      <c r="E57" s="9"/>
      <c r="F57" s="10">
        <f t="shared" si="34"/>
        <v>0</v>
      </c>
      <c r="G57" s="9"/>
      <c r="H57" s="10">
        <f t="shared" si="35"/>
        <v>0</v>
      </c>
      <c r="I57" s="9"/>
      <c r="J57" s="10">
        <f t="shared" si="36"/>
        <v>0</v>
      </c>
      <c r="K57" s="9"/>
      <c r="L57" s="10">
        <f t="shared" si="3"/>
        <v>0</v>
      </c>
      <c r="M57" s="9"/>
      <c r="N57" s="10">
        <f t="shared" si="4"/>
        <v>0</v>
      </c>
      <c r="O57" s="9"/>
      <c r="P57" s="10">
        <f t="shared" si="5"/>
        <v>0</v>
      </c>
      <c r="Q57" s="9"/>
      <c r="R57" s="10">
        <f t="shared" si="6"/>
        <v>0</v>
      </c>
      <c r="S57" s="10"/>
      <c r="T57" s="10">
        <f t="shared" si="7"/>
        <v>0</v>
      </c>
      <c r="U57" s="10"/>
      <c r="V57" s="10">
        <f t="shared" si="8"/>
        <v>0</v>
      </c>
      <c r="W57" s="10"/>
      <c r="X57" s="10">
        <f t="shared" si="9"/>
        <v>0</v>
      </c>
      <c r="Y57" s="10"/>
      <c r="Z57" s="10">
        <f t="shared" si="10"/>
        <v>0</v>
      </c>
      <c r="AA57" s="10"/>
      <c r="AB57" s="10">
        <f t="shared" si="11"/>
        <v>0</v>
      </c>
      <c r="AC57" s="10"/>
      <c r="AD57" s="69">
        <f t="shared" si="12"/>
        <v>0</v>
      </c>
      <c r="AE57" s="10">
        <v>1410.5</v>
      </c>
      <c r="AF57" s="9"/>
      <c r="AG57" s="10">
        <f t="shared" si="13"/>
        <v>1410.5</v>
      </c>
      <c r="AH57" s="9"/>
      <c r="AI57" s="10">
        <f t="shared" si="14"/>
        <v>1410.5</v>
      </c>
      <c r="AJ57" s="9"/>
      <c r="AK57" s="10">
        <f t="shared" si="15"/>
        <v>1410.5</v>
      </c>
      <c r="AL57" s="9"/>
      <c r="AM57" s="10">
        <f t="shared" si="16"/>
        <v>1410.5</v>
      </c>
      <c r="AN57" s="9"/>
      <c r="AO57" s="10">
        <f t="shared" si="17"/>
        <v>1410.5</v>
      </c>
      <c r="AP57" s="9"/>
      <c r="AQ57" s="10">
        <f t="shared" si="18"/>
        <v>1410.5</v>
      </c>
      <c r="AR57" s="9"/>
      <c r="AS57" s="10">
        <f t="shared" si="19"/>
        <v>1410.5</v>
      </c>
      <c r="AT57" s="10"/>
      <c r="AU57" s="10">
        <f t="shared" si="20"/>
        <v>1410.5</v>
      </c>
      <c r="AV57" s="10"/>
      <c r="AW57" s="10">
        <f t="shared" si="21"/>
        <v>1410.5</v>
      </c>
      <c r="AX57" s="10"/>
      <c r="AY57" s="10">
        <f t="shared" si="22"/>
        <v>1410.5</v>
      </c>
      <c r="AZ57" s="10"/>
      <c r="BA57" s="10">
        <f t="shared" si="23"/>
        <v>1410.5</v>
      </c>
      <c r="BB57" s="10"/>
      <c r="BC57" s="69">
        <f t="shared" si="24"/>
        <v>1410.5</v>
      </c>
      <c r="BD57" s="10">
        <v>0</v>
      </c>
      <c r="BE57" s="9"/>
      <c r="BF57" s="10">
        <f t="shared" si="25"/>
        <v>0</v>
      </c>
      <c r="BG57" s="9"/>
      <c r="BH57" s="10">
        <f t="shared" si="26"/>
        <v>0</v>
      </c>
      <c r="BI57" s="9"/>
      <c r="BJ57" s="10">
        <f t="shared" si="27"/>
        <v>0</v>
      </c>
      <c r="BK57" s="9"/>
      <c r="BL57" s="10">
        <f t="shared" si="28"/>
        <v>0</v>
      </c>
      <c r="BM57" s="9"/>
      <c r="BN57" s="11">
        <f t="shared" si="29"/>
        <v>0</v>
      </c>
      <c r="BO57" s="10"/>
      <c r="BP57" s="10">
        <f t="shared" si="30"/>
        <v>0</v>
      </c>
      <c r="BQ57" s="10"/>
      <c r="BR57" s="10">
        <f t="shared" si="31"/>
        <v>0</v>
      </c>
      <c r="BS57" s="10"/>
      <c r="BT57" s="10">
        <f t="shared" si="32"/>
        <v>0</v>
      </c>
      <c r="BU57" s="10"/>
      <c r="BV57" s="69">
        <f t="shared" si="33"/>
        <v>0</v>
      </c>
      <c r="BW57" s="3" t="s">
        <v>68</v>
      </c>
      <c r="BY57" s="23"/>
    </row>
    <row r="58" spans="1:77" ht="54" x14ac:dyDescent="0.35">
      <c r="A58" s="65" t="s">
        <v>69</v>
      </c>
      <c r="B58" s="75" t="s">
        <v>70</v>
      </c>
      <c r="C58" s="73" t="s">
        <v>39</v>
      </c>
      <c r="D58" s="9"/>
      <c r="E58" s="9"/>
      <c r="F58" s="10"/>
      <c r="G58" s="9">
        <f>G60+G61</f>
        <v>121768.00599999999</v>
      </c>
      <c r="H58" s="10">
        <f t="shared" si="35"/>
        <v>121768.00599999999</v>
      </c>
      <c r="I58" s="9">
        <f>I60+I61</f>
        <v>0</v>
      </c>
      <c r="J58" s="10">
        <f t="shared" si="36"/>
        <v>121768.00599999999</v>
      </c>
      <c r="K58" s="9">
        <f>K60+K61</f>
        <v>0</v>
      </c>
      <c r="L58" s="10">
        <f t="shared" si="3"/>
        <v>121768.00599999999</v>
      </c>
      <c r="M58" s="9">
        <f>M60+M61</f>
        <v>59529.878000000012</v>
      </c>
      <c r="N58" s="10">
        <f t="shared" si="4"/>
        <v>181297.88400000002</v>
      </c>
      <c r="O58" s="9">
        <f>O60+O61</f>
        <v>0</v>
      </c>
      <c r="P58" s="10">
        <f t="shared" si="5"/>
        <v>181297.88400000002</v>
      </c>
      <c r="Q58" s="9">
        <f>Q60+Q61</f>
        <v>0</v>
      </c>
      <c r="R58" s="10">
        <f t="shared" si="6"/>
        <v>181297.88400000002</v>
      </c>
      <c r="S58" s="10">
        <f>S60+S61</f>
        <v>0</v>
      </c>
      <c r="T58" s="10">
        <f t="shared" si="7"/>
        <v>181297.88400000002</v>
      </c>
      <c r="U58" s="10">
        <f>U60+U61</f>
        <v>0</v>
      </c>
      <c r="V58" s="10">
        <f t="shared" si="8"/>
        <v>181297.88400000002</v>
      </c>
      <c r="W58" s="10">
        <f>W60+W61</f>
        <v>0</v>
      </c>
      <c r="X58" s="10">
        <f t="shared" si="9"/>
        <v>181297.88400000002</v>
      </c>
      <c r="Y58" s="10">
        <f>Y60+Y61</f>
        <v>0</v>
      </c>
      <c r="Z58" s="10">
        <f t="shared" si="10"/>
        <v>181297.88400000002</v>
      </c>
      <c r="AA58" s="10">
        <f>AA60+AA61</f>
        <v>0</v>
      </c>
      <c r="AB58" s="10">
        <f t="shared" si="11"/>
        <v>181297.88400000002</v>
      </c>
      <c r="AC58" s="10">
        <f>AC60+AC61</f>
        <v>0</v>
      </c>
      <c r="AD58" s="69">
        <f t="shared" si="12"/>
        <v>181297.88400000002</v>
      </c>
      <c r="AE58" s="10"/>
      <c r="AF58" s="9"/>
      <c r="AG58" s="10"/>
      <c r="AH58" s="9"/>
      <c r="AI58" s="10">
        <f t="shared" si="14"/>
        <v>0</v>
      </c>
      <c r="AJ58" s="9"/>
      <c r="AK58" s="10">
        <f t="shared" si="15"/>
        <v>0</v>
      </c>
      <c r="AL58" s="9"/>
      <c r="AM58" s="10">
        <f t="shared" si="16"/>
        <v>0</v>
      </c>
      <c r="AN58" s="9"/>
      <c r="AO58" s="10">
        <f t="shared" si="17"/>
        <v>0</v>
      </c>
      <c r="AP58" s="9"/>
      <c r="AQ58" s="10">
        <f t="shared" si="18"/>
        <v>0</v>
      </c>
      <c r="AR58" s="9"/>
      <c r="AS58" s="10">
        <f t="shared" si="19"/>
        <v>0</v>
      </c>
      <c r="AT58" s="10"/>
      <c r="AU58" s="10">
        <f t="shared" si="20"/>
        <v>0</v>
      </c>
      <c r="AV58" s="10"/>
      <c r="AW58" s="10">
        <f t="shared" si="21"/>
        <v>0</v>
      </c>
      <c r="AX58" s="10"/>
      <c r="AY58" s="10">
        <f t="shared" si="22"/>
        <v>0</v>
      </c>
      <c r="AZ58" s="10"/>
      <c r="BA58" s="10">
        <f t="shared" si="23"/>
        <v>0</v>
      </c>
      <c r="BB58" s="10"/>
      <c r="BC58" s="69">
        <f t="shared" si="24"/>
        <v>0</v>
      </c>
      <c r="BD58" s="10"/>
      <c r="BE58" s="9"/>
      <c r="BF58" s="10"/>
      <c r="BG58" s="9"/>
      <c r="BH58" s="10">
        <f t="shared" si="26"/>
        <v>0</v>
      </c>
      <c r="BI58" s="9"/>
      <c r="BJ58" s="10">
        <f t="shared" si="27"/>
        <v>0</v>
      </c>
      <c r="BK58" s="9"/>
      <c r="BL58" s="10">
        <f t="shared" si="28"/>
        <v>0</v>
      </c>
      <c r="BM58" s="9"/>
      <c r="BN58" s="11">
        <f t="shared" si="29"/>
        <v>0</v>
      </c>
      <c r="BO58" s="10"/>
      <c r="BP58" s="10">
        <f t="shared" si="30"/>
        <v>0</v>
      </c>
      <c r="BQ58" s="10"/>
      <c r="BR58" s="10">
        <f t="shared" si="31"/>
        <v>0</v>
      </c>
      <c r="BS58" s="10"/>
      <c r="BT58" s="10">
        <f t="shared" si="32"/>
        <v>0</v>
      </c>
      <c r="BU58" s="10"/>
      <c r="BV58" s="69">
        <f t="shared" si="33"/>
        <v>0</v>
      </c>
      <c r="BY58" s="23"/>
    </row>
    <row r="59" spans="1:77" x14ac:dyDescent="0.35">
      <c r="A59" s="65"/>
      <c r="B59" s="75" t="s">
        <v>31</v>
      </c>
      <c r="C59" s="73"/>
      <c r="D59" s="9"/>
      <c r="E59" s="9"/>
      <c r="F59" s="10"/>
      <c r="G59" s="9"/>
      <c r="H59" s="10"/>
      <c r="I59" s="9"/>
      <c r="J59" s="10"/>
      <c r="K59" s="9"/>
      <c r="L59" s="10"/>
      <c r="M59" s="9"/>
      <c r="N59" s="10"/>
      <c r="O59" s="9"/>
      <c r="P59" s="10"/>
      <c r="Q59" s="9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69"/>
      <c r="AE59" s="10"/>
      <c r="AF59" s="9"/>
      <c r="AG59" s="10"/>
      <c r="AH59" s="9"/>
      <c r="AI59" s="10"/>
      <c r="AJ59" s="9"/>
      <c r="AK59" s="10"/>
      <c r="AL59" s="9"/>
      <c r="AM59" s="10"/>
      <c r="AN59" s="9"/>
      <c r="AO59" s="10"/>
      <c r="AP59" s="9"/>
      <c r="AQ59" s="10"/>
      <c r="AR59" s="9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69"/>
      <c r="BD59" s="10"/>
      <c r="BE59" s="9"/>
      <c r="BF59" s="10"/>
      <c r="BG59" s="9"/>
      <c r="BH59" s="10"/>
      <c r="BI59" s="9"/>
      <c r="BJ59" s="10"/>
      <c r="BK59" s="9"/>
      <c r="BL59" s="10"/>
      <c r="BM59" s="9"/>
      <c r="BN59" s="11"/>
      <c r="BO59" s="10"/>
      <c r="BP59" s="10"/>
      <c r="BQ59" s="10"/>
      <c r="BR59" s="10"/>
      <c r="BS59" s="10"/>
      <c r="BT59" s="10"/>
      <c r="BU59" s="10"/>
      <c r="BV59" s="69"/>
      <c r="BY59" s="23"/>
    </row>
    <row r="60" spans="1:77" s="1" customFormat="1" hidden="1" x14ac:dyDescent="0.35">
      <c r="A60" s="39"/>
      <c r="B60" s="25" t="s">
        <v>32</v>
      </c>
      <c r="C60" s="26"/>
      <c r="D60" s="27"/>
      <c r="E60" s="28"/>
      <c r="F60" s="29"/>
      <c r="G60" s="28">
        <v>95080.23</v>
      </c>
      <c r="H60" s="29">
        <f t="shared" si="35"/>
        <v>95080.23</v>
      </c>
      <c r="I60" s="28"/>
      <c r="J60" s="29">
        <f t="shared" si="36"/>
        <v>95080.23</v>
      </c>
      <c r="K60" s="28"/>
      <c r="L60" s="29">
        <f t="shared" si="3"/>
        <v>95080.23</v>
      </c>
      <c r="M60" s="28">
        <v>-95080.23</v>
      </c>
      <c r="N60" s="29">
        <f t="shared" si="4"/>
        <v>0</v>
      </c>
      <c r="O60" s="28"/>
      <c r="P60" s="29">
        <f t="shared" si="5"/>
        <v>0</v>
      </c>
      <c r="Q60" s="28"/>
      <c r="R60" s="29">
        <f t="shared" si="6"/>
        <v>0</v>
      </c>
      <c r="S60" s="29"/>
      <c r="T60" s="29">
        <f t="shared" si="7"/>
        <v>0</v>
      </c>
      <c r="U60" s="29"/>
      <c r="V60" s="29">
        <f t="shared" si="8"/>
        <v>0</v>
      </c>
      <c r="W60" s="30"/>
      <c r="X60" s="29">
        <f t="shared" si="9"/>
        <v>0</v>
      </c>
      <c r="Y60" s="10"/>
      <c r="Z60" s="29">
        <f t="shared" si="10"/>
        <v>0</v>
      </c>
      <c r="AA60" s="10"/>
      <c r="AB60" s="29">
        <f t="shared" si="11"/>
        <v>0</v>
      </c>
      <c r="AC60" s="30"/>
      <c r="AD60" s="29">
        <f t="shared" si="12"/>
        <v>0</v>
      </c>
      <c r="AE60" s="31"/>
      <c r="AF60" s="28"/>
      <c r="AG60" s="29"/>
      <c r="AH60" s="28"/>
      <c r="AI60" s="29">
        <f t="shared" si="14"/>
        <v>0</v>
      </c>
      <c r="AJ60" s="28"/>
      <c r="AK60" s="29">
        <f t="shared" si="15"/>
        <v>0</v>
      </c>
      <c r="AL60" s="28"/>
      <c r="AM60" s="29">
        <f t="shared" si="16"/>
        <v>0</v>
      </c>
      <c r="AN60" s="28"/>
      <c r="AO60" s="29">
        <f t="shared" si="17"/>
        <v>0</v>
      </c>
      <c r="AP60" s="28"/>
      <c r="AQ60" s="29">
        <f t="shared" si="18"/>
        <v>0</v>
      </c>
      <c r="AR60" s="28"/>
      <c r="AS60" s="29">
        <f t="shared" si="19"/>
        <v>0</v>
      </c>
      <c r="AT60" s="29"/>
      <c r="AU60" s="29">
        <f t="shared" si="20"/>
        <v>0</v>
      </c>
      <c r="AV60" s="29"/>
      <c r="AW60" s="29">
        <f t="shared" si="21"/>
        <v>0</v>
      </c>
      <c r="AX60" s="30"/>
      <c r="AY60" s="29">
        <f t="shared" si="22"/>
        <v>0</v>
      </c>
      <c r="AZ60" s="10"/>
      <c r="BA60" s="29">
        <f t="shared" si="23"/>
        <v>0</v>
      </c>
      <c r="BB60" s="30"/>
      <c r="BC60" s="29">
        <f t="shared" si="24"/>
        <v>0</v>
      </c>
      <c r="BD60" s="31"/>
      <c r="BE60" s="27"/>
      <c r="BF60" s="29"/>
      <c r="BG60" s="28"/>
      <c r="BH60" s="29">
        <f t="shared" si="26"/>
        <v>0</v>
      </c>
      <c r="BI60" s="28"/>
      <c r="BJ60" s="29">
        <f t="shared" si="27"/>
        <v>0</v>
      </c>
      <c r="BK60" s="28"/>
      <c r="BL60" s="29">
        <f t="shared" si="28"/>
        <v>0</v>
      </c>
      <c r="BM60" s="28"/>
      <c r="BN60" s="32">
        <f t="shared" si="29"/>
        <v>0</v>
      </c>
      <c r="BO60" s="29"/>
      <c r="BP60" s="29">
        <f t="shared" si="30"/>
        <v>0</v>
      </c>
      <c r="BQ60" s="30"/>
      <c r="BR60" s="29">
        <f t="shared" si="31"/>
        <v>0</v>
      </c>
      <c r="BS60" s="10"/>
      <c r="BT60" s="29">
        <f t="shared" si="32"/>
        <v>0</v>
      </c>
      <c r="BU60" s="30"/>
      <c r="BV60" s="29">
        <f t="shared" si="33"/>
        <v>0</v>
      </c>
      <c r="BW60" s="33" t="s">
        <v>71</v>
      </c>
      <c r="BX60" s="34" t="s">
        <v>33</v>
      </c>
      <c r="BY60" s="35"/>
    </row>
    <row r="61" spans="1:77" x14ac:dyDescent="0.35">
      <c r="A61" s="65"/>
      <c r="B61" s="75" t="s">
        <v>36</v>
      </c>
      <c r="C61" s="78" t="s">
        <v>30</v>
      </c>
      <c r="D61" s="9"/>
      <c r="E61" s="9"/>
      <c r="F61" s="10"/>
      <c r="G61" s="9">
        <v>26687.776000000002</v>
      </c>
      <c r="H61" s="10">
        <f t="shared" si="35"/>
        <v>26687.776000000002</v>
      </c>
      <c r="I61" s="9"/>
      <c r="J61" s="10">
        <f t="shared" si="36"/>
        <v>26687.776000000002</v>
      </c>
      <c r="K61" s="9"/>
      <c r="L61" s="10">
        <f t="shared" si="3"/>
        <v>26687.776000000002</v>
      </c>
      <c r="M61" s="9">
        <v>154610.10800000001</v>
      </c>
      <c r="N61" s="10">
        <f t="shared" si="4"/>
        <v>181297.88400000002</v>
      </c>
      <c r="O61" s="9"/>
      <c r="P61" s="10">
        <f t="shared" si="5"/>
        <v>181297.88400000002</v>
      </c>
      <c r="Q61" s="9"/>
      <c r="R61" s="10">
        <f t="shared" si="6"/>
        <v>181297.88400000002</v>
      </c>
      <c r="S61" s="10"/>
      <c r="T61" s="10">
        <f t="shared" si="7"/>
        <v>181297.88400000002</v>
      </c>
      <c r="U61" s="10"/>
      <c r="V61" s="10">
        <f t="shared" si="8"/>
        <v>181297.88400000002</v>
      </c>
      <c r="W61" s="10"/>
      <c r="X61" s="10">
        <f t="shared" si="9"/>
        <v>181297.88400000002</v>
      </c>
      <c r="Y61" s="10"/>
      <c r="Z61" s="10">
        <f t="shared" si="10"/>
        <v>181297.88400000002</v>
      </c>
      <c r="AA61" s="10"/>
      <c r="AB61" s="10">
        <f t="shared" si="11"/>
        <v>181297.88400000002</v>
      </c>
      <c r="AC61" s="10"/>
      <c r="AD61" s="69">
        <f t="shared" si="12"/>
        <v>181297.88400000002</v>
      </c>
      <c r="AE61" s="10"/>
      <c r="AF61" s="9"/>
      <c r="AG61" s="10"/>
      <c r="AH61" s="9"/>
      <c r="AI61" s="10">
        <f t="shared" si="14"/>
        <v>0</v>
      </c>
      <c r="AJ61" s="9"/>
      <c r="AK61" s="10">
        <f t="shared" si="15"/>
        <v>0</v>
      </c>
      <c r="AL61" s="9"/>
      <c r="AM61" s="10">
        <f t="shared" si="16"/>
        <v>0</v>
      </c>
      <c r="AN61" s="9"/>
      <c r="AO61" s="10">
        <f t="shared" si="17"/>
        <v>0</v>
      </c>
      <c r="AP61" s="9"/>
      <c r="AQ61" s="10">
        <f t="shared" si="18"/>
        <v>0</v>
      </c>
      <c r="AR61" s="9"/>
      <c r="AS61" s="10">
        <f t="shared" si="19"/>
        <v>0</v>
      </c>
      <c r="AT61" s="10"/>
      <c r="AU61" s="10">
        <f t="shared" si="20"/>
        <v>0</v>
      </c>
      <c r="AV61" s="10"/>
      <c r="AW61" s="10">
        <f t="shared" si="21"/>
        <v>0</v>
      </c>
      <c r="AX61" s="10"/>
      <c r="AY61" s="10">
        <f t="shared" si="22"/>
        <v>0</v>
      </c>
      <c r="AZ61" s="10"/>
      <c r="BA61" s="10">
        <f t="shared" si="23"/>
        <v>0</v>
      </c>
      <c r="BB61" s="10"/>
      <c r="BC61" s="69">
        <f t="shared" si="24"/>
        <v>0</v>
      </c>
      <c r="BD61" s="10"/>
      <c r="BE61" s="9"/>
      <c r="BF61" s="10"/>
      <c r="BG61" s="9"/>
      <c r="BH61" s="10">
        <f t="shared" si="26"/>
        <v>0</v>
      </c>
      <c r="BI61" s="9"/>
      <c r="BJ61" s="10">
        <f t="shared" si="27"/>
        <v>0</v>
      </c>
      <c r="BK61" s="9"/>
      <c r="BL61" s="10">
        <f t="shared" si="28"/>
        <v>0</v>
      </c>
      <c r="BM61" s="9"/>
      <c r="BN61" s="11">
        <f t="shared" si="29"/>
        <v>0</v>
      </c>
      <c r="BO61" s="10"/>
      <c r="BP61" s="10">
        <f t="shared" si="30"/>
        <v>0</v>
      </c>
      <c r="BQ61" s="10"/>
      <c r="BR61" s="10">
        <f t="shared" si="31"/>
        <v>0</v>
      </c>
      <c r="BS61" s="10"/>
      <c r="BT61" s="10">
        <f t="shared" si="32"/>
        <v>0</v>
      </c>
      <c r="BU61" s="10"/>
      <c r="BV61" s="69">
        <f t="shared" si="33"/>
        <v>0</v>
      </c>
      <c r="BW61" s="3" t="s">
        <v>71</v>
      </c>
      <c r="BY61" s="23"/>
    </row>
    <row r="62" spans="1:77" ht="54" x14ac:dyDescent="0.35">
      <c r="A62" s="65" t="s">
        <v>72</v>
      </c>
      <c r="B62" s="75" t="s">
        <v>73</v>
      </c>
      <c r="C62" s="73" t="s">
        <v>39</v>
      </c>
      <c r="D62" s="9"/>
      <c r="E62" s="9"/>
      <c r="F62" s="10"/>
      <c r="G62" s="9">
        <f>G64+G65</f>
        <v>13869.562</v>
      </c>
      <c r="H62" s="10">
        <f t="shared" si="35"/>
        <v>13869.562</v>
      </c>
      <c r="I62" s="9">
        <f>I64+I65</f>
        <v>0</v>
      </c>
      <c r="J62" s="10">
        <f t="shared" si="36"/>
        <v>13869.562</v>
      </c>
      <c r="K62" s="9">
        <f>K64+K65</f>
        <v>0</v>
      </c>
      <c r="L62" s="10">
        <f t="shared" si="3"/>
        <v>13869.562</v>
      </c>
      <c r="M62" s="9">
        <f>M64+M65</f>
        <v>-10163.705</v>
      </c>
      <c r="N62" s="10">
        <f t="shared" si="4"/>
        <v>3705.857</v>
      </c>
      <c r="O62" s="9">
        <f>O64+O65</f>
        <v>0</v>
      </c>
      <c r="P62" s="10">
        <f t="shared" si="5"/>
        <v>3705.857</v>
      </c>
      <c r="Q62" s="9">
        <f>Q64+Q65</f>
        <v>0</v>
      </c>
      <c r="R62" s="10">
        <f t="shared" si="6"/>
        <v>3705.857</v>
      </c>
      <c r="S62" s="10">
        <f>S64+S65</f>
        <v>0</v>
      </c>
      <c r="T62" s="10">
        <f t="shared" si="7"/>
        <v>3705.857</v>
      </c>
      <c r="U62" s="10">
        <f>U64+U65</f>
        <v>0</v>
      </c>
      <c r="V62" s="10">
        <f t="shared" si="8"/>
        <v>3705.857</v>
      </c>
      <c r="W62" s="10">
        <f>W64+W65</f>
        <v>0</v>
      </c>
      <c r="X62" s="10">
        <f t="shared" si="9"/>
        <v>3705.857</v>
      </c>
      <c r="Y62" s="10">
        <f>Y64+Y65</f>
        <v>0</v>
      </c>
      <c r="Z62" s="10">
        <f t="shared" si="10"/>
        <v>3705.857</v>
      </c>
      <c r="AA62" s="10">
        <f>AA64+AA65</f>
        <v>0</v>
      </c>
      <c r="AB62" s="10">
        <f t="shared" si="11"/>
        <v>3705.857</v>
      </c>
      <c r="AC62" s="10">
        <f>AC64+AC65</f>
        <v>0</v>
      </c>
      <c r="AD62" s="69">
        <f t="shared" si="12"/>
        <v>3705.857</v>
      </c>
      <c r="AE62" s="10"/>
      <c r="AF62" s="9"/>
      <c r="AG62" s="10"/>
      <c r="AH62" s="9"/>
      <c r="AI62" s="10">
        <f t="shared" si="14"/>
        <v>0</v>
      </c>
      <c r="AJ62" s="9"/>
      <c r="AK62" s="10">
        <f t="shared" si="15"/>
        <v>0</v>
      </c>
      <c r="AL62" s="9"/>
      <c r="AM62" s="10">
        <f t="shared" si="16"/>
        <v>0</v>
      </c>
      <c r="AN62" s="9"/>
      <c r="AO62" s="10">
        <f t="shared" si="17"/>
        <v>0</v>
      </c>
      <c r="AP62" s="9"/>
      <c r="AQ62" s="10">
        <f t="shared" si="18"/>
        <v>0</v>
      </c>
      <c r="AR62" s="9"/>
      <c r="AS62" s="10">
        <f t="shared" si="19"/>
        <v>0</v>
      </c>
      <c r="AT62" s="10"/>
      <c r="AU62" s="10">
        <f t="shared" si="20"/>
        <v>0</v>
      </c>
      <c r="AV62" s="10"/>
      <c r="AW62" s="10">
        <f t="shared" si="21"/>
        <v>0</v>
      </c>
      <c r="AX62" s="10"/>
      <c r="AY62" s="10">
        <f t="shared" si="22"/>
        <v>0</v>
      </c>
      <c r="AZ62" s="10"/>
      <c r="BA62" s="10">
        <f t="shared" si="23"/>
        <v>0</v>
      </c>
      <c r="BB62" s="10"/>
      <c r="BC62" s="69">
        <f t="shared" si="24"/>
        <v>0</v>
      </c>
      <c r="BD62" s="10"/>
      <c r="BE62" s="9"/>
      <c r="BF62" s="10"/>
      <c r="BG62" s="9"/>
      <c r="BH62" s="10">
        <f t="shared" si="26"/>
        <v>0</v>
      </c>
      <c r="BI62" s="9"/>
      <c r="BJ62" s="10">
        <f t="shared" si="27"/>
        <v>0</v>
      </c>
      <c r="BK62" s="9"/>
      <c r="BL62" s="10">
        <f t="shared" si="28"/>
        <v>0</v>
      </c>
      <c r="BM62" s="9"/>
      <c r="BN62" s="11">
        <f t="shared" si="29"/>
        <v>0</v>
      </c>
      <c r="BO62" s="10"/>
      <c r="BP62" s="10">
        <f t="shared" si="30"/>
        <v>0</v>
      </c>
      <c r="BQ62" s="10"/>
      <c r="BR62" s="10">
        <f t="shared" si="31"/>
        <v>0</v>
      </c>
      <c r="BS62" s="10"/>
      <c r="BT62" s="10">
        <f t="shared" si="32"/>
        <v>0</v>
      </c>
      <c r="BU62" s="10"/>
      <c r="BV62" s="69">
        <f t="shared" si="33"/>
        <v>0</v>
      </c>
      <c r="BY62" s="23"/>
    </row>
    <row r="63" spans="1:77" s="1" customFormat="1" hidden="1" x14ac:dyDescent="0.35">
      <c r="A63" s="24"/>
      <c r="B63" s="25" t="s">
        <v>31</v>
      </c>
      <c r="C63" s="26"/>
      <c r="D63" s="27"/>
      <c r="E63" s="28"/>
      <c r="F63" s="29"/>
      <c r="G63" s="28"/>
      <c r="H63" s="29"/>
      <c r="I63" s="28"/>
      <c r="J63" s="29"/>
      <c r="K63" s="28"/>
      <c r="L63" s="29"/>
      <c r="M63" s="28"/>
      <c r="N63" s="29"/>
      <c r="O63" s="28"/>
      <c r="P63" s="29"/>
      <c r="Q63" s="28"/>
      <c r="R63" s="29"/>
      <c r="S63" s="29"/>
      <c r="T63" s="29"/>
      <c r="U63" s="29"/>
      <c r="V63" s="29"/>
      <c r="W63" s="30"/>
      <c r="X63" s="29"/>
      <c r="Y63" s="10"/>
      <c r="Z63" s="29"/>
      <c r="AA63" s="10"/>
      <c r="AB63" s="29"/>
      <c r="AC63" s="30"/>
      <c r="AD63" s="29"/>
      <c r="AE63" s="31"/>
      <c r="AF63" s="28"/>
      <c r="AG63" s="29"/>
      <c r="AH63" s="28"/>
      <c r="AI63" s="29"/>
      <c r="AJ63" s="28"/>
      <c r="AK63" s="29"/>
      <c r="AL63" s="28"/>
      <c r="AM63" s="29"/>
      <c r="AN63" s="28"/>
      <c r="AO63" s="29"/>
      <c r="AP63" s="28"/>
      <c r="AQ63" s="29"/>
      <c r="AR63" s="28"/>
      <c r="AS63" s="29"/>
      <c r="AT63" s="29"/>
      <c r="AU63" s="29"/>
      <c r="AV63" s="29"/>
      <c r="AW63" s="29"/>
      <c r="AX63" s="30"/>
      <c r="AY63" s="29"/>
      <c r="AZ63" s="10"/>
      <c r="BA63" s="29"/>
      <c r="BB63" s="30"/>
      <c r="BC63" s="29"/>
      <c r="BD63" s="31"/>
      <c r="BE63" s="27"/>
      <c r="BF63" s="29"/>
      <c r="BG63" s="28"/>
      <c r="BH63" s="29"/>
      <c r="BI63" s="28"/>
      <c r="BJ63" s="29"/>
      <c r="BK63" s="28"/>
      <c r="BL63" s="29"/>
      <c r="BM63" s="28"/>
      <c r="BN63" s="32"/>
      <c r="BO63" s="29"/>
      <c r="BP63" s="29"/>
      <c r="BQ63" s="30"/>
      <c r="BR63" s="29"/>
      <c r="BS63" s="10"/>
      <c r="BT63" s="29"/>
      <c r="BU63" s="30"/>
      <c r="BV63" s="29"/>
      <c r="BW63" s="3"/>
      <c r="BX63" s="34" t="s">
        <v>33</v>
      </c>
      <c r="BY63" s="35"/>
    </row>
    <row r="64" spans="1:77" s="1" customFormat="1" hidden="1" x14ac:dyDescent="0.35">
      <c r="A64" s="39"/>
      <c r="B64" s="25" t="s">
        <v>32</v>
      </c>
      <c r="C64" s="26"/>
      <c r="D64" s="27"/>
      <c r="E64" s="28"/>
      <c r="F64" s="29"/>
      <c r="G64" s="28">
        <v>3705.857</v>
      </c>
      <c r="H64" s="29">
        <f t="shared" si="35"/>
        <v>3705.857</v>
      </c>
      <c r="I64" s="28"/>
      <c r="J64" s="29">
        <f t="shared" si="36"/>
        <v>3705.857</v>
      </c>
      <c r="K64" s="28"/>
      <c r="L64" s="29">
        <f t="shared" si="3"/>
        <v>3705.857</v>
      </c>
      <c r="M64" s="28"/>
      <c r="N64" s="29">
        <f t="shared" si="4"/>
        <v>3705.857</v>
      </c>
      <c r="O64" s="28"/>
      <c r="P64" s="29">
        <f t="shared" si="5"/>
        <v>3705.857</v>
      </c>
      <c r="Q64" s="28"/>
      <c r="R64" s="29">
        <f t="shared" si="6"/>
        <v>3705.857</v>
      </c>
      <c r="S64" s="29"/>
      <c r="T64" s="29">
        <f t="shared" si="7"/>
        <v>3705.857</v>
      </c>
      <c r="U64" s="29"/>
      <c r="V64" s="29">
        <f t="shared" si="8"/>
        <v>3705.857</v>
      </c>
      <c r="W64" s="30"/>
      <c r="X64" s="29">
        <f t="shared" si="9"/>
        <v>3705.857</v>
      </c>
      <c r="Y64" s="10"/>
      <c r="Z64" s="29">
        <f t="shared" si="10"/>
        <v>3705.857</v>
      </c>
      <c r="AA64" s="10"/>
      <c r="AB64" s="29">
        <f t="shared" si="11"/>
        <v>3705.857</v>
      </c>
      <c r="AC64" s="30"/>
      <c r="AD64" s="29">
        <f t="shared" si="12"/>
        <v>3705.857</v>
      </c>
      <c r="AE64" s="31"/>
      <c r="AF64" s="28"/>
      <c r="AG64" s="29"/>
      <c r="AH64" s="28"/>
      <c r="AI64" s="29">
        <f t="shared" si="14"/>
        <v>0</v>
      </c>
      <c r="AJ64" s="28"/>
      <c r="AK64" s="29">
        <f t="shared" si="15"/>
        <v>0</v>
      </c>
      <c r="AL64" s="28"/>
      <c r="AM64" s="29">
        <f t="shared" si="16"/>
        <v>0</v>
      </c>
      <c r="AN64" s="28"/>
      <c r="AO64" s="29">
        <f t="shared" si="17"/>
        <v>0</v>
      </c>
      <c r="AP64" s="28"/>
      <c r="AQ64" s="29">
        <f t="shared" si="18"/>
        <v>0</v>
      </c>
      <c r="AR64" s="28"/>
      <c r="AS64" s="29">
        <f t="shared" si="19"/>
        <v>0</v>
      </c>
      <c r="AT64" s="29"/>
      <c r="AU64" s="29">
        <f t="shared" si="20"/>
        <v>0</v>
      </c>
      <c r="AV64" s="29"/>
      <c r="AW64" s="29">
        <f t="shared" si="21"/>
        <v>0</v>
      </c>
      <c r="AX64" s="30"/>
      <c r="AY64" s="29">
        <f t="shared" si="22"/>
        <v>0</v>
      </c>
      <c r="AZ64" s="10"/>
      <c r="BA64" s="29">
        <f t="shared" si="23"/>
        <v>0</v>
      </c>
      <c r="BB64" s="30"/>
      <c r="BC64" s="29">
        <f t="shared" si="24"/>
        <v>0</v>
      </c>
      <c r="BD64" s="31"/>
      <c r="BE64" s="27"/>
      <c r="BF64" s="29"/>
      <c r="BG64" s="28"/>
      <c r="BH64" s="29">
        <f t="shared" si="26"/>
        <v>0</v>
      </c>
      <c r="BI64" s="28"/>
      <c r="BJ64" s="29">
        <f t="shared" si="27"/>
        <v>0</v>
      </c>
      <c r="BK64" s="28"/>
      <c r="BL64" s="29">
        <f t="shared" si="28"/>
        <v>0</v>
      </c>
      <c r="BM64" s="28"/>
      <c r="BN64" s="32">
        <f t="shared" si="29"/>
        <v>0</v>
      </c>
      <c r="BO64" s="29"/>
      <c r="BP64" s="29">
        <f t="shared" si="30"/>
        <v>0</v>
      </c>
      <c r="BQ64" s="30"/>
      <c r="BR64" s="29">
        <f t="shared" si="31"/>
        <v>0</v>
      </c>
      <c r="BS64" s="10"/>
      <c r="BT64" s="29">
        <f t="shared" si="32"/>
        <v>0</v>
      </c>
      <c r="BU64" s="30"/>
      <c r="BV64" s="29">
        <f t="shared" si="33"/>
        <v>0</v>
      </c>
      <c r="BW64" s="33" t="s">
        <v>74</v>
      </c>
      <c r="BX64" s="34" t="s">
        <v>33</v>
      </c>
      <c r="BY64" s="35"/>
    </row>
    <row r="65" spans="1:77" s="1" customFormat="1" hidden="1" x14ac:dyDescent="0.35">
      <c r="A65" s="24"/>
      <c r="B65" s="25" t="s">
        <v>36</v>
      </c>
      <c r="C65" s="26"/>
      <c r="D65" s="27"/>
      <c r="E65" s="28"/>
      <c r="F65" s="29"/>
      <c r="G65" s="28">
        <v>10163.705</v>
      </c>
      <c r="H65" s="29">
        <f t="shared" si="35"/>
        <v>10163.705</v>
      </c>
      <c r="I65" s="28"/>
      <c r="J65" s="29">
        <f t="shared" si="36"/>
        <v>10163.705</v>
      </c>
      <c r="K65" s="28"/>
      <c r="L65" s="29">
        <f t="shared" si="3"/>
        <v>10163.705</v>
      </c>
      <c r="M65" s="28">
        <v>-10163.705</v>
      </c>
      <c r="N65" s="29">
        <f t="shared" si="4"/>
        <v>0</v>
      </c>
      <c r="O65" s="28"/>
      <c r="P65" s="29">
        <f t="shared" si="5"/>
        <v>0</v>
      </c>
      <c r="Q65" s="28"/>
      <c r="R65" s="29">
        <f t="shared" si="6"/>
        <v>0</v>
      </c>
      <c r="S65" s="29"/>
      <c r="T65" s="29">
        <f t="shared" si="7"/>
        <v>0</v>
      </c>
      <c r="U65" s="29"/>
      <c r="V65" s="29">
        <f t="shared" si="8"/>
        <v>0</v>
      </c>
      <c r="W65" s="30"/>
      <c r="X65" s="29">
        <f t="shared" si="9"/>
        <v>0</v>
      </c>
      <c r="Y65" s="10"/>
      <c r="Z65" s="29">
        <f t="shared" si="10"/>
        <v>0</v>
      </c>
      <c r="AA65" s="10"/>
      <c r="AB65" s="29">
        <f t="shared" si="11"/>
        <v>0</v>
      </c>
      <c r="AC65" s="30"/>
      <c r="AD65" s="29">
        <f t="shared" si="12"/>
        <v>0</v>
      </c>
      <c r="AE65" s="31"/>
      <c r="AF65" s="28"/>
      <c r="AG65" s="29"/>
      <c r="AH65" s="28"/>
      <c r="AI65" s="29">
        <f t="shared" si="14"/>
        <v>0</v>
      </c>
      <c r="AJ65" s="28"/>
      <c r="AK65" s="29">
        <f t="shared" si="15"/>
        <v>0</v>
      </c>
      <c r="AL65" s="28"/>
      <c r="AM65" s="29">
        <f t="shared" si="16"/>
        <v>0</v>
      </c>
      <c r="AN65" s="28"/>
      <c r="AO65" s="29">
        <f t="shared" si="17"/>
        <v>0</v>
      </c>
      <c r="AP65" s="28"/>
      <c r="AQ65" s="29">
        <f t="shared" si="18"/>
        <v>0</v>
      </c>
      <c r="AR65" s="28"/>
      <c r="AS65" s="29">
        <f t="shared" si="19"/>
        <v>0</v>
      </c>
      <c r="AT65" s="29"/>
      <c r="AU65" s="29">
        <f t="shared" si="20"/>
        <v>0</v>
      </c>
      <c r="AV65" s="29"/>
      <c r="AW65" s="29">
        <f t="shared" si="21"/>
        <v>0</v>
      </c>
      <c r="AX65" s="30"/>
      <c r="AY65" s="29">
        <f t="shared" si="22"/>
        <v>0</v>
      </c>
      <c r="AZ65" s="10"/>
      <c r="BA65" s="29">
        <f t="shared" si="23"/>
        <v>0</v>
      </c>
      <c r="BB65" s="30"/>
      <c r="BC65" s="29">
        <f t="shared" si="24"/>
        <v>0</v>
      </c>
      <c r="BD65" s="31"/>
      <c r="BE65" s="27"/>
      <c r="BF65" s="29"/>
      <c r="BG65" s="28"/>
      <c r="BH65" s="29">
        <f t="shared" si="26"/>
        <v>0</v>
      </c>
      <c r="BI65" s="28"/>
      <c r="BJ65" s="29">
        <f t="shared" si="27"/>
        <v>0</v>
      </c>
      <c r="BK65" s="28"/>
      <c r="BL65" s="29">
        <f t="shared" si="28"/>
        <v>0</v>
      </c>
      <c r="BM65" s="28"/>
      <c r="BN65" s="32">
        <f t="shared" si="29"/>
        <v>0</v>
      </c>
      <c r="BO65" s="29"/>
      <c r="BP65" s="29">
        <f t="shared" si="30"/>
        <v>0</v>
      </c>
      <c r="BQ65" s="30"/>
      <c r="BR65" s="29">
        <f t="shared" si="31"/>
        <v>0</v>
      </c>
      <c r="BS65" s="10"/>
      <c r="BT65" s="29">
        <f t="shared" si="32"/>
        <v>0</v>
      </c>
      <c r="BU65" s="30"/>
      <c r="BV65" s="29">
        <f t="shared" si="33"/>
        <v>0</v>
      </c>
      <c r="BW65" s="33" t="s">
        <v>74</v>
      </c>
      <c r="BX65" s="34" t="s">
        <v>33</v>
      </c>
      <c r="BY65" s="35"/>
    </row>
    <row r="66" spans="1:77" s="1" customFormat="1" ht="54" hidden="1" x14ac:dyDescent="0.35">
      <c r="A66" s="24" t="s">
        <v>75</v>
      </c>
      <c r="B66" s="25" t="s">
        <v>76</v>
      </c>
      <c r="C66" s="26" t="s">
        <v>39</v>
      </c>
      <c r="D66" s="27"/>
      <c r="E66" s="28"/>
      <c r="F66" s="29"/>
      <c r="G66" s="28"/>
      <c r="H66" s="29">
        <f t="shared" si="35"/>
        <v>0</v>
      </c>
      <c r="I66" s="28"/>
      <c r="J66" s="29">
        <f t="shared" si="36"/>
        <v>0</v>
      </c>
      <c r="K66" s="28"/>
      <c r="L66" s="29">
        <f t="shared" si="3"/>
        <v>0</v>
      </c>
      <c r="M66" s="28"/>
      <c r="N66" s="29">
        <f t="shared" si="4"/>
        <v>0</v>
      </c>
      <c r="O66" s="28"/>
      <c r="P66" s="29">
        <f t="shared" si="5"/>
        <v>0</v>
      </c>
      <c r="Q66" s="28"/>
      <c r="R66" s="29">
        <f t="shared" si="6"/>
        <v>0</v>
      </c>
      <c r="S66" s="29"/>
      <c r="T66" s="29">
        <f t="shared" si="7"/>
        <v>0</v>
      </c>
      <c r="U66" s="29"/>
      <c r="V66" s="29">
        <f t="shared" si="8"/>
        <v>0</v>
      </c>
      <c r="W66" s="30"/>
      <c r="X66" s="29">
        <f t="shared" si="9"/>
        <v>0</v>
      </c>
      <c r="Y66" s="10"/>
      <c r="Z66" s="29">
        <f t="shared" si="10"/>
        <v>0</v>
      </c>
      <c r="AA66" s="10"/>
      <c r="AB66" s="29">
        <f t="shared" si="11"/>
        <v>0</v>
      </c>
      <c r="AC66" s="30"/>
      <c r="AD66" s="29">
        <f t="shared" si="12"/>
        <v>0</v>
      </c>
      <c r="AE66" s="31"/>
      <c r="AF66" s="28"/>
      <c r="AG66" s="29"/>
      <c r="AH66" s="28">
        <v>123188.321</v>
      </c>
      <c r="AI66" s="29">
        <f t="shared" si="14"/>
        <v>123188.321</v>
      </c>
      <c r="AJ66" s="28"/>
      <c r="AK66" s="29">
        <f t="shared" si="15"/>
        <v>123188.321</v>
      </c>
      <c r="AL66" s="28"/>
      <c r="AM66" s="29">
        <f t="shared" si="16"/>
        <v>123188.321</v>
      </c>
      <c r="AN66" s="28">
        <v>341796.54800000001</v>
      </c>
      <c r="AO66" s="29">
        <f t="shared" si="17"/>
        <v>464984.86900000001</v>
      </c>
      <c r="AP66" s="28"/>
      <c r="AQ66" s="29">
        <f t="shared" si="18"/>
        <v>464984.86900000001</v>
      </c>
      <c r="AR66" s="28"/>
      <c r="AS66" s="29">
        <f t="shared" si="19"/>
        <v>464984.86900000001</v>
      </c>
      <c r="AT66" s="29"/>
      <c r="AU66" s="29">
        <f t="shared" si="20"/>
        <v>464984.86900000001</v>
      </c>
      <c r="AV66" s="29">
        <v>-464984.86900000001</v>
      </c>
      <c r="AW66" s="29">
        <f t="shared" si="21"/>
        <v>0</v>
      </c>
      <c r="AX66" s="30"/>
      <c r="AY66" s="29">
        <f t="shared" si="22"/>
        <v>0</v>
      </c>
      <c r="AZ66" s="10"/>
      <c r="BA66" s="29">
        <f t="shared" si="23"/>
        <v>0</v>
      </c>
      <c r="BB66" s="30"/>
      <c r="BC66" s="29">
        <f t="shared" si="24"/>
        <v>0</v>
      </c>
      <c r="BD66" s="31"/>
      <c r="BE66" s="27"/>
      <c r="BF66" s="29"/>
      <c r="BG66" s="28">
        <v>391659.15399999998</v>
      </c>
      <c r="BH66" s="29">
        <f t="shared" si="26"/>
        <v>391659.15399999998</v>
      </c>
      <c r="BI66" s="28"/>
      <c r="BJ66" s="29">
        <f t="shared" si="27"/>
        <v>391659.15399999998</v>
      </c>
      <c r="BK66" s="28">
        <v>250797.6</v>
      </c>
      <c r="BL66" s="29">
        <f t="shared" si="28"/>
        <v>642456.75399999996</v>
      </c>
      <c r="BM66" s="28">
        <v>407119.46299999999</v>
      </c>
      <c r="BN66" s="32">
        <f t="shared" si="29"/>
        <v>1049576.2169999999</v>
      </c>
      <c r="BO66" s="29">
        <v>-1049576.2169999999</v>
      </c>
      <c r="BP66" s="29">
        <f t="shared" si="30"/>
        <v>0</v>
      </c>
      <c r="BQ66" s="30"/>
      <c r="BR66" s="29">
        <f t="shared" si="31"/>
        <v>0</v>
      </c>
      <c r="BS66" s="10"/>
      <c r="BT66" s="29">
        <f t="shared" si="32"/>
        <v>0</v>
      </c>
      <c r="BU66" s="30"/>
      <c r="BV66" s="29">
        <f t="shared" si="33"/>
        <v>0</v>
      </c>
      <c r="BW66" s="33" t="s">
        <v>77</v>
      </c>
      <c r="BX66" s="34" t="s">
        <v>33</v>
      </c>
      <c r="BY66" s="35"/>
    </row>
    <row r="67" spans="1:77" ht="36" x14ac:dyDescent="0.35">
      <c r="A67" s="65" t="s">
        <v>75</v>
      </c>
      <c r="B67" s="75" t="s">
        <v>78</v>
      </c>
      <c r="C67" s="73" t="s">
        <v>45</v>
      </c>
      <c r="D67" s="9"/>
      <c r="E67" s="9"/>
      <c r="F67" s="10"/>
      <c r="G67" s="9"/>
      <c r="H67" s="10"/>
      <c r="I67" s="9"/>
      <c r="J67" s="10"/>
      <c r="K67" s="9"/>
      <c r="L67" s="10"/>
      <c r="M67" s="9"/>
      <c r="N67" s="10"/>
      <c r="O67" s="9"/>
      <c r="P67" s="10"/>
      <c r="Q67" s="9">
        <f>Q69+Q70</f>
        <v>45918.050999999999</v>
      </c>
      <c r="R67" s="10">
        <f t="shared" si="6"/>
        <v>45918.050999999999</v>
      </c>
      <c r="S67" s="10">
        <f>S69+S70</f>
        <v>0</v>
      </c>
      <c r="T67" s="10">
        <f t="shared" si="7"/>
        <v>45918.050999999999</v>
      </c>
      <c r="U67" s="10">
        <f>U69+U70</f>
        <v>0</v>
      </c>
      <c r="V67" s="10">
        <f t="shared" si="8"/>
        <v>45918.050999999999</v>
      </c>
      <c r="W67" s="10">
        <f>W69+W70</f>
        <v>11703.94</v>
      </c>
      <c r="X67" s="10">
        <f t="shared" si="9"/>
        <v>57621.991000000002</v>
      </c>
      <c r="Y67" s="10">
        <f>Y69+Y70</f>
        <v>-2092.4110000000001</v>
      </c>
      <c r="Z67" s="10">
        <f t="shared" si="10"/>
        <v>55529.58</v>
      </c>
      <c r="AA67" s="10">
        <f>AA69+AA70</f>
        <v>0</v>
      </c>
      <c r="AB67" s="10">
        <f t="shared" si="11"/>
        <v>55529.58</v>
      </c>
      <c r="AC67" s="10">
        <f>AC69+AC70</f>
        <v>0</v>
      </c>
      <c r="AD67" s="69">
        <f t="shared" si="12"/>
        <v>55529.58</v>
      </c>
      <c r="AE67" s="10"/>
      <c r="AF67" s="9"/>
      <c r="AG67" s="10"/>
      <c r="AH67" s="9"/>
      <c r="AI67" s="10"/>
      <c r="AJ67" s="9"/>
      <c r="AK67" s="10"/>
      <c r="AL67" s="9"/>
      <c r="AM67" s="10"/>
      <c r="AN67" s="9"/>
      <c r="AO67" s="10"/>
      <c r="AP67" s="9"/>
      <c r="AQ67" s="10"/>
      <c r="AR67" s="9"/>
      <c r="AS67" s="10">
        <f t="shared" si="19"/>
        <v>0</v>
      </c>
      <c r="AT67" s="10"/>
      <c r="AU67" s="10">
        <f t="shared" si="20"/>
        <v>0</v>
      </c>
      <c r="AV67" s="10"/>
      <c r="AW67" s="10">
        <f t="shared" si="21"/>
        <v>0</v>
      </c>
      <c r="AX67" s="10"/>
      <c r="AY67" s="10">
        <f t="shared" si="22"/>
        <v>0</v>
      </c>
      <c r="AZ67" s="10"/>
      <c r="BA67" s="10">
        <f t="shared" si="23"/>
        <v>0</v>
      </c>
      <c r="BB67" s="10"/>
      <c r="BC67" s="69">
        <f t="shared" si="24"/>
        <v>0</v>
      </c>
      <c r="BD67" s="10"/>
      <c r="BE67" s="9"/>
      <c r="BF67" s="10"/>
      <c r="BG67" s="9"/>
      <c r="BH67" s="10"/>
      <c r="BI67" s="9"/>
      <c r="BJ67" s="10"/>
      <c r="BK67" s="9"/>
      <c r="BL67" s="10"/>
      <c r="BM67" s="9"/>
      <c r="BN67" s="11">
        <f t="shared" si="29"/>
        <v>0</v>
      </c>
      <c r="BO67" s="10"/>
      <c r="BP67" s="10">
        <f t="shared" si="30"/>
        <v>0</v>
      </c>
      <c r="BQ67" s="10"/>
      <c r="BR67" s="10">
        <f t="shared" si="31"/>
        <v>0</v>
      </c>
      <c r="BS67" s="10"/>
      <c r="BT67" s="10">
        <f t="shared" si="32"/>
        <v>0</v>
      </c>
      <c r="BU67" s="10"/>
      <c r="BV67" s="69">
        <f t="shared" si="33"/>
        <v>0</v>
      </c>
      <c r="BY67" s="23"/>
    </row>
    <row r="68" spans="1:77" x14ac:dyDescent="0.35">
      <c r="A68" s="65"/>
      <c r="B68" s="75" t="s">
        <v>31</v>
      </c>
      <c r="C68" s="73"/>
      <c r="D68" s="9"/>
      <c r="E68" s="9"/>
      <c r="F68" s="10"/>
      <c r="G68" s="9"/>
      <c r="H68" s="10"/>
      <c r="I68" s="9"/>
      <c r="J68" s="10"/>
      <c r="K68" s="9"/>
      <c r="L68" s="10"/>
      <c r="M68" s="9"/>
      <c r="N68" s="10"/>
      <c r="O68" s="9"/>
      <c r="P68" s="10"/>
      <c r="Q68" s="9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69"/>
      <c r="AE68" s="10"/>
      <c r="AF68" s="9"/>
      <c r="AG68" s="10"/>
      <c r="AH68" s="9"/>
      <c r="AI68" s="10"/>
      <c r="AJ68" s="9"/>
      <c r="AK68" s="10"/>
      <c r="AL68" s="9"/>
      <c r="AM68" s="10"/>
      <c r="AN68" s="9"/>
      <c r="AO68" s="10"/>
      <c r="AP68" s="9"/>
      <c r="AQ68" s="10"/>
      <c r="AR68" s="9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69"/>
      <c r="BD68" s="10"/>
      <c r="BE68" s="9"/>
      <c r="BF68" s="10"/>
      <c r="BG68" s="9"/>
      <c r="BH68" s="10"/>
      <c r="BI68" s="9"/>
      <c r="BJ68" s="10"/>
      <c r="BK68" s="9"/>
      <c r="BL68" s="10"/>
      <c r="BM68" s="9"/>
      <c r="BN68" s="11"/>
      <c r="BO68" s="10"/>
      <c r="BP68" s="10"/>
      <c r="BQ68" s="10"/>
      <c r="BR68" s="10"/>
      <c r="BS68" s="10"/>
      <c r="BT68" s="10"/>
      <c r="BU68" s="10"/>
      <c r="BV68" s="69"/>
      <c r="BY68" s="23"/>
    </row>
    <row r="69" spans="1:77" s="1" customFormat="1" hidden="1" x14ac:dyDescent="0.35">
      <c r="A69" s="24"/>
      <c r="B69" s="25" t="s">
        <v>32</v>
      </c>
      <c r="C69" s="26"/>
      <c r="D69" s="27"/>
      <c r="E69" s="28"/>
      <c r="F69" s="29"/>
      <c r="G69" s="28"/>
      <c r="H69" s="29"/>
      <c r="I69" s="28"/>
      <c r="J69" s="29"/>
      <c r="K69" s="28"/>
      <c r="L69" s="29"/>
      <c r="M69" s="28"/>
      <c r="N69" s="29"/>
      <c r="O69" s="28"/>
      <c r="P69" s="29"/>
      <c r="Q69" s="28">
        <v>22118.050999999999</v>
      </c>
      <c r="R69" s="29">
        <f t="shared" si="6"/>
        <v>22118.050999999999</v>
      </c>
      <c r="S69" s="29"/>
      <c r="T69" s="29">
        <f t="shared" si="7"/>
        <v>22118.050999999999</v>
      </c>
      <c r="U69" s="29"/>
      <c r="V69" s="29">
        <f t="shared" si="8"/>
        <v>22118.050999999999</v>
      </c>
      <c r="W69" s="30">
        <v>11703.94</v>
      </c>
      <c r="X69" s="29">
        <f t="shared" si="9"/>
        <v>33821.991000000002</v>
      </c>
      <c r="Y69" s="10">
        <v>-2092.4110000000001</v>
      </c>
      <c r="Z69" s="29">
        <f t="shared" si="10"/>
        <v>31729.58</v>
      </c>
      <c r="AA69" s="10"/>
      <c r="AB69" s="29">
        <f t="shared" si="11"/>
        <v>31729.58</v>
      </c>
      <c r="AC69" s="30"/>
      <c r="AD69" s="29">
        <f t="shared" si="12"/>
        <v>31729.58</v>
      </c>
      <c r="AE69" s="31"/>
      <c r="AF69" s="28"/>
      <c r="AG69" s="29"/>
      <c r="AH69" s="28"/>
      <c r="AI69" s="29"/>
      <c r="AJ69" s="28"/>
      <c r="AK69" s="29"/>
      <c r="AL69" s="28"/>
      <c r="AM69" s="29"/>
      <c r="AN69" s="28"/>
      <c r="AO69" s="29"/>
      <c r="AP69" s="28"/>
      <c r="AQ69" s="29"/>
      <c r="AR69" s="28"/>
      <c r="AS69" s="29">
        <f t="shared" si="19"/>
        <v>0</v>
      </c>
      <c r="AT69" s="29"/>
      <c r="AU69" s="29">
        <f t="shared" si="20"/>
        <v>0</v>
      </c>
      <c r="AV69" s="29"/>
      <c r="AW69" s="29">
        <f t="shared" si="21"/>
        <v>0</v>
      </c>
      <c r="AX69" s="30"/>
      <c r="AY69" s="29">
        <f t="shared" si="22"/>
        <v>0</v>
      </c>
      <c r="AZ69" s="10"/>
      <c r="BA69" s="29">
        <f t="shared" si="23"/>
        <v>0</v>
      </c>
      <c r="BB69" s="30"/>
      <c r="BC69" s="29">
        <f t="shared" si="24"/>
        <v>0</v>
      </c>
      <c r="BD69" s="31"/>
      <c r="BE69" s="27"/>
      <c r="BF69" s="29"/>
      <c r="BG69" s="28"/>
      <c r="BH69" s="29"/>
      <c r="BI69" s="28"/>
      <c r="BJ69" s="29"/>
      <c r="BK69" s="28"/>
      <c r="BL69" s="29"/>
      <c r="BM69" s="28"/>
      <c r="BN69" s="32">
        <f t="shared" si="29"/>
        <v>0</v>
      </c>
      <c r="BO69" s="29"/>
      <c r="BP69" s="29">
        <f t="shared" si="30"/>
        <v>0</v>
      </c>
      <c r="BQ69" s="30"/>
      <c r="BR69" s="29">
        <f t="shared" si="31"/>
        <v>0</v>
      </c>
      <c r="BS69" s="10"/>
      <c r="BT69" s="29">
        <f t="shared" si="32"/>
        <v>0</v>
      </c>
      <c r="BU69" s="30"/>
      <c r="BV69" s="29">
        <f t="shared" si="33"/>
        <v>0</v>
      </c>
      <c r="BW69" s="33" t="s">
        <v>79</v>
      </c>
      <c r="BX69" s="34" t="s">
        <v>33</v>
      </c>
      <c r="BY69" s="35"/>
    </row>
    <row r="70" spans="1:77" x14ac:dyDescent="0.35">
      <c r="A70" s="65"/>
      <c r="B70" s="75" t="s">
        <v>34</v>
      </c>
      <c r="C70" s="78" t="s">
        <v>30</v>
      </c>
      <c r="D70" s="9"/>
      <c r="E70" s="9"/>
      <c r="F70" s="10"/>
      <c r="G70" s="9"/>
      <c r="H70" s="10"/>
      <c r="I70" s="9"/>
      <c r="J70" s="10"/>
      <c r="K70" s="9"/>
      <c r="L70" s="10"/>
      <c r="M70" s="9"/>
      <c r="N70" s="10"/>
      <c r="O70" s="9"/>
      <c r="P70" s="10"/>
      <c r="Q70" s="9">
        <v>23800</v>
      </c>
      <c r="R70" s="10">
        <f t="shared" si="6"/>
        <v>23800</v>
      </c>
      <c r="S70" s="10"/>
      <c r="T70" s="10">
        <f t="shared" si="7"/>
        <v>23800</v>
      </c>
      <c r="U70" s="10"/>
      <c r="V70" s="10">
        <f t="shared" si="8"/>
        <v>23800</v>
      </c>
      <c r="W70" s="10"/>
      <c r="X70" s="10">
        <f t="shared" si="9"/>
        <v>23800</v>
      </c>
      <c r="Y70" s="10"/>
      <c r="Z70" s="10">
        <f t="shared" si="10"/>
        <v>23800</v>
      </c>
      <c r="AA70" s="10"/>
      <c r="AB70" s="10">
        <f t="shared" si="11"/>
        <v>23800</v>
      </c>
      <c r="AC70" s="10"/>
      <c r="AD70" s="69">
        <f t="shared" si="12"/>
        <v>23800</v>
      </c>
      <c r="AE70" s="10"/>
      <c r="AF70" s="9"/>
      <c r="AG70" s="10"/>
      <c r="AH70" s="9"/>
      <c r="AI70" s="10"/>
      <c r="AJ70" s="9"/>
      <c r="AK70" s="10"/>
      <c r="AL70" s="9"/>
      <c r="AM70" s="10"/>
      <c r="AN70" s="9"/>
      <c r="AO70" s="10"/>
      <c r="AP70" s="9"/>
      <c r="AQ70" s="10"/>
      <c r="AR70" s="9"/>
      <c r="AS70" s="10">
        <f t="shared" si="19"/>
        <v>0</v>
      </c>
      <c r="AT70" s="10"/>
      <c r="AU70" s="10">
        <f t="shared" si="20"/>
        <v>0</v>
      </c>
      <c r="AV70" s="10"/>
      <c r="AW70" s="10">
        <f t="shared" si="21"/>
        <v>0</v>
      </c>
      <c r="AX70" s="10"/>
      <c r="AY70" s="10">
        <f t="shared" si="22"/>
        <v>0</v>
      </c>
      <c r="AZ70" s="10"/>
      <c r="BA70" s="10">
        <f t="shared" si="23"/>
        <v>0</v>
      </c>
      <c r="BB70" s="10"/>
      <c r="BC70" s="69">
        <f t="shared" si="24"/>
        <v>0</v>
      </c>
      <c r="BD70" s="10"/>
      <c r="BE70" s="9"/>
      <c r="BF70" s="10"/>
      <c r="BG70" s="9"/>
      <c r="BH70" s="10"/>
      <c r="BI70" s="9"/>
      <c r="BJ70" s="10"/>
      <c r="BK70" s="9"/>
      <c r="BL70" s="10"/>
      <c r="BM70" s="9"/>
      <c r="BN70" s="11">
        <f t="shared" si="29"/>
        <v>0</v>
      </c>
      <c r="BO70" s="10"/>
      <c r="BP70" s="10">
        <f t="shared" si="30"/>
        <v>0</v>
      </c>
      <c r="BQ70" s="10"/>
      <c r="BR70" s="10">
        <f t="shared" si="31"/>
        <v>0</v>
      </c>
      <c r="BS70" s="10"/>
      <c r="BT70" s="10">
        <f t="shared" si="32"/>
        <v>0</v>
      </c>
      <c r="BU70" s="10"/>
      <c r="BV70" s="69">
        <f t="shared" si="33"/>
        <v>0</v>
      </c>
      <c r="BW70" s="3" t="s">
        <v>80</v>
      </c>
      <c r="BY70" s="23"/>
    </row>
    <row r="71" spans="1:77" ht="54" x14ac:dyDescent="0.35">
      <c r="A71" s="65" t="s">
        <v>81</v>
      </c>
      <c r="B71" s="75" t="s">
        <v>82</v>
      </c>
      <c r="C71" s="73" t="s">
        <v>39</v>
      </c>
      <c r="D71" s="9"/>
      <c r="E71" s="9"/>
      <c r="F71" s="10"/>
      <c r="G71" s="9"/>
      <c r="H71" s="10"/>
      <c r="I71" s="9"/>
      <c r="J71" s="10"/>
      <c r="K71" s="9"/>
      <c r="L71" s="10"/>
      <c r="M71" s="9"/>
      <c r="N71" s="10"/>
      <c r="O71" s="9"/>
      <c r="P71" s="10"/>
      <c r="Q71" s="9"/>
      <c r="R71" s="10"/>
      <c r="S71" s="10"/>
      <c r="T71" s="10"/>
      <c r="U71" s="10"/>
      <c r="V71" s="10">
        <f t="shared" si="8"/>
        <v>0</v>
      </c>
      <c r="W71" s="10"/>
      <c r="X71" s="10">
        <f t="shared" si="9"/>
        <v>0</v>
      </c>
      <c r="Y71" s="10"/>
      <c r="Z71" s="10">
        <f t="shared" si="10"/>
        <v>0</v>
      </c>
      <c r="AA71" s="10"/>
      <c r="AB71" s="10">
        <f t="shared" si="11"/>
        <v>0</v>
      </c>
      <c r="AC71" s="10"/>
      <c r="AD71" s="69">
        <f t="shared" si="12"/>
        <v>0</v>
      </c>
      <c r="AE71" s="10"/>
      <c r="AF71" s="9"/>
      <c r="AG71" s="10"/>
      <c r="AH71" s="9"/>
      <c r="AI71" s="10"/>
      <c r="AJ71" s="9"/>
      <c r="AK71" s="10"/>
      <c r="AL71" s="9"/>
      <c r="AM71" s="10"/>
      <c r="AN71" s="9"/>
      <c r="AO71" s="10"/>
      <c r="AP71" s="9"/>
      <c r="AQ71" s="10"/>
      <c r="AR71" s="9"/>
      <c r="AS71" s="10"/>
      <c r="AT71" s="10"/>
      <c r="AU71" s="10"/>
      <c r="AV71" s="10">
        <v>464984.86900000001</v>
      </c>
      <c r="AW71" s="10">
        <f t="shared" si="21"/>
        <v>464984.86900000001</v>
      </c>
      <c r="AX71" s="10"/>
      <c r="AY71" s="10">
        <f t="shared" si="22"/>
        <v>464984.86900000001</v>
      </c>
      <c r="AZ71" s="10"/>
      <c r="BA71" s="10">
        <f t="shared" si="23"/>
        <v>464984.86900000001</v>
      </c>
      <c r="BB71" s="10"/>
      <c r="BC71" s="69">
        <f t="shared" si="24"/>
        <v>464984.86900000001</v>
      </c>
      <c r="BD71" s="10"/>
      <c r="BE71" s="9"/>
      <c r="BF71" s="10"/>
      <c r="BG71" s="9"/>
      <c r="BH71" s="10"/>
      <c r="BI71" s="9"/>
      <c r="BJ71" s="10"/>
      <c r="BK71" s="9"/>
      <c r="BL71" s="10"/>
      <c r="BM71" s="9"/>
      <c r="BN71" s="11"/>
      <c r="BO71" s="10">
        <v>1050536.409</v>
      </c>
      <c r="BP71" s="10">
        <f t="shared" si="30"/>
        <v>1050536.409</v>
      </c>
      <c r="BQ71" s="10"/>
      <c r="BR71" s="10">
        <f t="shared" si="31"/>
        <v>1050536.409</v>
      </c>
      <c r="BS71" s="10"/>
      <c r="BT71" s="10">
        <f t="shared" si="32"/>
        <v>1050536.409</v>
      </c>
      <c r="BU71" s="10"/>
      <c r="BV71" s="69">
        <f t="shared" si="33"/>
        <v>1050536.409</v>
      </c>
      <c r="BW71" s="3" t="s">
        <v>83</v>
      </c>
      <c r="BY71" s="23"/>
    </row>
    <row r="72" spans="1:77" ht="54" x14ac:dyDescent="0.35">
      <c r="A72" s="65" t="s">
        <v>84</v>
      </c>
      <c r="B72" s="75" t="s">
        <v>85</v>
      </c>
      <c r="C72" s="73" t="s">
        <v>39</v>
      </c>
      <c r="D72" s="9"/>
      <c r="E72" s="9"/>
      <c r="F72" s="10"/>
      <c r="G72" s="9"/>
      <c r="H72" s="10"/>
      <c r="I72" s="9"/>
      <c r="J72" s="10"/>
      <c r="K72" s="9"/>
      <c r="L72" s="10"/>
      <c r="M72" s="9"/>
      <c r="N72" s="10"/>
      <c r="O72" s="9"/>
      <c r="P72" s="10"/>
      <c r="Q72" s="9"/>
      <c r="R72" s="10"/>
      <c r="S72" s="10"/>
      <c r="T72" s="10"/>
      <c r="U72" s="10"/>
      <c r="V72" s="10"/>
      <c r="W72" s="10"/>
      <c r="X72" s="10"/>
      <c r="Y72" s="10"/>
      <c r="Z72" s="10"/>
      <c r="AA72" s="10">
        <f>AA74+AA75</f>
        <v>0</v>
      </c>
      <c r="AB72" s="10">
        <f t="shared" si="11"/>
        <v>0</v>
      </c>
      <c r="AC72" s="10">
        <f>AC74+AC75</f>
        <v>0</v>
      </c>
      <c r="AD72" s="69">
        <f t="shared" si="12"/>
        <v>0</v>
      </c>
      <c r="AE72" s="10"/>
      <c r="AF72" s="9"/>
      <c r="AG72" s="10"/>
      <c r="AH72" s="9"/>
      <c r="AI72" s="10"/>
      <c r="AJ72" s="9"/>
      <c r="AK72" s="10"/>
      <c r="AL72" s="9"/>
      <c r="AM72" s="10"/>
      <c r="AN72" s="9"/>
      <c r="AO72" s="10"/>
      <c r="AP72" s="9"/>
      <c r="AQ72" s="10"/>
      <c r="AR72" s="9"/>
      <c r="AS72" s="10"/>
      <c r="AT72" s="10"/>
      <c r="AU72" s="10"/>
      <c r="AV72" s="10"/>
      <c r="AW72" s="10"/>
      <c r="AX72" s="10"/>
      <c r="AY72" s="10"/>
      <c r="AZ72" s="10">
        <f>AZ74+AZ75</f>
        <v>513907.47700000001</v>
      </c>
      <c r="BA72" s="10">
        <f t="shared" si="23"/>
        <v>513907.47700000001</v>
      </c>
      <c r="BB72" s="10">
        <f>BB74+BB75</f>
        <v>0</v>
      </c>
      <c r="BC72" s="69">
        <f t="shared" si="24"/>
        <v>513907.47700000001</v>
      </c>
      <c r="BD72" s="10"/>
      <c r="BE72" s="9"/>
      <c r="BF72" s="10"/>
      <c r="BG72" s="9"/>
      <c r="BH72" s="10"/>
      <c r="BI72" s="9"/>
      <c r="BJ72" s="10"/>
      <c r="BK72" s="9"/>
      <c r="BL72" s="10"/>
      <c r="BM72" s="9"/>
      <c r="BN72" s="11"/>
      <c r="BO72" s="10"/>
      <c r="BP72" s="10"/>
      <c r="BQ72" s="10"/>
      <c r="BR72" s="10"/>
      <c r="BS72" s="10">
        <f>BS74+BS75</f>
        <v>693336.95799999998</v>
      </c>
      <c r="BT72" s="10">
        <f t="shared" si="32"/>
        <v>693336.95799999998</v>
      </c>
      <c r="BU72" s="10">
        <f>BU74+BU75</f>
        <v>0</v>
      </c>
      <c r="BV72" s="69">
        <f t="shared" si="33"/>
        <v>693336.95799999998</v>
      </c>
      <c r="BY72" s="23"/>
    </row>
    <row r="73" spans="1:77" x14ac:dyDescent="0.35">
      <c r="A73" s="65"/>
      <c r="B73" s="75" t="s">
        <v>31</v>
      </c>
      <c r="C73" s="78"/>
      <c r="D73" s="9"/>
      <c r="E73" s="9"/>
      <c r="F73" s="10"/>
      <c r="G73" s="9"/>
      <c r="H73" s="10"/>
      <c r="I73" s="9"/>
      <c r="J73" s="10"/>
      <c r="K73" s="9"/>
      <c r="L73" s="10"/>
      <c r="M73" s="9"/>
      <c r="N73" s="10"/>
      <c r="O73" s="9"/>
      <c r="P73" s="10"/>
      <c r="Q73" s="9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69"/>
      <c r="AE73" s="10"/>
      <c r="AF73" s="9"/>
      <c r="AG73" s="10"/>
      <c r="AH73" s="9"/>
      <c r="AI73" s="10"/>
      <c r="AJ73" s="9"/>
      <c r="AK73" s="10"/>
      <c r="AL73" s="9"/>
      <c r="AM73" s="10"/>
      <c r="AN73" s="9"/>
      <c r="AO73" s="10"/>
      <c r="AP73" s="9"/>
      <c r="AQ73" s="10"/>
      <c r="AR73" s="9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69"/>
      <c r="BD73" s="10"/>
      <c r="BE73" s="9"/>
      <c r="BF73" s="10"/>
      <c r="BG73" s="9"/>
      <c r="BH73" s="10"/>
      <c r="BI73" s="9"/>
      <c r="BJ73" s="10"/>
      <c r="BK73" s="9"/>
      <c r="BL73" s="10"/>
      <c r="BM73" s="9"/>
      <c r="BN73" s="11"/>
      <c r="BO73" s="10"/>
      <c r="BP73" s="10"/>
      <c r="BQ73" s="10"/>
      <c r="BR73" s="10"/>
      <c r="BS73" s="10"/>
      <c r="BT73" s="10"/>
      <c r="BU73" s="10"/>
      <c r="BV73" s="69"/>
      <c r="BY73" s="23"/>
    </row>
    <row r="74" spans="1:77" s="1" customFormat="1" hidden="1" x14ac:dyDescent="0.35">
      <c r="A74" s="24"/>
      <c r="B74" s="25" t="s">
        <v>32</v>
      </c>
      <c r="C74" s="40"/>
      <c r="D74" s="28"/>
      <c r="E74" s="28"/>
      <c r="F74" s="29"/>
      <c r="G74" s="28"/>
      <c r="H74" s="29"/>
      <c r="I74" s="28"/>
      <c r="J74" s="29"/>
      <c r="K74" s="28"/>
      <c r="L74" s="29"/>
      <c r="M74" s="28"/>
      <c r="N74" s="29"/>
      <c r="O74" s="28"/>
      <c r="P74" s="29"/>
      <c r="Q74" s="28"/>
      <c r="R74" s="29"/>
      <c r="S74" s="29"/>
      <c r="T74" s="29"/>
      <c r="U74" s="29"/>
      <c r="V74" s="29"/>
      <c r="W74" s="29"/>
      <c r="X74" s="29"/>
      <c r="Y74" s="10"/>
      <c r="Z74" s="29"/>
      <c r="AA74" s="10"/>
      <c r="AB74" s="29">
        <f t="shared" si="11"/>
        <v>0</v>
      </c>
      <c r="AC74" s="30"/>
      <c r="AD74" s="29">
        <f t="shared" si="12"/>
        <v>0</v>
      </c>
      <c r="AE74" s="29"/>
      <c r="AF74" s="28"/>
      <c r="AG74" s="29"/>
      <c r="AH74" s="28"/>
      <c r="AI74" s="29"/>
      <c r="AJ74" s="28"/>
      <c r="AK74" s="29"/>
      <c r="AL74" s="28"/>
      <c r="AM74" s="29"/>
      <c r="AN74" s="28"/>
      <c r="AO74" s="29"/>
      <c r="AP74" s="28"/>
      <c r="AQ74" s="29"/>
      <c r="AR74" s="28"/>
      <c r="AS74" s="29"/>
      <c r="AT74" s="29"/>
      <c r="AU74" s="29"/>
      <c r="AV74" s="29"/>
      <c r="AW74" s="29"/>
      <c r="AX74" s="29"/>
      <c r="AY74" s="29"/>
      <c r="AZ74" s="10">
        <v>295465.038</v>
      </c>
      <c r="BA74" s="29">
        <f t="shared" si="23"/>
        <v>295465.038</v>
      </c>
      <c r="BB74" s="30"/>
      <c r="BC74" s="29">
        <f t="shared" si="24"/>
        <v>295465.038</v>
      </c>
      <c r="BD74" s="29"/>
      <c r="BE74" s="28"/>
      <c r="BF74" s="29"/>
      <c r="BG74" s="28"/>
      <c r="BH74" s="29"/>
      <c r="BI74" s="28"/>
      <c r="BJ74" s="29"/>
      <c r="BK74" s="28"/>
      <c r="BL74" s="29"/>
      <c r="BM74" s="28"/>
      <c r="BN74" s="32"/>
      <c r="BO74" s="29"/>
      <c r="BP74" s="29"/>
      <c r="BQ74" s="29"/>
      <c r="BR74" s="29"/>
      <c r="BS74" s="10">
        <v>693336.95799999998</v>
      </c>
      <c r="BT74" s="29">
        <f t="shared" si="32"/>
        <v>693336.95799999998</v>
      </c>
      <c r="BU74" s="30"/>
      <c r="BV74" s="29">
        <f t="shared" si="33"/>
        <v>693336.95799999998</v>
      </c>
      <c r="BW74" s="33" t="s">
        <v>86</v>
      </c>
      <c r="BX74" s="34" t="s">
        <v>33</v>
      </c>
      <c r="BY74" s="35"/>
    </row>
    <row r="75" spans="1:77" x14ac:dyDescent="0.35">
      <c r="A75" s="65"/>
      <c r="B75" s="75" t="s">
        <v>36</v>
      </c>
      <c r="C75" s="80" t="s">
        <v>30</v>
      </c>
      <c r="D75" s="9"/>
      <c r="E75" s="9"/>
      <c r="F75" s="10"/>
      <c r="G75" s="9"/>
      <c r="H75" s="10"/>
      <c r="I75" s="9"/>
      <c r="J75" s="10"/>
      <c r="K75" s="9"/>
      <c r="L75" s="10"/>
      <c r="M75" s="9"/>
      <c r="N75" s="10"/>
      <c r="O75" s="9"/>
      <c r="P75" s="10"/>
      <c r="Q75" s="9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>
        <f t="shared" si="11"/>
        <v>0</v>
      </c>
      <c r="AC75" s="10"/>
      <c r="AD75" s="69">
        <f t="shared" si="12"/>
        <v>0</v>
      </c>
      <c r="AE75" s="10"/>
      <c r="AF75" s="9"/>
      <c r="AG75" s="10"/>
      <c r="AH75" s="9"/>
      <c r="AI75" s="10"/>
      <c r="AJ75" s="9"/>
      <c r="AK75" s="10"/>
      <c r="AL75" s="9"/>
      <c r="AM75" s="10"/>
      <c r="AN75" s="9"/>
      <c r="AO75" s="10"/>
      <c r="AP75" s="9"/>
      <c r="AQ75" s="10"/>
      <c r="AR75" s="9"/>
      <c r="AS75" s="10"/>
      <c r="AT75" s="10"/>
      <c r="AU75" s="10"/>
      <c r="AV75" s="10"/>
      <c r="AW75" s="10"/>
      <c r="AX75" s="10"/>
      <c r="AY75" s="10"/>
      <c r="AZ75" s="10">
        <v>218442.43900000001</v>
      </c>
      <c r="BA75" s="10">
        <f t="shared" si="23"/>
        <v>218442.43900000001</v>
      </c>
      <c r="BB75" s="10"/>
      <c r="BC75" s="69">
        <f t="shared" si="24"/>
        <v>218442.43900000001</v>
      </c>
      <c r="BD75" s="10"/>
      <c r="BE75" s="9"/>
      <c r="BF75" s="10"/>
      <c r="BG75" s="9"/>
      <c r="BH75" s="10"/>
      <c r="BI75" s="9"/>
      <c r="BJ75" s="10"/>
      <c r="BK75" s="9"/>
      <c r="BL75" s="10"/>
      <c r="BM75" s="9"/>
      <c r="BN75" s="11"/>
      <c r="BO75" s="10"/>
      <c r="BP75" s="10"/>
      <c r="BQ75" s="10"/>
      <c r="BR75" s="10"/>
      <c r="BS75" s="10"/>
      <c r="BT75" s="10">
        <f t="shared" si="32"/>
        <v>0</v>
      </c>
      <c r="BU75" s="10"/>
      <c r="BV75" s="69">
        <f t="shared" si="33"/>
        <v>0</v>
      </c>
      <c r="BW75" s="3" t="s">
        <v>86</v>
      </c>
      <c r="BY75" s="23"/>
    </row>
    <row r="76" spans="1:77" x14ac:dyDescent="0.35">
      <c r="A76" s="65"/>
      <c r="B76" s="75" t="s">
        <v>87</v>
      </c>
      <c r="C76" s="81" t="s">
        <v>30</v>
      </c>
      <c r="D76" s="9">
        <f>D81+D82+D83+D84+D89+D90+D91+D92+D93+D98+D101+D105+D108+D111</f>
        <v>1627824.9</v>
      </c>
      <c r="E76" s="9">
        <f>E81+E82+E83+E84+E89+E90+E91+E92+E93+E98+E101+E105+E108+E111</f>
        <v>0</v>
      </c>
      <c r="F76" s="10">
        <f t="shared" si="34"/>
        <v>1627824.9</v>
      </c>
      <c r="G76" s="9">
        <f>G81+G82+G83+G84+G89+G90+G91+G92+G93+G98+G101+G105+G108+G111</f>
        <v>-241182.39199999999</v>
      </c>
      <c r="H76" s="10">
        <f t="shared" si="35"/>
        <v>1386642.5079999999</v>
      </c>
      <c r="I76" s="9">
        <f>I81+I82+I83+I84+I89+I90+I91+I92+I93+I98+I101+I105+I108+I111</f>
        <v>29454.86</v>
      </c>
      <c r="J76" s="10">
        <f t="shared" si="36"/>
        <v>1416097.368</v>
      </c>
      <c r="K76" s="9">
        <f>K81+K82+K83+K84+K89+K90+K91+K92+K93+K98+K101+K105+K108+K111+K117+K118</f>
        <v>428575.603</v>
      </c>
      <c r="L76" s="10">
        <f t="shared" si="3"/>
        <v>1844672.9709999999</v>
      </c>
      <c r="M76" s="9">
        <f>M81+M82+M83+M84+M89+M90+M91+M92+M93+M98+M101+M105+M108+M111+M117+M118</f>
        <v>364694.75199999998</v>
      </c>
      <c r="N76" s="10">
        <f t="shared" si="4"/>
        <v>2209367.7229999998</v>
      </c>
      <c r="O76" s="9">
        <f>O81+O82+O83+O84+O89+O90+O91+O92+O93+O98+O101+O105+O108+O111+O117+O118</f>
        <v>23358.092000000001</v>
      </c>
      <c r="P76" s="10">
        <f t="shared" si="5"/>
        <v>2232725.8149999999</v>
      </c>
      <c r="Q76" s="9">
        <f>Q81+Q82+Q83+Q84+Q89+Q90+Q91+Q92+Q93+Q98+Q101+Q105+Q108+Q111+Q117+Q118+Q119</f>
        <v>212818.22500000001</v>
      </c>
      <c r="R76" s="10">
        <f t="shared" si="6"/>
        <v>2445544.04</v>
      </c>
      <c r="S76" s="10">
        <f>S81+S82+S83+S84+S89+S90+S91+S92+S93+S98+S101+S105+S108+S111+S117+S118+S119</f>
        <v>324.98099999999999</v>
      </c>
      <c r="T76" s="10">
        <f t="shared" si="7"/>
        <v>2445869.0210000002</v>
      </c>
      <c r="U76" s="10">
        <f>U81+U82+U83+U84+U89+U90+U91+U92+U93+U98+U101+U105+U108+U111+U117+U118+U119</f>
        <v>0</v>
      </c>
      <c r="V76" s="10">
        <f t="shared" si="8"/>
        <v>2445869.0210000002</v>
      </c>
      <c r="W76" s="10">
        <f>W81+W82+W83+W84+W89+W90+W91+W92+W93+W98+W101+W105+W108+W111+W117+W118+W119</f>
        <v>195365.74</v>
      </c>
      <c r="X76" s="10">
        <f t="shared" si="9"/>
        <v>2641234.7609999999</v>
      </c>
      <c r="Y76" s="10">
        <f>Y81+Y82+Y83+Y84+Y89+Y90+Y91+Y92+Y93+Y98+Y101+Y105+Y108+Y111+Y117+Y118+Y119</f>
        <v>8111.6289999999999</v>
      </c>
      <c r="Z76" s="10">
        <f t="shared" si="10"/>
        <v>2649346.39</v>
      </c>
      <c r="AA76" s="10">
        <f>AA81+AA82+AA83+AA84+AA89+AA90+AA91+AA92+AA93+AA98+AA101+AA105+AA108+AA111+AA117+AA118+AA119</f>
        <v>0</v>
      </c>
      <c r="AB76" s="10">
        <f t="shared" si="11"/>
        <v>2649346.39</v>
      </c>
      <c r="AC76" s="10">
        <f>AC81+AC82+AC83+AC84+AC89+AC90+AC91+AC92+AC93+AC98+AC101+AC105+AC108+AC111+AC117+AC118+AC119</f>
        <v>169569.17799999999</v>
      </c>
      <c r="AD76" s="69">
        <f t="shared" si="12"/>
        <v>2818915.568</v>
      </c>
      <c r="AE76" s="10">
        <f>AE81+AE82+AE83+AE84+AE89+AE90+AE91+AE92+AE93+AE98+AE101+AE105+AE108+AE111</f>
        <v>1550429.5</v>
      </c>
      <c r="AF76" s="9">
        <f>AF81+AF82+AF83+AF84+AF89+AF90+AF91+AF92+AF93+AF98+AF101+AF105+AF108+AF111</f>
        <v>0</v>
      </c>
      <c r="AG76" s="10">
        <f t="shared" si="13"/>
        <v>1550429.5</v>
      </c>
      <c r="AH76" s="9">
        <f>AH81+AH82+AH83+AH84+AH89+AH90+AH91+AH92+AH93+AH98+AH101+AH105+AH108+AH111</f>
        <v>764563.52399999998</v>
      </c>
      <c r="AI76" s="10">
        <f t="shared" si="14"/>
        <v>2314993.0240000002</v>
      </c>
      <c r="AJ76" s="9">
        <f>AJ81+AJ82+AJ83+AJ84+AJ89+AJ90+AJ91+AJ92+AJ93+AJ98+AJ101+AJ105+AJ108+AJ111+AJ117+AJ118</f>
        <v>-360678.72000000003</v>
      </c>
      <c r="AK76" s="10">
        <f t="shared" si="15"/>
        <v>1954314.3040000002</v>
      </c>
      <c r="AL76" s="9">
        <f>AL81+AL82+AL83+AL84+AL89+AL90+AL91+AL92+AL93+AL98+AL101+AL105+AL108+AL111+AL117+AL118</f>
        <v>-4998.4359999999997</v>
      </c>
      <c r="AM76" s="10">
        <f t="shared" si="16"/>
        <v>1949315.8680000002</v>
      </c>
      <c r="AN76" s="9">
        <f>AN81+AN82+AN83+AN84+AN89+AN90+AN91+AN92+AN93+AN98+AN101+AN105+AN108+AN111+AN117+AN118</f>
        <v>-137531.48800000001</v>
      </c>
      <c r="AO76" s="10">
        <f t="shared" si="17"/>
        <v>1811784.3800000004</v>
      </c>
      <c r="AP76" s="9">
        <f>AP81+AP82+AP83+AP84+AP89+AP90+AP91+AP92+AP93+AP98+AP101+AP105+AP108+AP111+AP117+AP118</f>
        <v>0</v>
      </c>
      <c r="AQ76" s="10">
        <f t="shared" si="18"/>
        <v>1811784.3800000004</v>
      </c>
      <c r="AR76" s="9">
        <f>AR81+AR82+AR83+AR84+AR89+AR90+AR91+AR92+AR93+AR98+AR101+AR105+AR108+AR111+AR117+AR118+AR119</f>
        <v>0</v>
      </c>
      <c r="AS76" s="10">
        <f t="shared" si="19"/>
        <v>1811784.3800000004</v>
      </c>
      <c r="AT76" s="10">
        <f>AT81+AT82+AT83+AT84+AT89+AT90+AT91+AT92+AT93+AT98+AT101+AT105+AT108+AT111+AT117+AT118+AT119</f>
        <v>0</v>
      </c>
      <c r="AU76" s="10">
        <f t="shared" si="20"/>
        <v>1811784.3800000004</v>
      </c>
      <c r="AV76" s="10">
        <f>AV81+AV82+AV83+AV84+AV89+AV90+AV91+AV92+AV93+AV98+AV101+AV105+AV108+AV111+AV117+AV118+AV119</f>
        <v>0</v>
      </c>
      <c r="AW76" s="10">
        <f t="shared" si="21"/>
        <v>1811784.3800000004</v>
      </c>
      <c r="AX76" s="10">
        <f>AX81+AX82+AX83+AX84+AX89+AX90+AX91+AX92+AX93+AX98+AX101+AX105+AX108+AX111+AX117+AX118+AX119</f>
        <v>-56215.530000000006</v>
      </c>
      <c r="AY76" s="10">
        <f t="shared" si="22"/>
        <v>1755568.8500000003</v>
      </c>
      <c r="AZ76" s="10">
        <f>AZ81+AZ82+AZ83+AZ84+AZ89+AZ90+AZ91+AZ92+AZ93+AZ98+AZ101+AZ105+AZ108+AZ111+AZ117+AZ118+AZ119</f>
        <v>0</v>
      </c>
      <c r="BA76" s="10">
        <f t="shared" si="23"/>
        <v>1755568.8500000003</v>
      </c>
      <c r="BB76" s="10">
        <f>BB81+BB82+BB83+BB84+BB89+BB90+BB91+BB92+BB93+BB98+BB101+BB105+BB108+BB111+BB117+BB118+BB119</f>
        <v>0</v>
      </c>
      <c r="BC76" s="69">
        <f t="shared" si="24"/>
        <v>1755568.8500000003</v>
      </c>
      <c r="BD76" s="10">
        <f>BD81+BD82+BD83+BD84+BD89+BD90+BD91+BD92+BD93+BD98+BD101+BD105+BD108+BD111</f>
        <v>1694249.2000000002</v>
      </c>
      <c r="BE76" s="9">
        <f>BE81+BE82+BE83+BE84+BE89+BE90+BE91+BE92+BE93+BE98+BE101+BE105+BE108+BE111</f>
        <v>0</v>
      </c>
      <c r="BF76" s="10">
        <f t="shared" si="25"/>
        <v>1694249.2000000002</v>
      </c>
      <c r="BG76" s="9">
        <f>BG81+BG82+BG83+BG84+BG89+BG90+BG91+BG92+BG93+BG98+BG101+BG105+BG108+BG111</f>
        <v>0</v>
      </c>
      <c r="BH76" s="10">
        <f t="shared" si="26"/>
        <v>1694249.2000000002</v>
      </c>
      <c r="BI76" s="9">
        <f>BI81+BI82+BI83+BI84+BI89+BI90+BI91+BI92+BI93+BI98+BI101+BI105+BI108+BI111+BI117+BI118</f>
        <v>0</v>
      </c>
      <c r="BJ76" s="10">
        <f t="shared" si="27"/>
        <v>1694249.2000000002</v>
      </c>
      <c r="BK76" s="9">
        <f>BK81+BK82+BK83+BK84+BK89+BK90+BK91+BK92+BK93+BK98+BK101+BK105+BK108+BK111+BK117+BK118</f>
        <v>0</v>
      </c>
      <c r="BL76" s="10">
        <f t="shared" si="28"/>
        <v>1694249.2000000002</v>
      </c>
      <c r="BM76" s="9">
        <f>BM81+BM82+BM83+BM84+BM89+BM90+BM91+BM92+BM93+BM98+BM101+BM105+BM108+BM111+BM117+BM118+BM119</f>
        <v>0</v>
      </c>
      <c r="BN76" s="11">
        <f t="shared" si="29"/>
        <v>1694249.2000000002</v>
      </c>
      <c r="BO76" s="10">
        <f>BO81+BO82+BO83+BO84+BO89+BO90+BO91+BO92+BO93+BO98+BO101+BO105+BO108+BO111+BO117+BO118+BO119</f>
        <v>0</v>
      </c>
      <c r="BP76" s="10">
        <f t="shared" si="30"/>
        <v>1694249.2000000002</v>
      </c>
      <c r="BQ76" s="10">
        <f>BQ81+BQ82+BQ83+BQ84+BQ89+BQ90+BQ91+BQ92+BQ93+BQ98+BQ101+BQ105+BQ108+BQ111+BQ117+BQ118+BQ119</f>
        <v>0</v>
      </c>
      <c r="BR76" s="10">
        <f t="shared" si="31"/>
        <v>1694249.2000000002</v>
      </c>
      <c r="BS76" s="10">
        <f>BS81+BS82+BS83+BS84+BS89+BS90+BS91+BS92+BS93+BS98+BS101+BS105+BS108+BS111+BS117+BS118+BS119</f>
        <v>0</v>
      </c>
      <c r="BT76" s="10">
        <f t="shared" si="32"/>
        <v>1694249.2000000002</v>
      </c>
      <c r="BU76" s="10">
        <f>BU81+BU82+BU83+BU84+BU89+BU90+BU91+BU92+BU93+BU98+BU101+BU105+BU108+BU111+BU117+BU118+BU119</f>
        <v>0</v>
      </c>
      <c r="BV76" s="69">
        <f t="shared" si="33"/>
        <v>1694249.2000000002</v>
      </c>
      <c r="BW76" s="1"/>
      <c r="BX76" s="1"/>
      <c r="BY76" s="23"/>
    </row>
    <row r="77" spans="1:77" x14ac:dyDescent="0.35">
      <c r="A77" s="65"/>
      <c r="B77" s="66" t="s">
        <v>31</v>
      </c>
      <c r="C77" s="82"/>
      <c r="D77" s="9"/>
      <c r="E77" s="9"/>
      <c r="F77" s="10"/>
      <c r="G77" s="9"/>
      <c r="H77" s="10"/>
      <c r="I77" s="9"/>
      <c r="J77" s="10"/>
      <c r="K77" s="9"/>
      <c r="L77" s="10"/>
      <c r="M77" s="9"/>
      <c r="N77" s="10"/>
      <c r="O77" s="9"/>
      <c r="P77" s="10"/>
      <c r="Q77" s="9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69"/>
      <c r="AE77" s="10"/>
      <c r="AF77" s="9"/>
      <c r="AG77" s="10"/>
      <c r="AH77" s="9"/>
      <c r="AI77" s="10"/>
      <c r="AJ77" s="9"/>
      <c r="AK77" s="10"/>
      <c r="AL77" s="9"/>
      <c r="AM77" s="10"/>
      <c r="AN77" s="9"/>
      <c r="AO77" s="10"/>
      <c r="AP77" s="9"/>
      <c r="AQ77" s="10"/>
      <c r="AR77" s="9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69"/>
      <c r="BD77" s="10"/>
      <c r="BE77" s="9"/>
      <c r="BF77" s="10"/>
      <c r="BG77" s="9"/>
      <c r="BH77" s="10"/>
      <c r="BI77" s="9"/>
      <c r="BJ77" s="10"/>
      <c r="BK77" s="9"/>
      <c r="BL77" s="10"/>
      <c r="BM77" s="9"/>
      <c r="BN77" s="11"/>
      <c r="BO77" s="10"/>
      <c r="BP77" s="10"/>
      <c r="BQ77" s="10"/>
      <c r="BR77" s="10"/>
      <c r="BS77" s="10"/>
      <c r="BT77" s="10"/>
      <c r="BU77" s="10"/>
      <c r="BV77" s="69"/>
      <c r="BW77" s="1"/>
      <c r="BX77" s="1"/>
      <c r="BY77" s="23"/>
    </row>
    <row r="78" spans="1:77" s="13" customFormat="1" hidden="1" x14ac:dyDescent="0.35">
      <c r="A78" s="14"/>
      <c r="B78" s="15" t="s">
        <v>32</v>
      </c>
      <c r="C78" s="41"/>
      <c r="D78" s="42">
        <f>D81+D82+D83+D89+D90+D91+D92+D95+D86</f>
        <v>373167</v>
      </c>
      <c r="E78" s="42">
        <f>E81+E82+E83+E89+E90+E91+E92+E95+E86</f>
        <v>0</v>
      </c>
      <c r="F78" s="43">
        <f t="shared" si="34"/>
        <v>373167</v>
      </c>
      <c r="G78" s="42">
        <f>G81+G82+G83+G89+G90+G91+G92+G95+G86</f>
        <v>80004.202000000005</v>
      </c>
      <c r="H78" s="43">
        <f t="shared" si="35"/>
        <v>453171.20199999999</v>
      </c>
      <c r="I78" s="42">
        <f>I81+I82+I83+I89+I90+I91+I92+I95+I86</f>
        <v>29454.86</v>
      </c>
      <c r="J78" s="43">
        <f t="shared" si="36"/>
        <v>482626.06199999998</v>
      </c>
      <c r="K78" s="42">
        <f>K81+K82+K83+K89+K90+K91+K92+K95+K86+K117+K118</f>
        <v>261299.772</v>
      </c>
      <c r="L78" s="43">
        <f t="shared" si="3"/>
        <v>743925.83400000003</v>
      </c>
      <c r="M78" s="42">
        <f>M81+M82+M83+M89+M90+M91+M92+M95+M86+M117+M118+M113</f>
        <v>364694.75199999998</v>
      </c>
      <c r="N78" s="43">
        <f t="shared" si="4"/>
        <v>1108620.5860000001</v>
      </c>
      <c r="O78" s="42">
        <f>O81+O82+O83+O89+O90+O91+O92+O95+O86+O117+O118+O113</f>
        <v>23358.092000000001</v>
      </c>
      <c r="P78" s="43">
        <f t="shared" si="5"/>
        <v>1131978.6780000001</v>
      </c>
      <c r="Q78" s="42">
        <f>Q81+Q82+Q83+Q89+Q90+Q91+Q92+Q95+Q86+Q117+Q118+Q113+Q119</f>
        <v>212818.22500000001</v>
      </c>
      <c r="R78" s="43">
        <f t="shared" si="6"/>
        <v>1344796.9030000002</v>
      </c>
      <c r="S78" s="43">
        <f>S81+S82+S83+S89+S90+S91+S92+S95+S86+S117+S118+S113+S119</f>
        <v>324.98099999999999</v>
      </c>
      <c r="T78" s="43">
        <f t="shared" si="7"/>
        <v>1345121.8840000001</v>
      </c>
      <c r="U78" s="43">
        <f>U81+U82+U83+U89+U90+U91+U92+U95+U86+U117+U118+U113+U119</f>
        <v>0</v>
      </c>
      <c r="V78" s="43">
        <f t="shared" si="8"/>
        <v>1345121.8840000001</v>
      </c>
      <c r="W78" s="43">
        <f>W81+W82+W83+W89+W90+W91+W92+W95+W86+W117+W118+W113+W119</f>
        <v>86729.894</v>
      </c>
      <c r="X78" s="43">
        <f t="shared" si="9"/>
        <v>1431851.7780000002</v>
      </c>
      <c r="Y78" s="43">
        <f>Y81+Y82+Y83+Y89+Y90+Y91+Y92+Y95+Y86+Y117+Y118+Y113+Y119</f>
        <v>8111.6289999999999</v>
      </c>
      <c r="Z78" s="43">
        <f t="shared" si="10"/>
        <v>1439963.4070000001</v>
      </c>
      <c r="AA78" s="43">
        <f>AA81+AA82+AA83+AA89+AA90+AA91+AA92+AA95+AA86+AA117+AA118+AA113+AA119</f>
        <v>0</v>
      </c>
      <c r="AB78" s="43">
        <f t="shared" si="11"/>
        <v>1439963.4070000001</v>
      </c>
      <c r="AC78" s="43">
        <f>AC81+AC82+AC83+AC89+AC90+AC91+AC92+AC95+AC86+AC117+AC118+AC113+AC119</f>
        <v>169569.17799999999</v>
      </c>
      <c r="AD78" s="43">
        <f t="shared" si="12"/>
        <v>1609532.5850000002</v>
      </c>
      <c r="AE78" s="43">
        <f>AE81+AE82+AE83+AE89+AE90+AE91+AE92+AE95+AE86</f>
        <v>1000406.5</v>
      </c>
      <c r="AF78" s="42">
        <f>AF81+AF82+AF83+AF84+AF89+AF90+AF91+AF92+AF95</f>
        <v>0</v>
      </c>
      <c r="AG78" s="43">
        <f t="shared" si="13"/>
        <v>1000406.5</v>
      </c>
      <c r="AH78" s="42">
        <f>AH81+AH82+AH83+AH89+AH90+AH91+AH92+AH95+AH86</f>
        <v>0</v>
      </c>
      <c r="AI78" s="43">
        <f t="shared" si="14"/>
        <v>1000406.5</v>
      </c>
      <c r="AJ78" s="42">
        <f>AJ81+AJ82+AJ83+AJ89+AJ90+AJ91+AJ92+AJ95+AJ86+AJ117+AJ118</f>
        <v>-253440.16499999998</v>
      </c>
      <c r="AK78" s="43">
        <f t="shared" si="15"/>
        <v>746966.33499999996</v>
      </c>
      <c r="AL78" s="42">
        <f>AL81+AL82+AL83+AL89+AL90+AL91+AL92+AL95+AL86+AL117+AL118</f>
        <v>-4998.4359999999997</v>
      </c>
      <c r="AM78" s="43">
        <f t="shared" si="16"/>
        <v>741967.89899999998</v>
      </c>
      <c r="AN78" s="42">
        <f>AN81+AN82+AN83+AN89+AN90+AN91+AN92+AN95+AN86+AN117+AN118</f>
        <v>-137531.48800000001</v>
      </c>
      <c r="AO78" s="43">
        <f t="shared" si="17"/>
        <v>604436.41099999996</v>
      </c>
      <c r="AP78" s="42">
        <f>AP81+AP82+AP83+AP89+AP90+AP91+AP92+AP95+AP86+AP117+AP118</f>
        <v>0</v>
      </c>
      <c r="AQ78" s="43">
        <f t="shared" si="18"/>
        <v>604436.41099999996</v>
      </c>
      <c r="AR78" s="42">
        <f>AR81+AR82+AR83+AR89+AR90+AR91+AR92+AR95+AR86+AR117+AR118+AR119</f>
        <v>0</v>
      </c>
      <c r="AS78" s="43">
        <f t="shared" si="19"/>
        <v>604436.41099999996</v>
      </c>
      <c r="AT78" s="43">
        <f>AT81+AT82+AT83+AT89+AT90+AT91+AT92+AT95+AT86+AT117+AT118+AT119</f>
        <v>0</v>
      </c>
      <c r="AU78" s="43">
        <f t="shared" si="20"/>
        <v>604436.41099999996</v>
      </c>
      <c r="AV78" s="43">
        <f>AV81+AV82+AV83+AV89+AV90+AV91+AV92+AV95+AV86+AV117+AV118+AV119</f>
        <v>0</v>
      </c>
      <c r="AW78" s="43">
        <f t="shared" si="21"/>
        <v>604436.41099999996</v>
      </c>
      <c r="AX78" s="43">
        <f>AX81+AX82+AX83+AX89+AX90+AX91+AX92+AX95+AX86+AX117+AX118+AX119</f>
        <v>-100000</v>
      </c>
      <c r="AY78" s="43">
        <f t="shared" si="22"/>
        <v>504436.41099999996</v>
      </c>
      <c r="AZ78" s="43">
        <f>AZ81+AZ82+AZ83+AZ89+AZ90+AZ91+AZ92+AZ95+AZ86+AZ117+AZ118+AZ119</f>
        <v>0</v>
      </c>
      <c r="BA78" s="43">
        <f t="shared" si="23"/>
        <v>504436.41099999996</v>
      </c>
      <c r="BB78" s="43">
        <f>BB81+BB82+BB83+BB89+BB90+BB91+BB92+BB95+BB86+BB117+BB118+BB119</f>
        <v>0</v>
      </c>
      <c r="BC78" s="43">
        <f t="shared" si="24"/>
        <v>504436.41099999996</v>
      </c>
      <c r="BD78" s="43">
        <f>BD81+BD82+BD83+BD84+BD89+BD90+BD91+BD92+BD95</f>
        <v>1252145.6000000001</v>
      </c>
      <c r="BE78" s="42">
        <f>BE81+BE82+BE83+BE89+BE90+BE91+BE92+BE95+BE86</f>
        <v>0</v>
      </c>
      <c r="BF78" s="43">
        <f t="shared" si="25"/>
        <v>1252145.6000000001</v>
      </c>
      <c r="BG78" s="42">
        <f>BG81+BG82+BG83+BG89+BG90+BG91+BG92+BG95+BG86</f>
        <v>0</v>
      </c>
      <c r="BH78" s="43">
        <f t="shared" si="26"/>
        <v>1252145.6000000001</v>
      </c>
      <c r="BI78" s="42">
        <f>BI81+BI82+BI83+BI89+BI90+BI91+BI92+BI95+BI86+BI117+BI118</f>
        <v>0</v>
      </c>
      <c r="BJ78" s="43">
        <f t="shared" si="27"/>
        <v>1252145.6000000001</v>
      </c>
      <c r="BK78" s="42">
        <f>BK81+BK82+BK83+BK89+BK90+BK91+BK92+BK95+BK86+BK117+BK118</f>
        <v>0</v>
      </c>
      <c r="BL78" s="43">
        <f t="shared" si="28"/>
        <v>1252145.6000000001</v>
      </c>
      <c r="BM78" s="42">
        <f>BM81+BM82+BM83+BM89+BM90+BM91+BM92+BM95+BM86+BM117+BM118+BM119</f>
        <v>0</v>
      </c>
      <c r="BN78" s="44">
        <f t="shared" si="29"/>
        <v>1252145.6000000001</v>
      </c>
      <c r="BO78" s="43">
        <f>BO81+BO82+BO83+BO89+BO90+BO91+BO92+BO95+BO86+BO117+BO118+BO119</f>
        <v>0</v>
      </c>
      <c r="BP78" s="43">
        <f t="shared" si="30"/>
        <v>1252145.6000000001</v>
      </c>
      <c r="BQ78" s="43">
        <f>BQ81+BQ82+BQ83+BQ89+BQ90+BQ91+BQ92+BQ95+BQ86+BQ117+BQ118+BQ119</f>
        <v>0</v>
      </c>
      <c r="BR78" s="43">
        <f t="shared" si="31"/>
        <v>1252145.6000000001</v>
      </c>
      <c r="BS78" s="43">
        <f>BS81+BS82+BS83+BS89+BS90+BS91+BS92+BS95+BS86+BS117+BS118+BS119</f>
        <v>0</v>
      </c>
      <c r="BT78" s="43">
        <f t="shared" si="32"/>
        <v>1252145.6000000001</v>
      </c>
      <c r="BU78" s="43">
        <f>BU81+BU82+BU83+BU89+BU90+BU91+BU92+BU95+BU86+BU117+BU118+BU119</f>
        <v>0</v>
      </c>
      <c r="BV78" s="43">
        <f t="shared" si="33"/>
        <v>1252145.6000000001</v>
      </c>
      <c r="BW78" s="45"/>
      <c r="BX78" s="21" t="s">
        <v>33</v>
      </c>
      <c r="BY78" s="22"/>
    </row>
    <row r="79" spans="1:77" x14ac:dyDescent="0.35">
      <c r="A79" s="65"/>
      <c r="B79" s="73" t="s">
        <v>34</v>
      </c>
      <c r="C79" s="81" t="s">
        <v>30</v>
      </c>
      <c r="D79" s="9">
        <f>D96+D100+D103+D107+D110+D87+D114</f>
        <v>707035.1</v>
      </c>
      <c r="E79" s="9">
        <f>E96+E100+E103+E107+E110+E87+E114</f>
        <v>0</v>
      </c>
      <c r="F79" s="10">
        <f t="shared" si="34"/>
        <v>707035.1</v>
      </c>
      <c r="G79" s="9">
        <f>G96+G100+G103+G107+G110+G87+G114</f>
        <v>-42548.894</v>
      </c>
      <c r="H79" s="10">
        <f t="shared" si="35"/>
        <v>664486.20600000001</v>
      </c>
      <c r="I79" s="9">
        <f>I96+I100+I103+I107+I110+I87+I114</f>
        <v>0</v>
      </c>
      <c r="J79" s="10">
        <f t="shared" si="36"/>
        <v>664486.20600000001</v>
      </c>
      <c r="K79" s="9">
        <f>K96+K100+K103+K107+K110+K87+K114</f>
        <v>56103.125</v>
      </c>
      <c r="L79" s="10">
        <f t="shared" si="3"/>
        <v>720589.33100000001</v>
      </c>
      <c r="M79" s="9">
        <f>M96+M100+M103+M107+M110+M87+M114</f>
        <v>0</v>
      </c>
      <c r="N79" s="10">
        <f t="shared" si="4"/>
        <v>720589.33100000001</v>
      </c>
      <c r="O79" s="9">
        <f>O96+O100+O103+O107+O110+O87+O114</f>
        <v>0</v>
      </c>
      <c r="P79" s="10">
        <f t="shared" si="5"/>
        <v>720589.33100000001</v>
      </c>
      <c r="Q79" s="9">
        <f>Q96+Q100+Q103+Q107+Q110+Q87+Q114</f>
        <v>0</v>
      </c>
      <c r="R79" s="10">
        <f t="shared" si="6"/>
        <v>720589.33100000001</v>
      </c>
      <c r="S79" s="10">
        <f>S96+S100+S103+S107+S110+S87+S114</f>
        <v>0</v>
      </c>
      <c r="T79" s="10">
        <f t="shared" si="7"/>
        <v>720589.33100000001</v>
      </c>
      <c r="U79" s="10">
        <f>U96+U100+U103+U107+U110+U87+U114</f>
        <v>0</v>
      </c>
      <c r="V79" s="10">
        <f t="shared" si="8"/>
        <v>720589.33100000001</v>
      </c>
      <c r="W79" s="10">
        <f>W96+W100+W103+W107+W110+W87+W114</f>
        <v>9358.93</v>
      </c>
      <c r="X79" s="10">
        <f t="shared" si="9"/>
        <v>729948.26100000006</v>
      </c>
      <c r="Y79" s="10">
        <f>Y96+Y100+Y103+Y107+Y110+Y87+Y114</f>
        <v>0</v>
      </c>
      <c r="Z79" s="10">
        <f t="shared" si="10"/>
        <v>729948.26100000006</v>
      </c>
      <c r="AA79" s="10">
        <f>AA96+AA100+AA103+AA107+AA110+AA87+AA114</f>
        <v>0</v>
      </c>
      <c r="AB79" s="10">
        <f t="shared" si="11"/>
        <v>729948.26100000006</v>
      </c>
      <c r="AC79" s="10">
        <f>AC96+AC100+AC103+AC107+AC110+AC87+AC114</f>
        <v>0</v>
      </c>
      <c r="AD79" s="69">
        <f t="shared" si="12"/>
        <v>729948.26100000006</v>
      </c>
      <c r="AE79" s="10">
        <f>AE96+AE100+AE103+AE107+AE110+AE87+AE114</f>
        <v>351507.5</v>
      </c>
      <c r="AF79" s="9">
        <f>AF96+AF100+AF103+AF107+AF110+AF87+AF114</f>
        <v>0</v>
      </c>
      <c r="AG79" s="10">
        <f t="shared" si="13"/>
        <v>351507.5</v>
      </c>
      <c r="AH79" s="9">
        <f>AH96+AH100+AH103+AH107+AH110+AH87+AH114</f>
        <v>764563.52399999998</v>
      </c>
      <c r="AI79" s="10">
        <f t="shared" si="14"/>
        <v>1116071.024</v>
      </c>
      <c r="AJ79" s="9">
        <f>AJ96+AJ100+AJ103+AJ107+AJ110+AJ87+AJ116+AJ114</f>
        <v>-107238.55499999999</v>
      </c>
      <c r="AK79" s="10">
        <f t="shared" si="15"/>
        <v>1008832.469</v>
      </c>
      <c r="AL79" s="9">
        <f>AL96+AL100+AL103+AL107+AL110+AL87+AL116+AL114</f>
        <v>0</v>
      </c>
      <c r="AM79" s="10">
        <f t="shared" si="16"/>
        <v>1008832.469</v>
      </c>
      <c r="AN79" s="9">
        <f>AN96+AN100+AN103+AN107+AN110+AN87+AN116+AN114</f>
        <v>0</v>
      </c>
      <c r="AO79" s="10">
        <f t="shared" si="17"/>
        <v>1008832.469</v>
      </c>
      <c r="AP79" s="9">
        <f>AP96+AP100+AP103+AP107+AP110+AP87+AP116+AP114</f>
        <v>0</v>
      </c>
      <c r="AQ79" s="10">
        <f t="shared" si="18"/>
        <v>1008832.469</v>
      </c>
      <c r="AR79" s="9">
        <f>AR96+AR100+AR103+AR107+AR110+AR87+AR116+AR114</f>
        <v>0</v>
      </c>
      <c r="AS79" s="10">
        <f t="shared" si="19"/>
        <v>1008832.469</v>
      </c>
      <c r="AT79" s="10">
        <f>AT96+AT100+AT103+AT107+AT110+AT87+AT116+AT114</f>
        <v>0</v>
      </c>
      <c r="AU79" s="10">
        <f t="shared" si="20"/>
        <v>1008832.469</v>
      </c>
      <c r="AV79" s="10">
        <f>AV96+AV100+AV103+AV107+AV110+AV87+AV116+AV114</f>
        <v>0</v>
      </c>
      <c r="AW79" s="10">
        <f t="shared" si="21"/>
        <v>1008832.469</v>
      </c>
      <c r="AX79" s="10">
        <f>AX96+AX100+AX103+AX107+AX110+AX87+AX116+AX114</f>
        <v>43784.469999999994</v>
      </c>
      <c r="AY79" s="10">
        <f t="shared" si="22"/>
        <v>1052616.939</v>
      </c>
      <c r="AZ79" s="10">
        <f>AZ96+AZ100+AZ103+AZ107+AZ110+AZ87+AZ116+AZ114</f>
        <v>0</v>
      </c>
      <c r="BA79" s="10">
        <f t="shared" si="23"/>
        <v>1052616.939</v>
      </c>
      <c r="BB79" s="10">
        <f>BB96+BB100+BB103+BB107+BB110+BB87+BB116+BB114</f>
        <v>0</v>
      </c>
      <c r="BC79" s="69">
        <f t="shared" si="24"/>
        <v>1052616.939</v>
      </c>
      <c r="BD79" s="10">
        <f>BD96+BD100+BD103+BD107+BD110</f>
        <v>241189.8</v>
      </c>
      <c r="BE79" s="9">
        <f>BE96+BE100+BE103+BE107+BE110+BE87</f>
        <v>0</v>
      </c>
      <c r="BF79" s="10">
        <f t="shared" si="25"/>
        <v>241189.8</v>
      </c>
      <c r="BG79" s="9">
        <f>BG96+BG100+BG103+BG107+BG110+BG87+BG116</f>
        <v>0</v>
      </c>
      <c r="BH79" s="10">
        <f t="shared" si="26"/>
        <v>241189.8</v>
      </c>
      <c r="BI79" s="9">
        <f>BI96+BI100+BI103+BI107+BI110+BI87+BI116</f>
        <v>0</v>
      </c>
      <c r="BJ79" s="10">
        <f t="shared" si="27"/>
        <v>241189.8</v>
      </c>
      <c r="BK79" s="9">
        <f>BK96+BK100+BK103+BK107+BK110+BK87+BK116</f>
        <v>0</v>
      </c>
      <c r="BL79" s="10">
        <f t="shared" si="28"/>
        <v>241189.8</v>
      </c>
      <c r="BM79" s="9">
        <f>BM96+BM100+BM103+BM107+BM110+BM87+BM116</f>
        <v>0</v>
      </c>
      <c r="BN79" s="11">
        <f t="shared" si="29"/>
        <v>241189.8</v>
      </c>
      <c r="BO79" s="10">
        <f>BO96+BO100+BO103+BO107+BO110+BO87+BO116</f>
        <v>0</v>
      </c>
      <c r="BP79" s="10">
        <f t="shared" si="30"/>
        <v>241189.8</v>
      </c>
      <c r="BQ79" s="10">
        <f>BQ96+BQ100+BQ103+BQ107+BQ110+BQ87+BQ116</f>
        <v>0</v>
      </c>
      <c r="BR79" s="10">
        <f t="shared" si="31"/>
        <v>241189.8</v>
      </c>
      <c r="BS79" s="10">
        <f>BS96+BS100+BS103+BS107+BS110+BS87+BS116</f>
        <v>0</v>
      </c>
      <c r="BT79" s="10">
        <f t="shared" si="32"/>
        <v>241189.8</v>
      </c>
      <c r="BU79" s="10">
        <f>BU96+BU100+BU103+BU107+BU110+BU87+BU116</f>
        <v>0</v>
      </c>
      <c r="BV79" s="69">
        <f t="shared" si="33"/>
        <v>241189.8</v>
      </c>
      <c r="BW79" s="1"/>
      <c r="BX79" s="1"/>
      <c r="BY79" s="23"/>
    </row>
    <row r="80" spans="1:77" x14ac:dyDescent="0.35">
      <c r="A80" s="65"/>
      <c r="B80" s="73" t="s">
        <v>55</v>
      </c>
      <c r="C80" s="81" t="s">
        <v>30</v>
      </c>
      <c r="D80" s="9">
        <f>D104+D115+D88</f>
        <v>547622.80000000005</v>
      </c>
      <c r="E80" s="9">
        <f>E104+E115+E88</f>
        <v>0</v>
      </c>
      <c r="F80" s="10">
        <f t="shared" si="34"/>
        <v>547622.80000000005</v>
      </c>
      <c r="G80" s="9">
        <f>G104+G115+G88</f>
        <v>-278637.69999999995</v>
      </c>
      <c r="H80" s="10">
        <f t="shared" si="35"/>
        <v>268985.10000000009</v>
      </c>
      <c r="I80" s="9">
        <f>I104+I115+I88</f>
        <v>0</v>
      </c>
      <c r="J80" s="10">
        <f t="shared" si="36"/>
        <v>268985.10000000009</v>
      </c>
      <c r="K80" s="9">
        <f>K104+K115+K88+K97</f>
        <v>111172.70600000001</v>
      </c>
      <c r="L80" s="10">
        <f t="shared" si="3"/>
        <v>380157.8060000001</v>
      </c>
      <c r="M80" s="9">
        <f>M104+M115+M88+M97</f>
        <v>0</v>
      </c>
      <c r="N80" s="10">
        <f t="shared" si="4"/>
        <v>380157.8060000001</v>
      </c>
      <c r="O80" s="9">
        <f>O104+O115+O88+O97</f>
        <v>0</v>
      </c>
      <c r="P80" s="10">
        <f t="shared" si="5"/>
        <v>380157.8060000001</v>
      </c>
      <c r="Q80" s="9">
        <f>Q104+Q115+Q88+Q97</f>
        <v>0</v>
      </c>
      <c r="R80" s="10">
        <f t="shared" si="6"/>
        <v>380157.8060000001</v>
      </c>
      <c r="S80" s="10">
        <f>S104+S115+S88+S97</f>
        <v>0</v>
      </c>
      <c r="T80" s="10">
        <f t="shared" si="7"/>
        <v>380157.8060000001</v>
      </c>
      <c r="U80" s="10">
        <f>U104+U115+U88+U97</f>
        <v>0</v>
      </c>
      <c r="V80" s="10">
        <f t="shared" si="8"/>
        <v>380157.8060000001</v>
      </c>
      <c r="W80" s="10">
        <f>W104+W115+W88+W97</f>
        <v>99276.915999999997</v>
      </c>
      <c r="X80" s="10">
        <f t="shared" si="9"/>
        <v>479434.72200000007</v>
      </c>
      <c r="Y80" s="10">
        <f>Y104+Y115+Y88+Y97</f>
        <v>0</v>
      </c>
      <c r="Z80" s="10">
        <f t="shared" si="10"/>
        <v>479434.72200000007</v>
      </c>
      <c r="AA80" s="10">
        <f>AA104+AA115+AA88+AA97</f>
        <v>0</v>
      </c>
      <c r="AB80" s="10">
        <f t="shared" si="11"/>
        <v>479434.72200000007</v>
      </c>
      <c r="AC80" s="10">
        <f>AC104+AC115+AC88+AC97</f>
        <v>0</v>
      </c>
      <c r="AD80" s="69">
        <f t="shared" si="12"/>
        <v>479434.72200000007</v>
      </c>
      <c r="AE80" s="10">
        <f>AE104+AE115+AE88</f>
        <v>198515.5</v>
      </c>
      <c r="AF80" s="9">
        <f>AF104+AF115</f>
        <v>0</v>
      </c>
      <c r="AG80" s="10">
        <f t="shared" si="13"/>
        <v>198515.5</v>
      </c>
      <c r="AH80" s="9">
        <f>AH104+AH115+AH88</f>
        <v>0</v>
      </c>
      <c r="AI80" s="10">
        <f t="shared" si="14"/>
        <v>198515.5</v>
      </c>
      <c r="AJ80" s="9">
        <f>AJ104+AJ115+AJ88+AJ97</f>
        <v>0</v>
      </c>
      <c r="AK80" s="10">
        <f t="shared" si="15"/>
        <v>198515.5</v>
      </c>
      <c r="AL80" s="9">
        <f>AL104+AL115+AL88+AL97</f>
        <v>0</v>
      </c>
      <c r="AM80" s="10">
        <f t="shared" si="16"/>
        <v>198515.5</v>
      </c>
      <c r="AN80" s="9">
        <f>AN104+AN115+AN88+AN97</f>
        <v>0</v>
      </c>
      <c r="AO80" s="10">
        <f t="shared" si="17"/>
        <v>198515.5</v>
      </c>
      <c r="AP80" s="9">
        <f>AP104+AP115+AP88+AP97</f>
        <v>0</v>
      </c>
      <c r="AQ80" s="10">
        <f t="shared" si="18"/>
        <v>198515.5</v>
      </c>
      <c r="AR80" s="9">
        <f>AR104+AR115+AR88+AR97</f>
        <v>0</v>
      </c>
      <c r="AS80" s="10">
        <f t="shared" si="19"/>
        <v>198515.5</v>
      </c>
      <c r="AT80" s="10">
        <f>AT104+AT115+AT88+AT97</f>
        <v>0</v>
      </c>
      <c r="AU80" s="10">
        <f t="shared" si="20"/>
        <v>198515.5</v>
      </c>
      <c r="AV80" s="10">
        <f>AV104+AV115+AV88+AV97</f>
        <v>0</v>
      </c>
      <c r="AW80" s="10">
        <f t="shared" si="21"/>
        <v>198515.5</v>
      </c>
      <c r="AX80" s="10">
        <f>AX104+AX115+AX88+AX97</f>
        <v>0</v>
      </c>
      <c r="AY80" s="10">
        <f t="shared" si="22"/>
        <v>198515.5</v>
      </c>
      <c r="AZ80" s="10">
        <f>AZ104+AZ115+AZ88+AZ97</f>
        <v>0</v>
      </c>
      <c r="BA80" s="10">
        <f t="shared" si="23"/>
        <v>198515.5</v>
      </c>
      <c r="BB80" s="10">
        <f>BB104+BB115+BB88+BB97</f>
        <v>0</v>
      </c>
      <c r="BC80" s="69">
        <f t="shared" si="24"/>
        <v>198515.5</v>
      </c>
      <c r="BD80" s="10">
        <f>BD104+BD115</f>
        <v>200913.8</v>
      </c>
      <c r="BE80" s="9">
        <f>BE104+BE115+BE88</f>
        <v>0</v>
      </c>
      <c r="BF80" s="10">
        <f t="shared" si="25"/>
        <v>200913.8</v>
      </c>
      <c r="BG80" s="9">
        <f>BG104+BG115+BG88</f>
        <v>0</v>
      </c>
      <c r="BH80" s="10">
        <f t="shared" si="26"/>
        <v>200913.8</v>
      </c>
      <c r="BI80" s="9">
        <f>BI104+BI115+BI88+BI97</f>
        <v>0</v>
      </c>
      <c r="BJ80" s="10">
        <f t="shared" si="27"/>
        <v>200913.8</v>
      </c>
      <c r="BK80" s="9">
        <f>BK104+BK115+BK88+BK97</f>
        <v>0</v>
      </c>
      <c r="BL80" s="10">
        <f t="shared" si="28"/>
        <v>200913.8</v>
      </c>
      <c r="BM80" s="9">
        <f>BM104+BM115+BM88+BM97</f>
        <v>0</v>
      </c>
      <c r="BN80" s="11">
        <f t="shared" si="29"/>
        <v>200913.8</v>
      </c>
      <c r="BO80" s="10">
        <f>BO104+BO115+BO88+BO97</f>
        <v>0</v>
      </c>
      <c r="BP80" s="10">
        <f t="shared" si="30"/>
        <v>200913.8</v>
      </c>
      <c r="BQ80" s="10">
        <f>BQ104+BQ115+BQ88+BQ97</f>
        <v>0</v>
      </c>
      <c r="BR80" s="10">
        <f t="shared" si="31"/>
        <v>200913.8</v>
      </c>
      <c r="BS80" s="10">
        <f>BS104+BS115+BS88+BS97</f>
        <v>0</v>
      </c>
      <c r="BT80" s="10">
        <f t="shared" si="32"/>
        <v>200913.8</v>
      </c>
      <c r="BU80" s="10">
        <f>BU104+BU115+BU88+BU97</f>
        <v>0</v>
      </c>
      <c r="BV80" s="69">
        <f t="shared" si="33"/>
        <v>200913.8</v>
      </c>
      <c r="BW80" s="1"/>
      <c r="BX80" s="1"/>
      <c r="BY80" s="23"/>
    </row>
    <row r="81" spans="1:78" ht="54" x14ac:dyDescent="0.35">
      <c r="A81" s="65" t="s">
        <v>88</v>
      </c>
      <c r="B81" s="73" t="s">
        <v>89</v>
      </c>
      <c r="C81" s="82" t="s">
        <v>39</v>
      </c>
      <c r="D81" s="10">
        <v>0</v>
      </c>
      <c r="E81" s="10"/>
      <c r="F81" s="10">
        <f t="shared" si="34"/>
        <v>0</v>
      </c>
      <c r="G81" s="10"/>
      <c r="H81" s="10">
        <f t="shared" si="35"/>
        <v>0</v>
      </c>
      <c r="I81" s="10"/>
      <c r="J81" s="10">
        <f t="shared" si="36"/>
        <v>0</v>
      </c>
      <c r="K81" s="10"/>
      <c r="L81" s="10">
        <f t="shared" si="3"/>
        <v>0</v>
      </c>
      <c r="M81" s="10"/>
      <c r="N81" s="10">
        <f t="shared" si="4"/>
        <v>0</v>
      </c>
      <c r="O81" s="10"/>
      <c r="P81" s="10">
        <f t="shared" si="5"/>
        <v>0</v>
      </c>
      <c r="Q81" s="10"/>
      <c r="R81" s="10">
        <f t="shared" si="6"/>
        <v>0</v>
      </c>
      <c r="S81" s="10"/>
      <c r="T81" s="10">
        <f t="shared" si="7"/>
        <v>0</v>
      </c>
      <c r="U81" s="10"/>
      <c r="V81" s="10">
        <f t="shared" si="8"/>
        <v>0</v>
      </c>
      <c r="W81" s="10"/>
      <c r="X81" s="10">
        <f t="shared" si="9"/>
        <v>0</v>
      </c>
      <c r="Y81" s="10"/>
      <c r="Z81" s="10">
        <f t="shared" si="10"/>
        <v>0</v>
      </c>
      <c r="AA81" s="10"/>
      <c r="AB81" s="10">
        <f t="shared" si="11"/>
        <v>0</v>
      </c>
      <c r="AC81" s="10"/>
      <c r="AD81" s="69">
        <f t="shared" si="12"/>
        <v>0</v>
      </c>
      <c r="AE81" s="10">
        <v>96899.3</v>
      </c>
      <c r="AF81" s="10"/>
      <c r="AG81" s="10">
        <f t="shared" si="13"/>
        <v>96899.3</v>
      </c>
      <c r="AH81" s="10"/>
      <c r="AI81" s="10">
        <f t="shared" si="14"/>
        <v>96899.3</v>
      </c>
      <c r="AJ81" s="10"/>
      <c r="AK81" s="10">
        <f t="shared" si="15"/>
        <v>96899.3</v>
      </c>
      <c r="AL81" s="10"/>
      <c r="AM81" s="10">
        <f t="shared" si="16"/>
        <v>96899.3</v>
      </c>
      <c r="AN81" s="10"/>
      <c r="AO81" s="10">
        <f t="shared" si="17"/>
        <v>96899.3</v>
      </c>
      <c r="AP81" s="10"/>
      <c r="AQ81" s="10">
        <f t="shared" si="18"/>
        <v>96899.3</v>
      </c>
      <c r="AR81" s="10"/>
      <c r="AS81" s="10">
        <f t="shared" si="19"/>
        <v>96899.3</v>
      </c>
      <c r="AT81" s="10"/>
      <c r="AU81" s="10">
        <f t="shared" si="20"/>
        <v>96899.3</v>
      </c>
      <c r="AV81" s="10"/>
      <c r="AW81" s="10">
        <f t="shared" si="21"/>
        <v>96899.3</v>
      </c>
      <c r="AX81" s="10"/>
      <c r="AY81" s="10">
        <f t="shared" si="22"/>
        <v>96899.3</v>
      </c>
      <c r="AZ81" s="10"/>
      <c r="BA81" s="10">
        <f t="shared" si="23"/>
        <v>96899.3</v>
      </c>
      <c r="BB81" s="10"/>
      <c r="BC81" s="69">
        <f t="shared" si="24"/>
        <v>96899.3</v>
      </c>
      <c r="BD81" s="10">
        <v>301615.5</v>
      </c>
      <c r="BE81" s="10"/>
      <c r="BF81" s="10">
        <f t="shared" si="25"/>
        <v>301615.5</v>
      </c>
      <c r="BG81" s="10"/>
      <c r="BH81" s="10">
        <f t="shared" si="26"/>
        <v>301615.5</v>
      </c>
      <c r="BI81" s="10"/>
      <c r="BJ81" s="10">
        <f t="shared" si="27"/>
        <v>301615.5</v>
      </c>
      <c r="BK81" s="10"/>
      <c r="BL81" s="10">
        <f t="shared" si="28"/>
        <v>301615.5</v>
      </c>
      <c r="BM81" s="10"/>
      <c r="BN81" s="11">
        <f t="shared" si="29"/>
        <v>301615.5</v>
      </c>
      <c r="BO81" s="10"/>
      <c r="BP81" s="10">
        <f t="shared" si="30"/>
        <v>301615.5</v>
      </c>
      <c r="BQ81" s="10"/>
      <c r="BR81" s="10">
        <f t="shared" si="31"/>
        <v>301615.5</v>
      </c>
      <c r="BS81" s="10"/>
      <c r="BT81" s="10">
        <f t="shared" si="32"/>
        <v>301615.5</v>
      </c>
      <c r="BU81" s="10"/>
      <c r="BV81" s="69">
        <f t="shared" si="33"/>
        <v>301615.5</v>
      </c>
      <c r="BW81" s="3">
        <v>1710141090</v>
      </c>
      <c r="BY81" s="23"/>
    </row>
    <row r="82" spans="1:78" ht="54" x14ac:dyDescent="0.35">
      <c r="A82" s="65" t="s">
        <v>90</v>
      </c>
      <c r="B82" s="73" t="s">
        <v>91</v>
      </c>
      <c r="C82" s="82" t="s">
        <v>39</v>
      </c>
      <c r="D82" s="10">
        <v>0</v>
      </c>
      <c r="E82" s="10"/>
      <c r="F82" s="10">
        <f t="shared" si="34"/>
        <v>0</v>
      </c>
      <c r="G82" s="10"/>
      <c r="H82" s="10">
        <f t="shared" si="35"/>
        <v>0</v>
      </c>
      <c r="I82" s="10"/>
      <c r="J82" s="10">
        <f t="shared" si="36"/>
        <v>0</v>
      </c>
      <c r="K82" s="10"/>
      <c r="L82" s="10">
        <f t="shared" si="3"/>
        <v>0</v>
      </c>
      <c r="M82" s="10"/>
      <c r="N82" s="10">
        <f t="shared" si="4"/>
        <v>0</v>
      </c>
      <c r="O82" s="10"/>
      <c r="P82" s="10">
        <f t="shared" si="5"/>
        <v>0</v>
      </c>
      <c r="Q82" s="10"/>
      <c r="R82" s="10">
        <f t="shared" si="6"/>
        <v>0</v>
      </c>
      <c r="S82" s="10"/>
      <c r="T82" s="10">
        <f t="shared" si="7"/>
        <v>0</v>
      </c>
      <c r="U82" s="10"/>
      <c r="V82" s="10">
        <f t="shared" si="8"/>
        <v>0</v>
      </c>
      <c r="W82" s="10"/>
      <c r="X82" s="10">
        <f t="shared" si="9"/>
        <v>0</v>
      </c>
      <c r="Y82" s="10"/>
      <c r="Z82" s="10">
        <f t="shared" si="10"/>
        <v>0</v>
      </c>
      <c r="AA82" s="10"/>
      <c r="AB82" s="10">
        <f t="shared" si="11"/>
        <v>0</v>
      </c>
      <c r="AC82" s="10"/>
      <c r="AD82" s="69">
        <f t="shared" si="12"/>
        <v>0</v>
      </c>
      <c r="AE82" s="10">
        <v>23507.200000000001</v>
      </c>
      <c r="AF82" s="10"/>
      <c r="AG82" s="10">
        <f t="shared" si="13"/>
        <v>23507.200000000001</v>
      </c>
      <c r="AH82" s="10"/>
      <c r="AI82" s="10">
        <f t="shared" si="14"/>
        <v>23507.200000000001</v>
      </c>
      <c r="AJ82" s="10"/>
      <c r="AK82" s="10">
        <f t="shared" si="15"/>
        <v>23507.200000000001</v>
      </c>
      <c r="AL82" s="10"/>
      <c r="AM82" s="10">
        <f t="shared" si="16"/>
        <v>23507.200000000001</v>
      </c>
      <c r="AN82" s="10"/>
      <c r="AO82" s="10">
        <f t="shared" si="17"/>
        <v>23507.200000000001</v>
      </c>
      <c r="AP82" s="10"/>
      <c r="AQ82" s="10">
        <f t="shared" si="18"/>
        <v>23507.200000000001</v>
      </c>
      <c r="AR82" s="10"/>
      <c r="AS82" s="10">
        <f t="shared" si="19"/>
        <v>23507.200000000001</v>
      </c>
      <c r="AT82" s="10"/>
      <c r="AU82" s="10">
        <f t="shared" si="20"/>
        <v>23507.200000000001</v>
      </c>
      <c r="AV82" s="10"/>
      <c r="AW82" s="10">
        <f t="shared" si="21"/>
        <v>23507.200000000001</v>
      </c>
      <c r="AX82" s="10"/>
      <c r="AY82" s="10">
        <f t="shared" si="22"/>
        <v>23507.200000000001</v>
      </c>
      <c r="AZ82" s="10"/>
      <c r="BA82" s="10">
        <f t="shared" si="23"/>
        <v>23507.200000000001</v>
      </c>
      <c r="BB82" s="10"/>
      <c r="BC82" s="69">
        <f t="shared" si="24"/>
        <v>23507.200000000001</v>
      </c>
      <c r="BD82" s="10">
        <v>50000</v>
      </c>
      <c r="BE82" s="10"/>
      <c r="BF82" s="10">
        <f t="shared" si="25"/>
        <v>50000</v>
      </c>
      <c r="BG82" s="10"/>
      <c r="BH82" s="10">
        <f t="shared" si="26"/>
        <v>50000</v>
      </c>
      <c r="BI82" s="10"/>
      <c r="BJ82" s="10">
        <f t="shared" si="27"/>
        <v>50000</v>
      </c>
      <c r="BK82" s="10"/>
      <c r="BL82" s="10">
        <f t="shared" si="28"/>
        <v>50000</v>
      </c>
      <c r="BM82" s="10"/>
      <c r="BN82" s="11">
        <f t="shared" si="29"/>
        <v>50000</v>
      </c>
      <c r="BO82" s="10"/>
      <c r="BP82" s="10">
        <f t="shared" si="30"/>
        <v>50000</v>
      </c>
      <c r="BQ82" s="10"/>
      <c r="BR82" s="10">
        <f t="shared" si="31"/>
        <v>50000</v>
      </c>
      <c r="BS82" s="10"/>
      <c r="BT82" s="10">
        <f t="shared" si="32"/>
        <v>50000</v>
      </c>
      <c r="BU82" s="10"/>
      <c r="BV82" s="69">
        <f t="shared" si="33"/>
        <v>50000</v>
      </c>
      <c r="BW82" s="3" t="s">
        <v>92</v>
      </c>
      <c r="BY82" s="23"/>
    </row>
    <row r="83" spans="1:78" ht="72" x14ac:dyDescent="0.35">
      <c r="A83" s="65" t="s">
        <v>93</v>
      </c>
      <c r="B83" s="73" t="s">
        <v>94</v>
      </c>
      <c r="C83" s="82" t="s">
        <v>95</v>
      </c>
      <c r="D83" s="10">
        <v>6293</v>
      </c>
      <c r="E83" s="10"/>
      <c r="F83" s="10">
        <f t="shared" si="34"/>
        <v>6293</v>
      </c>
      <c r="G83" s="10">
        <v>2697</v>
      </c>
      <c r="H83" s="10">
        <f t="shared" si="35"/>
        <v>8990</v>
      </c>
      <c r="I83" s="10"/>
      <c r="J83" s="10">
        <f t="shared" si="36"/>
        <v>8990</v>
      </c>
      <c r="K83" s="10">
        <v>-8990</v>
      </c>
      <c r="L83" s="10">
        <f t="shared" si="3"/>
        <v>0</v>
      </c>
      <c r="M83" s="10"/>
      <c r="N83" s="10">
        <f t="shared" si="4"/>
        <v>0</v>
      </c>
      <c r="O83" s="10"/>
      <c r="P83" s="10">
        <f t="shared" si="5"/>
        <v>0</v>
      </c>
      <c r="Q83" s="10"/>
      <c r="R83" s="10">
        <f t="shared" si="6"/>
        <v>0</v>
      </c>
      <c r="S83" s="10"/>
      <c r="T83" s="10">
        <f t="shared" si="7"/>
        <v>0</v>
      </c>
      <c r="U83" s="10"/>
      <c r="V83" s="10">
        <f t="shared" si="8"/>
        <v>0</v>
      </c>
      <c r="W83" s="10"/>
      <c r="X83" s="10">
        <f t="shared" si="9"/>
        <v>0</v>
      </c>
      <c r="Y83" s="10"/>
      <c r="Z83" s="10">
        <f t="shared" si="10"/>
        <v>0</v>
      </c>
      <c r="AA83" s="10"/>
      <c r="AB83" s="10">
        <f t="shared" si="11"/>
        <v>0</v>
      </c>
      <c r="AC83" s="10"/>
      <c r="AD83" s="69">
        <f t="shared" si="12"/>
        <v>0</v>
      </c>
      <c r="AE83" s="10">
        <v>0</v>
      </c>
      <c r="AF83" s="10"/>
      <c r="AG83" s="10">
        <f t="shared" si="13"/>
        <v>0</v>
      </c>
      <c r="AH83" s="10"/>
      <c r="AI83" s="10">
        <f t="shared" si="14"/>
        <v>0</v>
      </c>
      <c r="AJ83" s="10">
        <v>8990</v>
      </c>
      <c r="AK83" s="10">
        <f t="shared" si="15"/>
        <v>8990</v>
      </c>
      <c r="AL83" s="10"/>
      <c r="AM83" s="10">
        <f t="shared" si="16"/>
        <v>8990</v>
      </c>
      <c r="AN83" s="10"/>
      <c r="AO83" s="10">
        <f t="shared" si="17"/>
        <v>8990</v>
      </c>
      <c r="AP83" s="10"/>
      <c r="AQ83" s="10">
        <f t="shared" si="18"/>
        <v>8990</v>
      </c>
      <c r="AR83" s="10"/>
      <c r="AS83" s="10">
        <f t="shared" si="19"/>
        <v>8990</v>
      </c>
      <c r="AT83" s="10"/>
      <c r="AU83" s="10">
        <f t="shared" si="20"/>
        <v>8990</v>
      </c>
      <c r="AV83" s="10"/>
      <c r="AW83" s="10">
        <f t="shared" si="21"/>
        <v>8990</v>
      </c>
      <c r="AX83" s="10"/>
      <c r="AY83" s="10">
        <f t="shared" si="22"/>
        <v>8990</v>
      </c>
      <c r="AZ83" s="10"/>
      <c r="BA83" s="10">
        <f t="shared" si="23"/>
        <v>8990</v>
      </c>
      <c r="BB83" s="10"/>
      <c r="BC83" s="69">
        <f t="shared" si="24"/>
        <v>8990</v>
      </c>
      <c r="BD83" s="10">
        <v>0</v>
      </c>
      <c r="BE83" s="10"/>
      <c r="BF83" s="10">
        <f t="shared" si="25"/>
        <v>0</v>
      </c>
      <c r="BG83" s="10"/>
      <c r="BH83" s="10">
        <f t="shared" si="26"/>
        <v>0</v>
      </c>
      <c r="BI83" s="10"/>
      <c r="BJ83" s="10">
        <f t="shared" si="27"/>
        <v>0</v>
      </c>
      <c r="BK83" s="10"/>
      <c r="BL83" s="10">
        <f t="shared" si="28"/>
        <v>0</v>
      </c>
      <c r="BM83" s="10"/>
      <c r="BN83" s="11">
        <f t="shared" si="29"/>
        <v>0</v>
      </c>
      <c r="BO83" s="10"/>
      <c r="BP83" s="10">
        <f t="shared" si="30"/>
        <v>0</v>
      </c>
      <c r="BQ83" s="10"/>
      <c r="BR83" s="10">
        <f t="shared" si="31"/>
        <v>0</v>
      </c>
      <c r="BS83" s="10"/>
      <c r="BT83" s="10">
        <f t="shared" si="32"/>
        <v>0</v>
      </c>
      <c r="BU83" s="10"/>
      <c r="BV83" s="69">
        <f t="shared" si="33"/>
        <v>0</v>
      </c>
      <c r="BW83" s="3" t="s">
        <v>96</v>
      </c>
      <c r="BY83" s="23"/>
    </row>
    <row r="84" spans="1:78" ht="54" x14ac:dyDescent="0.35">
      <c r="A84" s="65" t="s">
        <v>97</v>
      </c>
      <c r="B84" s="73" t="s">
        <v>98</v>
      </c>
      <c r="C84" s="82" t="s">
        <v>39</v>
      </c>
      <c r="D84" s="10">
        <f>D86</f>
        <v>3235.7</v>
      </c>
      <c r="E84" s="10"/>
      <c r="F84" s="10">
        <f t="shared" si="34"/>
        <v>3235.7</v>
      </c>
      <c r="G84" s="10">
        <f>G86+G88+G87</f>
        <v>71370.498999999996</v>
      </c>
      <c r="H84" s="10">
        <f t="shared" si="35"/>
        <v>74606.198999999993</v>
      </c>
      <c r="I84" s="10">
        <f>I86+I88+I87</f>
        <v>0</v>
      </c>
      <c r="J84" s="10">
        <f t="shared" si="36"/>
        <v>74606.198999999993</v>
      </c>
      <c r="K84" s="10">
        <f>K86+K88+K87</f>
        <v>0</v>
      </c>
      <c r="L84" s="10">
        <f t="shared" ref="L84:L105" si="37">J84+K84</f>
        <v>74606.198999999993</v>
      </c>
      <c r="M84" s="10">
        <f>M86+M88+M87</f>
        <v>0</v>
      </c>
      <c r="N84" s="10">
        <f t="shared" ref="N84:N105" si="38">L84+M84</f>
        <v>74606.198999999993</v>
      </c>
      <c r="O84" s="10">
        <f>O86+O88+O87</f>
        <v>0</v>
      </c>
      <c r="P84" s="10">
        <f t="shared" ref="P84:P105" si="39">N84+O84</f>
        <v>74606.198999999993</v>
      </c>
      <c r="Q84" s="10">
        <f>Q86+Q88+Q87</f>
        <v>0</v>
      </c>
      <c r="R84" s="10">
        <f t="shared" ref="R84:R105" si="40">P84+Q84</f>
        <v>74606.198999999993</v>
      </c>
      <c r="S84" s="10">
        <f>S86+S88+S87</f>
        <v>0</v>
      </c>
      <c r="T84" s="10">
        <f t="shared" ref="T84:T105" si="41">R84+S84</f>
        <v>74606.198999999993</v>
      </c>
      <c r="U84" s="10">
        <f>U86+U88+U87</f>
        <v>0</v>
      </c>
      <c r="V84" s="10">
        <f t="shared" ref="V84:V105" si="42">T84+U84</f>
        <v>74606.198999999993</v>
      </c>
      <c r="W84" s="10">
        <f>W86+W88+W87</f>
        <v>21814.598000000002</v>
      </c>
      <c r="X84" s="10">
        <f t="shared" ref="X84:X105" si="43">V84+W84</f>
        <v>96420.796999999991</v>
      </c>
      <c r="Y84" s="10">
        <f>Y86+Y88+Y87</f>
        <v>0</v>
      </c>
      <c r="Z84" s="10">
        <f t="shared" ref="Z84:Z105" si="44">X84+Y84</f>
        <v>96420.796999999991</v>
      </c>
      <c r="AA84" s="10">
        <f>AA86+AA88+AA87</f>
        <v>0</v>
      </c>
      <c r="AB84" s="10">
        <f t="shared" ref="AB84:AB105" si="45">Z84+AA84</f>
        <v>96420.796999999991</v>
      </c>
      <c r="AC84" s="10">
        <f>AC86+AC88+AC87</f>
        <v>0</v>
      </c>
      <c r="AD84" s="69">
        <f t="shared" ref="AD84:AD101" si="46">AB84+AC84</f>
        <v>96420.796999999991</v>
      </c>
      <c r="AE84" s="10">
        <v>0</v>
      </c>
      <c r="AF84" s="10"/>
      <c r="AG84" s="10">
        <f t="shared" ref="AG84:AG101" si="47">AE84+AF84</f>
        <v>0</v>
      </c>
      <c r="AH84" s="10">
        <f>AH86+AH88+AH87</f>
        <v>0</v>
      </c>
      <c r="AI84" s="10">
        <f t="shared" ref="AI84:AI101" si="48">AG84+AH84</f>
        <v>0</v>
      </c>
      <c r="AJ84" s="10">
        <f>AJ86+AJ88+AJ87</f>
        <v>0</v>
      </c>
      <c r="AK84" s="10">
        <f t="shared" ref="AK84:AK101" si="49">AI84+AJ84</f>
        <v>0</v>
      </c>
      <c r="AL84" s="10">
        <f>AL86+AL88+AL87</f>
        <v>0</v>
      </c>
      <c r="AM84" s="10">
        <f t="shared" ref="AM84:AM101" si="50">AK84+AL84</f>
        <v>0</v>
      </c>
      <c r="AN84" s="10">
        <f>AN86+AN88+AN87</f>
        <v>0</v>
      </c>
      <c r="AO84" s="10">
        <f t="shared" ref="AO84:AO101" si="51">AM84+AN84</f>
        <v>0</v>
      </c>
      <c r="AP84" s="10">
        <f>AP86+AP88+AP87</f>
        <v>0</v>
      </c>
      <c r="AQ84" s="10">
        <f t="shared" ref="AQ84:AQ101" si="52">AO84+AP84</f>
        <v>0</v>
      </c>
      <c r="AR84" s="10">
        <f>AR86+AR88+AR87</f>
        <v>0</v>
      </c>
      <c r="AS84" s="10">
        <f t="shared" ref="AS84:AS101" si="53">AQ84+AR84</f>
        <v>0</v>
      </c>
      <c r="AT84" s="10">
        <f>AT86+AT88+AT87</f>
        <v>0</v>
      </c>
      <c r="AU84" s="10">
        <f t="shared" ref="AU84:AU101" si="54">AS84+AT84</f>
        <v>0</v>
      </c>
      <c r="AV84" s="10">
        <f>AV86+AV88+AV87</f>
        <v>0</v>
      </c>
      <c r="AW84" s="10">
        <f t="shared" ref="AW84:AW101" si="55">AU84+AV84</f>
        <v>0</v>
      </c>
      <c r="AX84" s="10">
        <f>AX86+AX88+AX87</f>
        <v>0</v>
      </c>
      <c r="AY84" s="10">
        <f t="shared" ref="AY84:AY101" si="56">AW84+AX84</f>
        <v>0</v>
      </c>
      <c r="AZ84" s="10">
        <f>AZ86+AZ88+AZ87</f>
        <v>0</v>
      </c>
      <c r="BA84" s="10">
        <f t="shared" ref="BA84:BA101" si="57">AY84+AZ84</f>
        <v>0</v>
      </c>
      <c r="BB84" s="10">
        <f>BB86+BB88+BB87</f>
        <v>0</v>
      </c>
      <c r="BC84" s="69">
        <f t="shared" ref="BC84:BC101" si="58">BA84+BB84</f>
        <v>0</v>
      </c>
      <c r="BD84" s="10">
        <v>0</v>
      </c>
      <c r="BE84" s="10"/>
      <c r="BF84" s="10">
        <f t="shared" ref="BF84:BF101" si="59">BD84+BE84</f>
        <v>0</v>
      </c>
      <c r="BG84" s="10">
        <f>BG86+BG88+BG87</f>
        <v>0</v>
      </c>
      <c r="BH84" s="10">
        <f t="shared" ref="BH84:BH101" si="60">BF84+BG84</f>
        <v>0</v>
      </c>
      <c r="BI84" s="10">
        <f>BI86+BI88+BI87</f>
        <v>0</v>
      </c>
      <c r="BJ84" s="10">
        <f t="shared" ref="BJ84:BJ101" si="61">BH84+BI84</f>
        <v>0</v>
      </c>
      <c r="BK84" s="10">
        <f>BK86+BK88+BK87</f>
        <v>0</v>
      </c>
      <c r="BL84" s="10">
        <f t="shared" ref="BL84:BL101" si="62">BJ84+BK84</f>
        <v>0</v>
      </c>
      <c r="BM84" s="10">
        <f>BM86+BM88+BM87</f>
        <v>0</v>
      </c>
      <c r="BN84" s="11">
        <f t="shared" ref="BN84:BN101" si="63">BL84+BM84</f>
        <v>0</v>
      </c>
      <c r="BO84" s="10">
        <f>BO86+BO88+BO87</f>
        <v>0</v>
      </c>
      <c r="BP84" s="10">
        <f t="shared" ref="BP84:BP101" si="64">BN84+BO84</f>
        <v>0</v>
      </c>
      <c r="BQ84" s="10">
        <f>BQ86+BQ88+BQ87</f>
        <v>0</v>
      </c>
      <c r="BR84" s="10">
        <f t="shared" ref="BR84:BR101" si="65">BP84+BQ84</f>
        <v>0</v>
      </c>
      <c r="BS84" s="10">
        <f>BS86+BS88+BS87</f>
        <v>0</v>
      </c>
      <c r="BT84" s="10">
        <f t="shared" ref="BT84:BT101" si="66">BR84+BS84</f>
        <v>0</v>
      </c>
      <c r="BU84" s="10">
        <f>BU86+BU88+BU87</f>
        <v>0</v>
      </c>
      <c r="BV84" s="69">
        <f t="shared" ref="BV84:BV101" si="67">BT84+BU84</f>
        <v>0</v>
      </c>
      <c r="BY84" s="23"/>
    </row>
    <row r="85" spans="1:78" x14ac:dyDescent="0.35">
      <c r="A85" s="65"/>
      <c r="B85" s="73" t="s">
        <v>31</v>
      </c>
      <c r="C85" s="82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69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69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1"/>
      <c r="BO85" s="10"/>
      <c r="BP85" s="10"/>
      <c r="BQ85" s="10"/>
      <c r="BR85" s="10"/>
      <c r="BS85" s="10"/>
      <c r="BT85" s="10"/>
      <c r="BU85" s="10"/>
      <c r="BV85" s="69"/>
      <c r="BY85" s="23"/>
    </row>
    <row r="86" spans="1:78" s="1" customFormat="1" hidden="1" x14ac:dyDescent="0.35">
      <c r="A86" s="24"/>
      <c r="B86" s="26" t="s">
        <v>32</v>
      </c>
      <c r="C86" s="46"/>
      <c r="D86" s="31">
        <v>3235.7</v>
      </c>
      <c r="E86" s="29"/>
      <c r="F86" s="29">
        <f t="shared" si="34"/>
        <v>3235.7</v>
      </c>
      <c r="G86" s="29">
        <v>101.657</v>
      </c>
      <c r="H86" s="29">
        <f t="shared" si="35"/>
        <v>3337.357</v>
      </c>
      <c r="I86" s="29"/>
      <c r="J86" s="29">
        <f t="shared" si="36"/>
        <v>3337.357</v>
      </c>
      <c r="K86" s="29"/>
      <c r="L86" s="29">
        <f t="shared" si="37"/>
        <v>3337.357</v>
      </c>
      <c r="M86" s="29"/>
      <c r="N86" s="29">
        <f t="shared" si="38"/>
        <v>3337.357</v>
      </c>
      <c r="O86" s="29"/>
      <c r="P86" s="29">
        <f t="shared" si="39"/>
        <v>3337.357</v>
      </c>
      <c r="Q86" s="29"/>
      <c r="R86" s="29">
        <f t="shared" si="40"/>
        <v>3337.357</v>
      </c>
      <c r="S86" s="29"/>
      <c r="T86" s="29">
        <f t="shared" si="41"/>
        <v>3337.357</v>
      </c>
      <c r="U86" s="29"/>
      <c r="V86" s="29">
        <f t="shared" si="42"/>
        <v>3337.357</v>
      </c>
      <c r="W86" s="30">
        <v>21814.598000000002</v>
      </c>
      <c r="X86" s="29">
        <f t="shared" si="43"/>
        <v>25151.955000000002</v>
      </c>
      <c r="Y86" s="10"/>
      <c r="Z86" s="29">
        <f t="shared" si="44"/>
        <v>25151.955000000002</v>
      </c>
      <c r="AA86" s="10"/>
      <c r="AB86" s="29">
        <f t="shared" si="45"/>
        <v>25151.955000000002</v>
      </c>
      <c r="AC86" s="30"/>
      <c r="AD86" s="29">
        <f t="shared" si="46"/>
        <v>25151.955000000002</v>
      </c>
      <c r="AE86" s="31"/>
      <c r="AF86" s="29"/>
      <c r="AG86" s="29">
        <f t="shared" si="47"/>
        <v>0</v>
      </c>
      <c r="AH86" s="29"/>
      <c r="AI86" s="29">
        <f t="shared" si="48"/>
        <v>0</v>
      </c>
      <c r="AJ86" s="29"/>
      <c r="AK86" s="29">
        <f t="shared" si="49"/>
        <v>0</v>
      </c>
      <c r="AL86" s="29"/>
      <c r="AM86" s="29">
        <f t="shared" si="50"/>
        <v>0</v>
      </c>
      <c r="AN86" s="29"/>
      <c r="AO86" s="29">
        <f t="shared" si="51"/>
        <v>0</v>
      </c>
      <c r="AP86" s="29"/>
      <c r="AQ86" s="29">
        <f t="shared" si="52"/>
        <v>0</v>
      </c>
      <c r="AR86" s="29"/>
      <c r="AS86" s="29">
        <f t="shared" si="53"/>
        <v>0</v>
      </c>
      <c r="AT86" s="29"/>
      <c r="AU86" s="29">
        <f t="shared" si="54"/>
        <v>0</v>
      </c>
      <c r="AV86" s="29"/>
      <c r="AW86" s="29">
        <f t="shared" si="55"/>
        <v>0</v>
      </c>
      <c r="AX86" s="30"/>
      <c r="AY86" s="29">
        <f t="shared" si="56"/>
        <v>0</v>
      </c>
      <c r="AZ86" s="10"/>
      <c r="BA86" s="29">
        <f t="shared" si="57"/>
        <v>0</v>
      </c>
      <c r="BB86" s="30"/>
      <c r="BC86" s="29">
        <f t="shared" si="58"/>
        <v>0</v>
      </c>
      <c r="BD86" s="31"/>
      <c r="BE86" s="31"/>
      <c r="BF86" s="29">
        <f t="shared" si="59"/>
        <v>0</v>
      </c>
      <c r="BG86" s="29"/>
      <c r="BH86" s="29">
        <f t="shared" si="60"/>
        <v>0</v>
      </c>
      <c r="BI86" s="29"/>
      <c r="BJ86" s="29">
        <f t="shared" si="61"/>
        <v>0</v>
      </c>
      <c r="BK86" s="29"/>
      <c r="BL86" s="29">
        <f t="shared" si="62"/>
        <v>0</v>
      </c>
      <c r="BM86" s="29"/>
      <c r="BN86" s="32">
        <f t="shared" si="63"/>
        <v>0</v>
      </c>
      <c r="BO86" s="29"/>
      <c r="BP86" s="29">
        <f t="shared" si="64"/>
        <v>0</v>
      </c>
      <c r="BQ86" s="30"/>
      <c r="BR86" s="29">
        <f t="shared" si="65"/>
        <v>0</v>
      </c>
      <c r="BS86" s="10"/>
      <c r="BT86" s="29">
        <f t="shared" si="66"/>
        <v>0</v>
      </c>
      <c r="BU86" s="30"/>
      <c r="BV86" s="29">
        <f t="shared" si="67"/>
        <v>0</v>
      </c>
      <c r="BW86" s="33" t="s">
        <v>99</v>
      </c>
      <c r="BX86" s="34" t="s">
        <v>33</v>
      </c>
      <c r="BY86" s="35"/>
    </row>
    <row r="87" spans="1:78" x14ac:dyDescent="0.35">
      <c r="A87" s="65"/>
      <c r="B87" s="73" t="s">
        <v>34</v>
      </c>
      <c r="C87" s="81" t="s">
        <v>30</v>
      </c>
      <c r="D87" s="10"/>
      <c r="E87" s="10"/>
      <c r="F87" s="10">
        <f t="shared" si="34"/>
        <v>0</v>
      </c>
      <c r="G87" s="10">
        <v>3563.442</v>
      </c>
      <c r="H87" s="10">
        <f t="shared" si="35"/>
        <v>3563.442</v>
      </c>
      <c r="I87" s="10"/>
      <c r="J87" s="10">
        <f t="shared" si="36"/>
        <v>3563.442</v>
      </c>
      <c r="K87" s="10"/>
      <c r="L87" s="10">
        <f t="shared" si="37"/>
        <v>3563.442</v>
      </c>
      <c r="M87" s="10"/>
      <c r="N87" s="10">
        <f t="shared" si="38"/>
        <v>3563.442</v>
      </c>
      <c r="O87" s="10"/>
      <c r="P87" s="10">
        <f t="shared" si="39"/>
        <v>3563.442</v>
      </c>
      <c r="Q87" s="10"/>
      <c r="R87" s="10">
        <f t="shared" si="40"/>
        <v>3563.442</v>
      </c>
      <c r="S87" s="10"/>
      <c r="T87" s="10">
        <f t="shared" si="41"/>
        <v>3563.442</v>
      </c>
      <c r="U87" s="10"/>
      <c r="V87" s="10">
        <f t="shared" si="42"/>
        <v>3563.442</v>
      </c>
      <c r="W87" s="10"/>
      <c r="X87" s="10">
        <f t="shared" si="43"/>
        <v>3563.442</v>
      </c>
      <c r="Y87" s="10"/>
      <c r="Z87" s="10">
        <f t="shared" si="44"/>
        <v>3563.442</v>
      </c>
      <c r="AA87" s="10"/>
      <c r="AB87" s="10">
        <f t="shared" si="45"/>
        <v>3563.442</v>
      </c>
      <c r="AC87" s="10"/>
      <c r="AD87" s="69">
        <f t="shared" si="46"/>
        <v>3563.442</v>
      </c>
      <c r="AE87" s="10"/>
      <c r="AF87" s="10"/>
      <c r="AG87" s="10"/>
      <c r="AH87" s="10"/>
      <c r="AI87" s="10">
        <f t="shared" si="48"/>
        <v>0</v>
      </c>
      <c r="AJ87" s="10"/>
      <c r="AK87" s="10">
        <f t="shared" si="49"/>
        <v>0</v>
      </c>
      <c r="AL87" s="10"/>
      <c r="AM87" s="10">
        <f t="shared" si="50"/>
        <v>0</v>
      </c>
      <c r="AN87" s="10"/>
      <c r="AO87" s="10">
        <f t="shared" si="51"/>
        <v>0</v>
      </c>
      <c r="AP87" s="10"/>
      <c r="AQ87" s="10">
        <f t="shared" si="52"/>
        <v>0</v>
      </c>
      <c r="AR87" s="10"/>
      <c r="AS87" s="10">
        <f t="shared" si="53"/>
        <v>0</v>
      </c>
      <c r="AT87" s="10"/>
      <c r="AU87" s="10">
        <f t="shared" si="54"/>
        <v>0</v>
      </c>
      <c r="AV87" s="10"/>
      <c r="AW87" s="10">
        <f t="shared" si="55"/>
        <v>0</v>
      </c>
      <c r="AX87" s="10"/>
      <c r="AY87" s="10">
        <f t="shared" si="56"/>
        <v>0</v>
      </c>
      <c r="AZ87" s="10"/>
      <c r="BA87" s="10">
        <f t="shared" si="57"/>
        <v>0</v>
      </c>
      <c r="BB87" s="10"/>
      <c r="BC87" s="69">
        <f t="shared" si="58"/>
        <v>0</v>
      </c>
      <c r="BD87" s="10"/>
      <c r="BE87" s="10"/>
      <c r="BF87" s="10"/>
      <c r="BG87" s="10"/>
      <c r="BH87" s="10">
        <f t="shared" si="60"/>
        <v>0</v>
      </c>
      <c r="BI87" s="10"/>
      <c r="BJ87" s="10">
        <f t="shared" si="61"/>
        <v>0</v>
      </c>
      <c r="BK87" s="10"/>
      <c r="BL87" s="10">
        <f t="shared" si="62"/>
        <v>0</v>
      </c>
      <c r="BM87" s="10"/>
      <c r="BN87" s="11">
        <f t="shared" si="63"/>
        <v>0</v>
      </c>
      <c r="BO87" s="10"/>
      <c r="BP87" s="10">
        <f t="shared" si="64"/>
        <v>0</v>
      </c>
      <c r="BQ87" s="10"/>
      <c r="BR87" s="10">
        <f t="shared" si="65"/>
        <v>0</v>
      </c>
      <c r="BS87" s="10"/>
      <c r="BT87" s="10">
        <f t="shared" si="66"/>
        <v>0</v>
      </c>
      <c r="BU87" s="10"/>
      <c r="BV87" s="69">
        <f t="shared" si="67"/>
        <v>0</v>
      </c>
      <c r="BW87" s="3" t="s">
        <v>100</v>
      </c>
      <c r="BY87" s="23"/>
    </row>
    <row r="88" spans="1:78" x14ac:dyDescent="0.35">
      <c r="A88" s="65"/>
      <c r="B88" s="73" t="s">
        <v>55</v>
      </c>
      <c r="C88" s="81" t="s">
        <v>30</v>
      </c>
      <c r="D88" s="10"/>
      <c r="E88" s="10"/>
      <c r="F88" s="10">
        <f t="shared" si="34"/>
        <v>0</v>
      </c>
      <c r="G88" s="10">
        <v>67705.399999999994</v>
      </c>
      <c r="H88" s="10">
        <f t="shared" si="35"/>
        <v>67705.399999999994</v>
      </c>
      <c r="I88" s="10"/>
      <c r="J88" s="10">
        <f t="shared" si="36"/>
        <v>67705.399999999994</v>
      </c>
      <c r="K88" s="10"/>
      <c r="L88" s="10">
        <f t="shared" si="37"/>
        <v>67705.399999999994</v>
      </c>
      <c r="M88" s="10"/>
      <c r="N88" s="10">
        <f t="shared" si="38"/>
        <v>67705.399999999994</v>
      </c>
      <c r="O88" s="10"/>
      <c r="P88" s="10">
        <f t="shared" si="39"/>
        <v>67705.399999999994</v>
      </c>
      <c r="Q88" s="10"/>
      <c r="R88" s="10">
        <f t="shared" si="40"/>
        <v>67705.399999999994</v>
      </c>
      <c r="S88" s="10"/>
      <c r="T88" s="10">
        <f t="shared" si="41"/>
        <v>67705.399999999994</v>
      </c>
      <c r="U88" s="10"/>
      <c r="V88" s="10">
        <f t="shared" si="42"/>
        <v>67705.399999999994</v>
      </c>
      <c r="W88" s="10"/>
      <c r="X88" s="10">
        <f t="shared" si="43"/>
        <v>67705.399999999994</v>
      </c>
      <c r="Y88" s="10"/>
      <c r="Z88" s="10">
        <f t="shared" si="44"/>
        <v>67705.399999999994</v>
      </c>
      <c r="AA88" s="10"/>
      <c r="AB88" s="10">
        <f t="shared" si="45"/>
        <v>67705.399999999994</v>
      </c>
      <c r="AC88" s="10"/>
      <c r="AD88" s="69">
        <f t="shared" si="46"/>
        <v>67705.399999999994</v>
      </c>
      <c r="AE88" s="10"/>
      <c r="AF88" s="10"/>
      <c r="AG88" s="10">
        <f t="shared" si="47"/>
        <v>0</v>
      </c>
      <c r="AH88" s="10"/>
      <c r="AI88" s="10">
        <f t="shared" si="48"/>
        <v>0</v>
      </c>
      <c r="AJ88" s="10"/>
      <c r="AK88" s="10">
        <f t="shared" si="49"/>
        <v>0</v>
      </c>
      <c r="AL88" s="10"/>
      <c r="AM88" s="10">
        <f t="shared" si="50"/>
        <v>0</v>
      </c>
      <c r="AN88" s="10"/>
      <c r="AO88" s="10">
        <f t="shared" si="51"/>
        <v>0</v>
      </c>
      <c r="AP88" s="10"/>
      <c r="AQ88" s="10">
        <f t="shared" si="52"/>
        <v>0</v>
      </c>
      <c r="AR88" s="10"/>
      <c r="AS88" s="10">
        <f t="shared" si="53"/>
        <v>0</v>
      </c>
      <c r="AT88" s="10"/>
      <c r="AU88" s="10">
        <f t="shared" si="54"/>
        <v>0</v>
      </c>
      <c r="AV88" s="10"/>
      <c r="AW88" s="10">
        <f t="shared" si="55"/>
        <v>0</v>
      </c>
      <c r="AX88" s="10"/>
      <c r="AY88" s="10">
        <f t="shared" si="56"/>
        <v>0</v>
      </c>
      <c r="AZ88" s="10"/>
      <c r="BA88" s="10">
        <f t="shared" si="57"/>
        <v>0</v>
      </c>
      <c r="BB88" s="10"/>
      <c r="BC88" s="69">
        <f t="shared" si="58"/>
        <v>0</v>
      </c>
      <c r="BD88" s="10"/>
      <c r="BE88" s="10"/>
      <c r="BF88" s="10">
        <f t="shared" si="59"/>
        <v>0</v>
      </c>
      <c r="BG88" s="10"/>
      <c r="BH88" s="10">
        <f t="shared" si="60"/>
        <v>0</v>
      </c>
      <c r="BI88" s="10"/>
      <c r="BJ88" s="10">
        <f t="shared" si="61"/>
        <v>0</v>
      </c>
      <c r="BK88" s="10"/>
      <c r="BL88" s="10">
        <f t="shared" si="62"/>
        <v>0</v>
      </c>
      <c r="BM88" s="10"/>
      <c r="BN88" s="11">
        <f t="shared" si="63"/>
        <v>0</v>
      </c>
      <c r="BO88" s="10"/>
      <c r="BP88" s="10">
        <f t="shared" si="64"/>
        <v>0</v>
      </c>
      <c r="BQ88" s="10"/>
      <c r="BR88" s="10">
        <f t="shared" si="65"/>
        <v>0</v>
      </c>
      <c r="BS88" s="10"/>
      <c r="BT88" s="10">
        <f t="shared" si="66"/>
        <v>0</v>
      </c>
      <c r="BU88" s="10"/>
      <c r="BV88" s="69">
        <f t="shared" si="67"/>
        <v>0</v>
      </c>
      <c r="BW88" s="3" t="s">
        <v>100</v>
      </c>
      <c r="BY88" s="23"/>
    </row>
    <row r="89" spans="1:78" ht="54" x14ac:dyDescent="0.35">
      <c r="A89" s="65" t="s">
        <v>101</v>
      </c>
      <c r="B89" s="73" t="s">
        <v>102</v>
      </c>
      <c r="C89" s="82" t="s">
        <v>39</v>
      </c>
      <c r="D89" s="10">
        <v>0</v>
      </c>
      <c r="E89" s="10"/>
      <c r="F89" s="10">
        <f t="shared" si="34"/>
        <v>0</v>
      </c>
      <c r="G89" s="10"/>
      <c r="H89" s="10">
        <f t="shared" si="35"/>
        <v>0</v>
      </c>
      <c r="I89" s="10"/>
      <c r="J89" s="10">
        <f t="shared" si="36"/>
        <v>0</v>
      </c>
      <c r="K89" s="10"/>
      <c r="L89" s="10">
        <f t="shared" si="37"/>
        <v>0</v>
      </c>
      <c r="M89" s="10"/>
      <c r="N89" s="10">
        <f t="shared" si="38"/>
        <v>0</v>
      </c>
      <c r="O89" s="10"/>
      <c r="P89" s="10">
        <f t="shared" si="39"/>
        <v>0</v>
      </c>
      <c r="Q89" s="10"/>
      <c r="R89" s="10">
        <f t="shared" si="40"/>
        <v>0</v>
      </c>
      <c r="S89" s="10"/>
      <c r="T89" s="10">
        <f t="shared" si="41"/>
        <v>0</v>
      </c>
      <c r="U89" s="10"/>
      <c r="V89" s="10">
        <f t="shared" si="42"/>
        <v>0</v>
      </c>
      <c r="W89" s="10"/>
      <c r="X89" s="10">
        <f t="shared" si="43"/>
        <v>0</v>
      </c>
      <c r="Y89" s="10"/>
      <c r="Z89" s="10">
        <f t="shared" si="44"/>
        <v>0</v>
      </c>
      <c r="AA89" s="10"/>
      <c r="AB89" s="10">
        <f t="shared" si="45"/>
        <v>0</v>
      </c>
      <c r="AC89" s="10"/>
      <c r="AD89" s="69">
        <f t="shared" si="46"/>
        <v>0</v>
      </c>
      <c r="AE89" s="10">
        <v>80000</v>
      </c>
      <c r="AF89" s="10"/>
      <c r="AG89" s="10">
        <f t="shared" si="47"/>
        <v>80000</v>
      </c>
      <c r="AH89" s="10"/>
      <c r="AI89" s="10">
        <f t="shared" si="48"/>
        <v>80000</v>
      </c>
      <c r="AJ89" s="10"/>
      <c r="AK89" s="10">
        <f t="shared" si="49"/>
        <v>80000</v>
      </c>
      <c r="AL89" s="10"/>
      <c r="AM89" s="10">
        <f t="shared" si="50"/>
        <v>80000</v>
      </c>
      <c r="AN89" s="10"/>
      <c r="AO89" s="10">
        <f t="shared" si="51"/>
        <v>80000</v>
      </c>
      <c r="AP89" s="10"/>
      <c r="AQ89" s="10">
        <f t="shared" si="52"/>
        <v>80000</v>
      </c>
      <c r="AR89" s="10"/>
      <c r="AS89" s="10">
        <f t="shared" si="53"/>
        <v>80000</v>
      </c>
      <c r="AT89" s="10"/>
      <c r="AU89" s="10">
        <f t="shared" si="54"/>
        <v>80000</v>
      </c>
      <c r="AV89" s="10"/>
      <c r="AW89" s="10">
        <f t="shared" si="55"/>
        <v>80000</v>
      </c>
      <c r="AX89" s="10"/>
      <c r="AY89" s="10">
        <f t="shared" si="56"/>
        <v>80000</v>
      </c>
      <c r="AZ89" s="10"/>
      <c r="BA89" s="10">
        <f t="shared" si="57"/>
        <v>80000</v>
      </c>
      <c r="BB89" s="10"/>
      <c r="BC89" s="69">
        <f t="shared" si="58"/>
        <v>80000</v>
      </c>
      <c r="BD89" s="10">
        <v>100530.1</v>
      </c>
      <c r="BE89" s="10"/>
      <c r="BF89" s="10">
        <f t="shared" si="59"/>
        <v>100530.1</v>
      </c>
      <c r="BG89" s="10"/>
      <c r="BH89" s="10">
        <f t="shared" si="60"/>
        <v>100530.1</v>
      </c>
      <c r="BI89" s="10"/>
      <c r="BJ89" s="10">
        <f t="shared" si="61"/>
        <v>100530.1</v>
      </c>
      <c r="BK89" s="10"/>
      <c r="BL89" s="10">
        <f t="shared" si="62"/>
        <v>100530.1</v>
      </c>
      <c r="BM89" s="10"/>
      <c r="BN89" s="11">
        <f t="shared" si="63"/>
        <v>100530.1</v>
      </c>
      <c r="BO89" s="10"/>
      <c r="BP89" s="10">
        <f t="shared" si="64"/>
        <v>100530.1</v>
      </c>
      <c r="BQ89" s="10"/>
      <c r="BR89" s="10">
        <f t="shared" si="65"/>
        <v>100530.1</v>
      </c>
      <c r="BS89" s="10"/>
      <c r="BT89" s="10">
        <f t="shared" si="66"/>
        <v>100530.1</v>
      </c>
      <c r="BU89" s="10"/>
      <c r="BV89" s="69">
        <f t="shared" si="67"/>
        <v>100530.1</v>
      </c>
      <c r="BW89" s="3" t="s">
        <v>103</v>
      </c>
      <c r="BY89" s="23"/>
    </row>
    <row r="90" spans="1:78" ht="72" x14ac:dyDescent="0.35">
      <c r="A90" s="65" t="s">
        <v>104</v>
      </c>
      <c r="B90" s="73" t="s">
        <v>105</v>
      </c>
      <c r="C90" s="82" t="s">
        <v>95</v>
      </c>
      <c r="D90" s="10">
        <v>3696</v>
      </c>
      <c r="E90" s="10"/>
      <c r="F90" s="10">
        <f t="shared" si="34"/>
        <v>3696</v>
      </c>
      <c r="G90" s="10"/>
      <c r="H90" s="10">
        <f t="shared" si="35"/>
        <v>3696</v>
      </c>
      <c r="I90" s="10"/>
      <c r="J90" s="10">
        <f t="shared" si="36"/>
        <v>3696</v>
      </c>
      <c r="K90" s="10"/>
      <c r="L90" s="10">
        <f t="shared" si="37"/>
        <v>3696</v>
      </c>
      <c r="M90" s="10"/>
      <c r="N90" s="10">
        <f t="shared" si="38"/>
        <v>3696</v>
      </c>
      <c r="O90" s="10"/>
      <c r="P90" s="10">
        <f t="shared" si="39"/>
        <v>3696</v>
      </c>
      <c r="Q90" s="10"/>
      <c r="R90" s="10">
        <f t="shared" si="40"/>
        <v>3696</v>
      </c>
      <c r="S90" s="10"/>
      <c r="T90" s="10">
        <f t="shared" si="41"/>
        <v>3696</v>
      </c>
      <c r="U90" s="10"/>
      <c r="V90" s="10">
        <f t="shared" si="42"/>
        <v>3696</v>
      </c>
      <c r="W90" s="10"/>
      <c r="X90" s="10">
        <f t="shared" si="43"/>
        <v>3696</v>
      </c>
      <c r="Y90" s="10"/>
      <c r="Z90" s="10">
        <f t="shared" si="44"/>
        <v>3696</v>
      </c>
      <c r="AA90" s="10"/>
      <c r="AB90" s="10">
        <f t="shared" si="45"/>
        <v>3696</v>
      </c>
      <c r="AC90" s="10"/>
      <c r="AD90" s="69">
        <f t="shared" si="46"/>
        <v>3696</v>
      </c>
      <c r="AE90" s="10">
        <v>0</v>
      </c>
      <c r="AF90" s="10"/>
      <c r="AG90" s="10">
        <f t="shared" si="47"/>
        <v>0</v>
      </c>
      <c r="AH90" s="10"/>
      <c r="AI90" s="10">
        <f t="shared" si="48"/>
        <v>0</v>
      </c>
      <c r="AJ90" s="10"/>
      <c r="AK90" s="10">
        <f t="shared" si="49"/>
        <v>0</v>
      </c>
      <c r="AL90" s="10"/>
      <c r="AM90" s="10">
        <f t="shared" si="50"/>
        <v>0</v>
      </c>
      <c r="AN90" s="10"/>
      <c r="AO90" s="10">
        <f t="shared" si="51"/>
        <v>0</v>
      </c>
      <c r="AP90" s="10"/>
      <c r="AQ90" s="10">
        <f t="shared" si="52"/>
        <v>0</v>
      </c>
      <c r="AR90" s="10"/>
      <c r="AS90" s="10">
        <f t="shared" si="53"/>
        <v>0</v>
      </c>
      <c r="AT90" s="10"/>
      <c r="AU90" s="10">
        <f t="shared" si="54"/>
        <v>0</v>
      </c>
      <c r="AV90" s="10"/>
      <c r="AW90" s="10">
        <f t="shared" si="55"/>
        <v>0</v>
      </c>
      <c r="AX90" s="10"/>
      <c r="AY90" s="10">
        <f t="shared" si="56"/>
        <v>0</v>
      </c>
      <c r="AZ90" s="10"/>
      <c r="BA90" s="10">
        <f t="shared" si="57"/>
        <v>0</v>
      </c>
      <c r="BB90" s="10"/>
      <c r="BC90" s="69">
        <f t="shared" si="58"/>
        <v>0</v>
      </c>
      <c r="BD90" s="10">
        <v>0</v>
      </c>
      <c r="BE90" s="10"/>
      <c r="BF90" s="10">
        <f t="shared" si="59"/>
        <v>0</v>
      </c>
      <c r="BG90" s="10"/>
      <c r="BH90" s="10">
        <f t="shared" si="60"/>
        <v>0</v>
      </c>
      <c r="BI90" s="10"/>
      <c r="BJ90" s="10">
        <f t="shared" si="61"/>
        <v>0</v>
      </c>
      <c r="BK90" s="10"/>
      <c r="BL90" s="10">
        <f t="shared" si="62"/>
        <v>0</v>
      </c>
      <c r="BM90" s="10"/>
      <c r="BN90" s="11">
        <f t="shared" si="63"/>
        <v>0</v>
      </c>
      <c r="BO90" s="10"/>
      <c r="BP90" s="10">
        <f t="shared" si="64"/>
        <v>0</v>
      </c>
      <c r="BQ90" s="10"/>
      <c r="BR90" s="10">
        <f t="shared" si="65"/>
        <v>0</v>
      </c>
      <c r="BS90" s="10"/>
      <c r="BT90" s="10">
        <f t="shared" si="66"/>
        <v>0</v>
      </c>
      <c r="BU90" s="10"/>
      <c r="BV90" s="69">
        <f t="shared" si="67"/>
        <v>0</v>
      </c>
      <c r="BW90" s="3" t="s">
        <v>106</v>
      </c>
      <c r="BY90" s="23"/>
    </row>
    <row r="91" spans="1:78" ht="72" x14ac:dyDescent="0.35">
      <c r="A91" s="65" t="s">
        <v>107</v>
      </c>
      <c r="B91" s="73" t="s">
        <v>108</v>
      </c>
      <c r="C91" s="82" t="s">
        <v>95</v>
      </c>
      <c r="D91" s="10">
        <v>279</v>
      </c>
      <c r="E91" s="10"/>
      <c r="F91" s="10">
        <f t="shared" si="34"/>
        <v>279</v>
      </c>
      <c r="G91" s="10"/>
      <c r="H91" s="10">
        <f t="shared" si="35"/>
        <v>279</v>
      </c>
      <c r="I91" s="10"/>
      <c r="J91" s="10">
        <f t="shared" si="36"/>
        <v>279</v>
      </c>
      <c r="K91" s="10"/>
      <c r="L91" s="10">
        <f t="shared" si="37"/>
        <v>279</v>
      </c>
      <c r="M91" s="10"/>
      <c r="N91" s="10">
        <f t="shared" si="38"/>
        <v>279</v>
      </c>
      <c r="O91" s="10"/>
      <c r="P91" s="10">
        <f t="shared" si="39"/>
        <v>279</v>
      </c>
      <c r="Q91" s="10"/>
      <c r="R91" s="10">
        <f t="shared" si="40"/>
        <v>279</v>
      </c>
      <c r="S91" s="10"/>
      <c r="T91" s="10">
        <f t="shared" si="41"/>
        <v>279</v>
      </c>
      <c r="U91" s="10"/>
      <c r="V91" s="10">
        <f t="shared" si="42"/>
        <v>279</v>
      </c>
      <c r="W91" s="10"/>
      <c r="X91" s="10">
        <f t="shared" si="43"/>
        <v>279</v>
      </c>
      <c r="Y91" s="10"/>
      <c r="Z91" s="10">
        <f t="shared" si="44"/>
        <v>279</v>
      </c>
      <c r="AA91" s="10"/>
      <c r="AB91" s="10">
        <f t="shared" si="45"/>
        <v>279</v>
      </c>
      <c r="AC91" s="10"/>
      <c r="AD91" s="69">
        <f t="shared" si="46"/>
        <v>279</v>
      </c>
      <c r="AE91" s="10">
        <v>0</v>
      </c>
      <c r="AF91" s="10"/>
      <c r="AG91" s="10">
        <f t="shared" si="47"/>
        <v>0</v>
      </c>
      <c r="AH91" s="10"/>
      <c r="AI91" s="10">
        <f t="shared" si="48"/>
        <v>0</v>
      </c>
      <c r="AJ91" s="10"/>
      <c r="AK91" s="10">
        <f t="shared" si="49"/>
        <v>0</v>
      </c>
      <c r="AL91" s="10"/>
      <c r="AM91" s="10">
        <f t="shared" si="50"/>
        <v>0</v>
      </c>
      <c r="AN91" s="10"/>
      <c r="AO91" s="10">
        <f t="shared" si="51"/>
        <v>0</v>
      </c>
      <c r="AP91" s="10"/>
      <c r="AQ91" s="10">
        <f t="shared" si="52"/>
        <v>0</v>
      </c>
      <c r="AR91" s="10"/>
      <c r="AS91" s="10">
        <f t="shared" si="53"/>
        <v>0</v>
      </c>
      <c r="AT91" s="10"/>
      <c r="AU91" s="10">
        <f t="shared" si="54"/>
        <v>0</v>
      </c>
      <c r="AV91" s="10"/>
      <c r="AW91" s="10">
        <f t="shared" si="55"/>
        <v>0</v>
      </c>
      <c r="AX91" s="10"/>
      <c r="AY91" s="10">
        <f t="shared" si="56"/>
        <v>0</v>
      </c>
      <c r="AZ91" s="10"/>
      <c r="BA91" s="10">
        <f t="shared" si="57"/>
        <v>0</v>
      </c>
      <c r="BB91" s="10"/>
      <c r="BC91" s="69">
        <f t="shared" si="58"/>
        <v>0</v>
      </c>
      <c r="BD91" s="10">
        <v>0</v>
      </c>
      <c r="BE91" s="10"/>
      <c r="BF91" s="10">
        <f t="shared" si="59"/>
        <v>0</v>
      </c>
      <c r="BG91" s="10"/>
      <c r="BH91" s="10">
        <f t="shared" si="60"/>
        <v>0</v>
      </c>
      <c r="BI91" s="10"/>
      <c r="BJ91" s="10">
        <f t="shared" si="61"/>
        <v>0</v>
      </c>
      <c r="BK91" s="10"/>
      <c r="BL91" s="10">
        <f t="shared" si="62"/>
        <v>0</v>
      </c>
      <c r="BM91" s="10"/>
      <c r="BN91" s="11">
        <f t="shared" si="63"/>
        <v>0</v>
      </c>
      <c r="BO91" s="10"/>
      <c r="BP91" s="10">
        <f t="shared" si="64"/>
        <v>0</v>
      </c>
      <c r="BQ91" s="10"/>
      <c r="BR91" s="10">
        <f t="shared" si="65"/>
        <v>0</v>
      </c>
      <c r="BS91" s="10"/>
      <c r="BT91" s="10">
        <f t="shared" si="66"/>
        <v>0</v>
      </c>
      <c r="BU91" s="10"/>
      <c r="BV91" s="69">
        <f t="shared" si="67"/>
        <v>0</v>
      </c>
      <c r="BW91" s="3" t="s">
        <v>109</v>
      </c>
      <c r="BY91" s="23"/>
    </row>
    <row r="92" spans="1:78" ht="54" x14ac:dyDescent="0.35">
      <c r="A92" s="65" t="s">
        <v>110</v>
      </c>
      <c r="B92" s="73" t="s">
        <v>111</v>
      </c>
      <c r="C92" s="82" t="s">
        <v>39</v>
      </c>
      <c r="D92" s="10">
        <v>43764.3</v>
      </c>
      <c r="E92" s="10"/>
      <c r="F92" s="10">
        <f t="shared" si="34"/>
        <v>43764.3</v>
      </c>
      <c r="G92" s="10"/>
      <c r="H92" s="10">
        <f t="shared" si="35"/>
        <v>43764.3</v>
      </c>
      <c r="I92" s="10"/>
      <c r="J92" s="10">
        <f t="shared" si="36"/>
        <v>43764.3</v>
      </c>
      <c r="K92" s="10">
        <v>-43764.3</v>
      </c>
      <c r="L92" s="10">
        <f t="shared" si="37"/>
        <v>0</v>
      </c>
      <c r="M92" s="10"/>
      <c r="N92" s="10">
        <f t="shared" si="38"/>
        <v>0</v>
      </c>
      <c r="O92" s="10"/>
      <c r="P92" s="10">
        <f t="shared" si="39"/>
        <v>0</v>
      </c>
      <c r="Q92" s="10"/>
      <c r="R92" s="10">
        <f t="shared" si="40"/>
        <v>0</v>
      </c>
      <c r="S92" s="10"/>
      <c r="T92" s="10">
        <f t="shared" si="41"/>
        <v>0</v>
      </c>
      <c r="U92" s="10"/>
      <c r="V92" s="10">
        <f t="shared" si="42"/>
        <v>0</v>
      </c>
      <c r="W92" s="10"/>
      <c r="X92" s="10">
        <f t="shared" si="43"/>
        <v>0</v>
      </c>
      <c r="Y92" s="10"/>
      <c r="Z92" s="10">
        <f t="shared" si="44"/>
        <v>0</v>
      </c>
      <c r="AA92" s="10"/>
      <c r="AB92" s="10">
        <f t="shared" si="45"/>
        <v>0</v>
      </c>
      <c r="AC92" s="10"/>
      <c r="AD92" s="69">
        <f t="shared" si="46"/>
        <v>0</v>
      </c>
      <c r="AE92" s="10">
        <v>0</v>
      </c>
      <c r="AF92" s="10"/>
      <c r="AG92" s="10">
        <f t="shared" si="47"/>
        <v>0</v>
      </c>
      <c r="AH92" s="10"/>
      <c r="AI92" s="10">
        <f t="shared" si="48"/>
        <v>0</v>
      </c>
      <c r="AJ92" s="10">
        <v>43764.3</v>
      </c>
      <c r="AK92" s="10">
        <f t="shared" si="49"/>
        <v>43764.3</v>
      </c>
      <c r="AL92" s="10"/>
      <c r="AM92" s="10">
        <f t="shared" si="50"/>
        <v>43764.3</v>
      </c>
      <c r="AN92" s="10"/>
      <c r="AO92" s="10">
        <f t="shared" si="51"/>
        <v>43764.3</v>
      </c>
      <c r="AP92" s="10"/>
      <c r="AQ92" s="10">
        <f t="shared" si="52"/>
        <v>43764.3</v>
      </c>
      <c r="AR92" s="10"/>
      <c r="AS92" s="10">
        <f t="shared" si="53"/>
        <v>43764.3</v>
      </c>
      <c r="AT92" s="10"/>
      <c r="AU92" s="10">
        <f t="shared" si="54"/>
        <v>43764.3</v>
      </c>
      <c r="AV92" s="10"/>
      <c r="AW92" s="10">
        <f t="shared" si="55"/>
        <v>43764.3</v>
      </c>
      <c r="AX92" s="10"/>
      <c r="AY92" s="10">
        <f t="shared" si="56"/>
        <v>43764.3</v>
      </c>
      <c r="AZ92" s="10"/>
      <c r="BA92" s="10">
        <f t="shared" si="57"/>
        <v>43764.3</v>
      </c>
      <c r="BB92" s="10"/>
      <c r="BC92" s="69">
        <f t="shared" si="58"/>
        <v>43764.3</v>
      </c>
      <c r="BD92" s="10">
        <v>0</v>
      </c>
      <c r="BE92" s="10"/>
      <c r="BF92" s="10">
        <f t="shared" si="59"/>
        <v>0</v>
      </c>
      <c r="BG92" s="10"/>
      <c r="BH92" s="10">
        <f t="shared" si="60"/>
        <v>0</v>
      </c>
      <c r="BI92" s="10"/>
      <c r="BJ92" s="10">
        <f t="shared" si="61"/>
        <v>0</v>
      </c>
      <c r="BK92" s="10"/>
      <c r="BL92" s="10">
        <f t="shared" si="62"/>
        <v>0</v>
      </c>
      <c r="BM92" s="10"/>
      <c r="BN92" s="11">
        <f t="shared" si="63"/>
        <v>0</v>
      </c>
      <c r="BO92" s="10"/>
      <c r="BP92" s="10">
        <f t="shared" si="64"/>
        <v>0</v>
      </c>
      <c r="BQ92" s="10"/>
      <c r="BR92" s="10">
        <f t="shared" si="65"/>
        <v>0</v>
      </c>
      <c r="BS92" s="10"/>
      <c r="BT92" s="10">
        <f t="shared" si="66"/>
        <v>0</v>
      </c>
      <c r="BU92" s="10"/>
      <c r="BV92" s="69">
        <f t="shared" si="67"/>
        <v>0</v>
      </c>
      <c r="BW92" s="3" t="s">
        <v>112</v>
      </c>
      <c r="BY92" s="23"/>
    </row>
    <row r="93" spans="1:78" ht="54" x14ac:dyDescent="0.35">
      <c r="A93" s="65" t="s">
        <v>113</v>
      </c>
      <c r="B93" s="73" t="s">
        <v>114</v>
      </c>
      <c r="C93" s="82" t="s">
        <v>115</v>
      </c>
      <c r="D93" s="10">
        <f>D95+D96</f>
        <v>315899</v>
      </c>
      <c r="E93" s="10">
        <f>E95+E96</f>
        <v>0</v>
      </c>
      <c r="F93" s="10">
        <f t="shared" ref="F93:F105" si="68">D93+E93</f>
        <v>315899</v>
      </c>
      <c r="G93" s="10">
        <f>G95+G96</f>
        <v>77205.544999999998</v>
      </c>
      <c r="H93" s="10">
        <f t="shared" ref="H93:H105" si="69">F93+G93</f>
        <v>393104.54499999998</v>
      </c>
      <c r="I93" s="10">
        <f>I95+I96</f>
        <v>29454.86</v>
      </c>
      <c r="J93" s="10">
        <f t="shared" ref="J93:J105" si="70">H93+I93</f>
        <v>422559.40499999997</v>
      </c>
      <c r="K93" s="10">
        <f>K95+K96+K97</f>
        <v>411929.23599999998</v>
      </c>
      <c r="L93" s="10">
        <f t="shared" si="37"/>
        <v>834488.64099999995</v>
      </c>
      <c r="M93" s="10">
        <f>M95+M96+M97</f>
        <v>259694.75199999998</v>
      </c>
      <c r="N93" s="10">
        <f t="shared" si="38"/>
        <v>1094183.3929999999</v>
      </c>
      <c r="O93" s="10">
        <f>O95+O96+O97</f>
        <v>23358.092000000001</v>
      </c>
      <c r="P93" s="10">
        <f t="shared" si="39"/>
        <v>1117541.4849999999</v>
      </c>
      <c r="Q93" s="10">
        <f>Q95+Q96+Q97</f>
        <v>189218.22500000001</v>
      </c>
      <c r="R93" s="10">
        <f t="shared" si="40"/>
        <v>1306759.71</v>
      </c>
      <c r="S93" s="10">
        <f>S95+S96+S97</f>
        <v>324.98099999999999</v>
      </c>
      <c r="T93" s="10">
        <f t="shared" si="41"/>
        <v>1307084.6909999999</v>
      </c>
      <c r="U93" s="10">
        <f>U95+U96+U97</f>
        <v>0</v>
      </c>
      <c r="V93" s="10">
        <f t="shared" si="42"/>
        <v>1307084.6909999999</v>
      </c>
      <c r="W93" s="10">
        <f>W95+W96+W97</f>
        <v>126607.587</v>
      </c>
      <c r="X93" s="10">
        <f t="shared" si="43"/>
        <v>1433692.2779999999</v>
      </c>
      <c r="Y93" s="10">
        <f>Y95+Y96+Y97</f>
        <v>8111.6289999999999</v>
      </c>
      <c r="Z93" s="10">
        <f t="shared" si="44"/>
        <v>1441803.9069999999</v>
      </c>
      <c r="AA93" s="10">
        <f>AA95+AA96+AA97</f>
        <v>0</v>
      </c>
      <c r="AB93" s="10">
        <f t="shared" si="45"/>
        <v>1441803.9069999999</v>
      </c>
      <c r="AC93" s="59">
        <f>AC95+AC96+AC97</f>
        <v>176819.66</v>
      </c>
      <c r="AD93" s="69">
        <f t="shared" si="46"/>
        <v>1618623.5669999998</v>
      </c>
      <c r="AE93" s="10">
        <f>AE95+AE96</f>
        <v>825025</v>
      </c>
      <c r="AF93" s="10">
        <f>AF95+AF96</f>
        <v>0</v>
      </c>
      <c r="AG93" s="10">
        <f t="shared" si="47"/>
        <v>825025</v>
      </c>
      <c r="AH93" s="10">
        <f>AH95+AH96</f>
        <v>122845.276</v>
      </c>
      <c r="AI93" s="10">
        <f t="shared" si="48"/>
        <v>947870.27599999995</v>
      </c>
      <c r="AJ93" s="10">
        <f>AJ95+AJ96+AJ97</f>
        <v>-351891.95999999996</v>
      </c>
      <c r="AK93" s="10">
        <f t="shared" si="49"/>
        <v>595978.31599999999</v>
      </c>
      <c r="AL93" s="10">
        <f>AL95+AL96+AL97</f>
        <v>0</v>
      </c>
      <c r="AM93" s="10">
        <f t="shared" si="50"/>
        <v>595978.31599999999</v>
      </c>
      <c r="AN93" s="10">
        <f>AN95+AN96+AN97</f>
        <v>-32531.488000000012</v>
      </c>
      <c r="AO93" s="10">
        <f t="shared" si="51"/>
        <v>563446.82799999998</v>
      </c>
      <c r="AP93" s="10">
        <f>AP95+AP96+AP97</f>
        <v>0</v>
      </c>
      <c r="AQ93" s="10">
        <f t="shared" si="52"/>
        <v>563446.82799999998</v>
      </c>
      <c r="AR93" s="10">
        <f>AR95+AR96+AR97</f>
        <v>0</v>
      </c>
      <c r="AS93" s="10">
        <f t="shared" si="53"/>
        <v>563446.82799999998</v>
      </c>
      <c r="AT93" s="10">
        <f>AT95+AT96+AT97</f>
        <v>0</v>
      </c>
      <c r="AU93" s="10">
        <f t="shared" si="54"/>
        <v>563446.82799999998</v>
      </c>
      <c r="AV93" s="10">
        <f>AV95+AV96+AV97</f>
        <v>0</v>
      </c>
      <c r="AW93" s="10">
        <f t="shared" si="55"/>
        <v>563446.82799999998</v>
      </c>
      <c r="AX93" s="10">
        <f>AX95+AX96+AX97</f>
        <v>-9271.9750000000058</v>
      </c>
      <c r="AY93" s="10">
        <f t="shared" si="56"/>
        <v>554174.853</v>
      </c>
      <c r="AZ93" s="10">
        <f>AZ95+AZ96+AZ97</f>
        <v>0</v>
      </c>
      <c r="BA93" s="10">
        <f t="shared" si="57"/>
        <v>554174.853</v>
      </c>
      <c r="BB93" s="10">
        <f>BB95+BB96+BB97</f>
        <v>0</v>
      </c>
      <c r="BC93" s="69">
        <f t="shared" si="58"/>
        <v>554174.853</v>
      </c>
      <c r="BD93" s="10">
        <f>BD95+BD96</f>
        <v>800000</v>
      </c>
      <c r="BE93" s="10">
        <f>BE95+BE96</f>
        <v>0</v>
      </c>
      <c r="BF93" s="10">
        <f t="shared" si="59"/>
        <v>800000</v>
      </c>
      <c r="BG93" s="10">
        <f>BG95+BG96</f>
        <v>0</v>
      </c>
      <c r="BH93" s="10">
        <f t="shared" si="60"/>
        <v>800000</v>
      </c>
      <c r="BI93" s="10">
        <f>BI95+BI96+BI97</f>
        <v>0</v>
      </c>
      <c r="BJ93" s="10">
        <f t="shared" si="61"/>
        <v>800000</v>
      </c>
      <c r="BK93" s="10">
        <f>BK95+BK96+BK97</f>
        <v>0</v>
      </c>
      <c r="BL93" s="10">
        <f t="shared" si="62"/>
        <v>800000</v>
      </c>
      <c r="BM93" s="10">
        <f>BM95+BM96+BM97</f>
        <v>0</v>
      </c>
      <c r="BN93" s="11">
        <f t="shared" si="63"/>
        <v>800000</v>
      </c>
      <c r="BO93" s="10">
        <f>BO95+BO96+BO97</f>
        <v>0</v>
      </c>
      <c r="BP93" s="10">
        <f t="shared" si="64"/>
        <v>800000</v>
      </c>
      <c r="BQ93" s="10">
        <f>BQ95+BQ96+BQ97</f>
        <v>0</v>
      </c>
      <c r="BR93" s="10">
        <f t="shared" si="65"/>
        <v>800000</v>
      </c>
      <c r="BS93" s="10">
        <f>BS95+BS96+BS97</f>
        <v>0</v>
      </c>
      <c r="BT93" s="10">
        <f t="shared" si="66"/>
        <v>800000</v>
      </c>
      <c r="BU93" s="10">
        <f>BU95+BU96+BU97</f>
        <v>0</v>
      </c>
      <c r="BV93" s="69">
        <f t="shared" si="67"/>
        <v>800000</v>
      </c>
      <c r="BY93" s="23"/>
      <c r="BZ93" s="60">
        <v>1</v>
      </c>
    </row>
    <row r="94" spans="1:78" x14ac:dyDescent="0.35">
      <c r="A94" s="65"/>
      <c r="B94" s="73" t="s">
        <v>31</v>
      </c>
      <c r="C94" s="82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69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69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1"/>
      <c r="BO94" s="10"/>
      <c r="BP94" s="10"/>
      <c r="BQ94" s="10"/>
      <c r="BR94" s="10"/>
      <c r="BS94" s="10"/>
      <c r="BT94" s="10"/>
      <c r="BU94" s="10"/>
      <c r="BV94" s="69"/>
      <c r="BY94" s="23"/>
    </row>
    <row r="95" spans="1:78" s="1" customFormat="1" ht="18.600000000000001" hidden="1" customHeight="1" x14ac:dyDescent="0.35">
      <c r="A95" s="24"/>
      <c r="B95" s="26" t="s">
        <v>32</v>
      </c>
      <c r="C95" s="46"/>
      <c r="D95" s="29">
        <v>315899</v>
      </c>
      <c r="E95" s="29"/>
      <c r="F95" s="29">
        <f t="shared" si="68"/>
        <v>315899</v>
      </c>
      <c r="G95" s="29">
        <v>77205.544999999998</v>
      </c>
      <c r="H95" s="29">
        <f t="shared" si="69"/>
        <v>393104.54499999998</v>
      </c>
      <c r="I95" s="29">
        <v>29454.86</v>
      </c>
      <c r="J95" s="29">
        <f t="shared" si="70"/>
        <v>422559.40499999997</v>
      </c>
      <c r="K95" s="29">
        <v>314054.07199999999</v>
      </c>
      <c r="L95" s="29">
        <f t="shared" si="37"/>
        <v>736613.47699999996</v>
      </c>
      <c r="M95" s="29">
        <f>104961.808+164732.944</f>
        <v>269694.75199999998</v>
      </c>
      <c r="N95" s="29">
        <f t="shared" si="38"/>
        <v>1006308.2289999999</v>
      </c>
      <c r="O95" s="29">
        <v>23358.092000000001</v>
      </c>
      <c r="P95" s="29">
        <f t="shared" si="39"/>
        <v>1029666.3209999999</v>
      </c>
      <c r="Q95" s="29">
        <v>189218.22500000001</v>
      </c>
      <c r="R95" s="29">
        <f t="shared" si="40"/>
        <v>1218884.5459999999</v>
      </c>
      <c r="S95" s="29">
        <v>324.98099999999999</v>
      </c>
      <c r="T95" s="29">
        <f t="shared" si="41"/>
        <v>1219209.5269999998</v>
      </c>
      <c r="U95" s="29"/>
      <c r="V95" s="29">
        <f t="shared" si="42"/>
        <v>1219209.5269999998</v>
      </c>
      <c r="W95" s="30">
        <f>66004.317+93910.979</f>
        <v>159915.296</v>
      </c>
      <c r="X95" s="29">
        <f t="shared" si="43"/>
        <v>1379124.8229999999</v>
      </c>
      <c r="Y95" s="10">
        <v>8111.6289999999999</v>
      </c>
      <c r="Z95" s="29">
        <f t="shared" si="44"/>
        <v>1387236.4519999998</v>
      </c>
      <c r="AA95" s="10"/>
      <c r="AB95" s="29">
        <f t="shared" si="45"/>
        <v>1387236.4519999998</v>
      </c>
      <c r="AC95" s="30">
        <f>169085.001+4785.657</f>
        <v>173870.658</v>
      </c>
      <c r="AD95" s="29">
        <f t="shared" si="46"/>
        <v>1561107.1099999999</v>
      </c>
      <c r="AE95" s="29">
        <v>800000</v>
      </c>
      <c r="AF95" s="29"/>
      <c r="AG95" s="29">
        <f t="shared" si="47"/>
        <v>800000</v>
      </c>
      <c r="AH95" s="29"/>
      <c r="AI95" s="29">
        <f t="shared" si="48"/>
        <v>800000</v>
      </c>
      <c r="AJ95" s="29">
        <v>-314054.07199999999</v>
      </c>
      <c r="AK95" s="29">
        <f t="shared" si="49"/>
        <v>485945.92800000001</v>
      </c>
      <c r="AL95" s="29"/>
      <c r="AM95" s="29">
        <f t="shared" si="50"/>
        <v>485945.92800000001</v>
      </c>
      <c r="AN95" s="29">
        <v>-137531.48800000001</v>
      </c>
      <c r="AO95" s="29">
        <f t="shared" si="51"/>
        <v>348414.44</v>
      </c>
      <c r="AP95" s="29"/>
      <c r="AQ95" s="29">
        <f t="shared" si="52"/>
        <v>348414.44</v>
      </c>
      <c r="AR95" s="29"/>
      <c r="AS95" s="29">
        <f t="shared" si="53"/>
        <v>348414.44</v>
      </c>
      <c r="AT95" s="29"/>
      <c r="AU95" s="29">
        <f t="shared" si="54"/>
        <v>348414.44</v>
      </c>
      <c r="AV95" s="29"/>
      <c r="AW95" s="29">
        <f t="shared" si="55"/>
        <v>348414.44</v>
      </c>
      <c r="AX95" s="30">
        <v>-100000</v>
      </c>
      <c r="AY95" s="29">
        <f t="shared" si="56"/>
        <v>248414.44</v>
      </c>
      <c r="AZ95" s="10"/>
      <c r="BA95" s="29">
        <f t="shared" si="57"/>
        <v>248414.44</v>
      </c>
      <c r="BB95" s="30"/>
      <c r="BC95" s="29">
        <f t="shared" si="58"/>
        <v>248414.44</v>
      </c>
      <c r="BD95" s="29">
        <v>800000</v>
      </c>
      <c r="BE95" s="31"/>
      <c r="BF95" s="29">
        <f t="shared" si="59"/>
        <v>800000</v>
      </c>
      <c r="BG95" s="29"/>
      <c r="BH95" s="29">
        <f t="shared" si="60"/>
        <v>800000</v>
      </c>
      <c r="BI95" s="29"/>
      <c r="BJ95" s="29">
        <f t="shared" si="61"/>
        <v>800000</v>
      </c>
      <c r="BK95" s="29"/>
      <c r="BL95" s="29">
        <f t="shared" si="62"/>
        <v>800000</v>
      </c>
      <c r="BM95" s="29"/>
      <c r="BN95" s="32">
        <f t="shared" si="63"/>
        <v>800000</v>
      </c>
      <c r="BO95" s="29"/>
      <c r="BP95" s="29">
        <f t="shared" si="64"/>
        <v>800000</v>
      </c>
      <c r="BQ95" s="30"/>
      <c r="BR95" s="29">
        <f t="shared" si="65"/>
        <v>800000</v>
      </c>
      <c r="BS95" s="10"/>
      <c r="BT95" s="29">
        <f t="shared" si="66"/>
        <v>800000</v>
      </c>
      <c r="BU95" s="30"/>
      <c r="BV95" s="29">
        <f t="shared" si="67"/>
        <v>800000</v>
      </c>
      <c r="BW95" s="33" t="s">
        <v>116</v>
      </c>
      <c r="BX95" s="34" t="s">
        <v>33</v>
      </c>
      <c r="BY95" s="35"/>
    </row>
    <row r="96" spans="1:78" x14ac:dyDescent="0.35">
      <c r="A96" s="65"/>
      <c r="B96" s="73" t="s">
        <v>34</v>
      </c>
      <c r="C96" s="81" t="s">
        <v>30</v>
      </c>
      <c r="D96" s="10">
        <v>0</v>
      </c>
      <c r="E96" s="10"/>
      <c r="F96" s="10">
        <f t="shared" si="68"/>
        <v>0</v>
      </c>
      <c r="G96" s="10"/>
      <c r="H96" s="10">
        <f t="shared" si="69"/>
        <v>0</v>
      </c>
      <c r="I96" s="10"/>
      <c r="J96" s="10">
        <f t="shared" si="70"/>
        <v>0</v>
      </c>
      <c r="K96" s="10">
        <v>36103.125</v>
      </c>
      <c r="L96" s="10">
        <f t="shared" si="37"/>
        <v>36103.125</v>
      </c>
      <c r="M96" s="10">
        <f>-10000</f>
        <v>-10000</v>
      </c>
      <c r="N96" s="10">
        <f t="shared" si="38"/>
        <v>26103.125</v>
      </c>
      <c r="O96" s="10"/>
      <c r="P96" s="10">
        <f t="shared" si="39"/>
        <v>26103.125</v>
      </c>
      <c r="Q96" s="10"/>
      <c r="R96" s="10">
        <f t="shared" si="40"/>
        <v>26103.125</v>
      </c>
      <c r="S96" s="10"/>
      <c r="T96" s="10">
        <f t="shared" si="41"/>
        <v>26103.125</v>
      </c>
      <c r="U96" s="10"/>
      <c r="V96" s="10">
        <f t="shared" si="42"/>
        <v>26103.125</v>
      </c>
      <c r="W96" s="10">
        <v>-3556.3809999999999</v>
      </c>
      <c r="X96" s="10">
        <f t="shared" si="43"/>
        <v>22546.743999999999</v>
      </c>
      <c r="Y96" s="10"/>
      <c r="Z96" s="10">
        <f t="shared" si="44"/>
        <v>22546.743999999999</v>
      </c>
      <c r="AA96" s="10"/>
      <c r="AB96" s="10">
        <f t="shared" si="45"/>
        <v>22546.743999999999</v>
      </c>
      <c r="AC96" s="10">
        <v>2949.002</v>
      </c>
      <c r="AD96" s="69">
        <f t="shared" si="46"/>
        <v>25495.745999999999</v>
      </c>
      <c r="AE96" s="10">
        <v>25025</v>
      </c>
      <c r="AF96" s="10"/>
      <c r="AG96" s="10">
        <f t="shared" si="47"/>
        <v>25025</v>
      </c>
      <c r="AH96" s="10">
        <v>122845.276</v>
      </c>
      <c r="AI96" s="10">
        <f t="shared" si="48"/>
        <v>147870.27600000001</v>
      </c>
      <c r="AJ96" s="10">
        <v>-37837.887999999999</v>
      </c>
      <c r="AK96" s="10">
        <f t="shared" si="49"/>
        <v>110032.38800000001</v>
      </c>
      <c r="AL96" s="10"/>
      <c r="AM96" s="10">
        <f t="shared" si="50"/>
        <v>110032.38800000001</v>
      </c>
      <c r="AN96" s="10">
        <f>10000+95000</f>
        <v>105000</v>
      </c>
      <c r="AO96" s="10">
        <f t="shared" si="51"/>
        <v>215032.38800000001</v>
      </c>
      <c r="AP96" s="10"/>
      <c r="AQ96" s="10">
        <f t="shared" si="52"/>
        <v>215032.38800000001</v>
      </c>
      <c r="AR96" s="10"/>
      <c r="AS96" s="10">
        <f t="shared" si="53"/>
        <v>215032.38800000001</v>
      </c>
      <c r="AT96" s="10"/>
      <c r="AU96" s="10">
        <f t="shared" si="54"/>
        <v>215032.38800000001</v>
      </c>
      <c r="AV96" s="10"/>
      <c r="AW96" s="10">
        <f t="shared" si="55"/>
        <v>215032.38800000001</v>
      </c>
      <c r="AX96" s="10">
        <v>90728.024999999994</v>
      </c>
      <c r="AY96" s="10">
        <f t="shared" si="56"/>
        <v>305760.413</v>
      </c>
      <c r="AZ96" s="10"/>
      <c r="BA96" s="10">
        <f t="shared" si="57"/>
        <v>305760.413</v>
      </c>
      <c r="BB96" s="10"/>
      <c r="BC96" s="69">
        <f t="shared" si="58"/>
        <v>305760.413</v>
      </c>
      <c r="BD96" s="10">
        <v>0</v>
      </c>
      <c r="BE96" s="10"/>
      <c r="BF96" s="10">
        <f t="shared" si="59"/>
        <v>0</v>
      </c>
      <c r="BG96" s="10"/>
      <c r="BH96" s="10">
        <f t="shared" si="60"/>
        <v>0</v>
      </c>
      <c r="BI96" s="10"/>
      <c r="BJ96" s="10">
        <f t="shared" si="61"/>
        <v>0</v>
      </c>
      <c r="BK96" s="10"/>
      <c r="BL96" s="10">
        <f t="shared" si="62"/>
        <v>0</v>
      </c>
      <c r="BM96" s="10"/>
      <c r="BN96" s="11">
        <f t="shared" si="63"/>
        <v>0</v>
      </c>
      <c r="BO96" s="10"/>
      <c r="BP96" s="10">
        <f t="shared" si="64"/>
        <v>0</v>
      </c>
      <c r="BQ96" s="10"/>
      <c r="BR96" s="10">
        <f t="shared" si="65"/>
        <v>0</v>
      </c>
      <c r="BS96" s="10"/>
      <c r="BT96" s="10">
        <f t="shared" si="66"/>
        <v>0</v>
      </c>
      <c r="BU96" s="10"/>
      <c r="BV96" s="69">
        <f t="shared" si="67"/>
        <v>0</v>
      </c>
      <c r="BW96" s="3" t="s">
        <v>117</v>
      </c>
      <c r="BY96" s="23"/>
    </row>
    <row r="97" spans="1:77" x14ac:dyDescent="0.35">
      <c r="A97" s="65"/>
      <c r="B97" s="73" t="s">
        <v>55</v>
      </c>
      <c r="C97" s="81" t="s">
        <v>30</v>
      </c>
      <c r="D97" s="10"/>
      <c r="E97" s="10"/>
      <c r="F97" s="10"/>
      <c r="G97" s="10"/>
      <c r="H97" s="10"/>
      <c r="I97" s="10"/>
      <c r="J97" s="10"/>
      <c r="K97" s="10">
        <v>61772.038999999997</v>
      </c>
      <c r="L97" s="10">
        <f t="shared" si="37"/>
        <v>61772.038999999997</v>
      </c>
      <c r="M97" s="10"/>
      <c r="N97" s="10">
        <f t="shared" si="38"/>
        <v>61772.038999999997</v>
      </c>
      <c r="O97" s="10"/>
      <c r="P97" s="10">
        <f t="shared" si="39"/>
        <v>61772.038999999997</v>
      </c>
      <c r="Q97" s="10"/>
      <c r="R97" s="10">
        <f t="shared" si="40"/>
        <v>61772.038999999997</v>
      </c>
      <c r="S97" s="10"/>
      <c r="T97" s="10">
        <f t="shared" si="41"/>
        <v>61772.038999999997</v>
      </c>
      <c r="U97" s="10"/>
      <c r="V97" s="10">
        <f t="shared" si="42"/>
        <v>61772.038999999997</v>
      </c>
      <c r="W97" s="10">
        <v>-29751.328000000001</v>
      </c>
      <c r="X97" s="10">
        <f t="shared" si="43"/>
        <v>32020.710999999996</v>
      </c>
      <c r="Y97" s="10"/>
      <c r="Z97" s="10">
        <f t="shared" si="44"/>
        <v>32020.710999999996</v>
      </c>
      <c r="AA97" s="10"/>
      <c r="AB97" s="10">
        <f t="shared" si="45"/>
        <v>32020.710999999996</v>
      </c>
      <c r="AC97" s="10"/>
      <c r="AD97" s="69">
        <f t="shared" si="46"/>
        <v>32020.710999999996</v>
      </c>
      <c r="AE97" s="10"/>
      <c r="AF97" s="10"/>
      <c r="AG97" s="10"/>
      <c r="AH97" s="10"/>
      <c r="AI97" s="10"/>
      <c r="AJ97" s="10"/>
      <c r="AK97" s="10">
        <f t="shared" si="49"/>
        <v>0</v>
      </c>
      <c r="AL97" s="10"/>
      <c r="AM97" s="10">
        <f t="shared" si="50"/>
        <v>0</v>
      </c>
      <c r="AN97" s="10"/>
      <c r="AO97" s="10">
        <f t="shared" si="51"/>
        <v>0</v>
      </c>
      <c r="AP97" s="10"/>
      <c r="AQ97" s="10">
        <f t="shared" si="52"/>
        <v>0</v>
      </c>
      <c r="AR97" s="10"/>
      <c r="AS97" s="10">
        <f t="shared" si="53"/>
        <v>0</v>
      </c>
      <c r="AT97" s="10"/>
      <c r="AU97" s="10">
        <f t="shared" si="54"/>
        <v>0</v>
      </c>
      <c r="AV97" s="10"/>
      <c r="AW97" s="10">
        <f t="shared" si="55"/>
        <v>0</v>
      </c>
      <c r="AX97" s="10"/>
      <c r="AY97" s="10">
        <f t="shared" si="56"/>
        <v>0</v>
      </c>
      <c r="AZ97" s="10"/>
      <c r="BA97" s="10">
        <f t="shared" si="57"/>
        <v>0</v>
      </c>
      <c r="BB97" s="10"/>
      <c r="BC97" s="69">
        <f t="shared" si="58"/>
        <v>0</v>
      </c>
      <c r="BD97" s="10"/>
      <c r="BE97" s="10"/>
      <c r="BF97" s="10"/>
      <c r="BG97" s="10"/>
      <c r="BH97" s="10"/>
      <c r="BI97" s="10"/>
      <c r="BJ97" s="10">
        <f t="shared" si="61"/>
        <v>0</v>
      </c>
      <c r="BK97" s="10"/>
      <c r="BL97" s="10">
        <f t="shared" si="62"/>
        <v>0</v>
      </c>
      <c r="BM97" s="10"/>
      <c r="BN97" s="11">
        <f t="shared" si="63"/>
        <v>0</v>
      </c>
      <c r="BO97" s="10"/>
      <c r="BP97" s="10">
        <f t="shared" si="64"/>
        <v>0</v>
      </c>
      <c r="BQ97" s="10"/>
      <c r="BR97" s="10">
        <f t="shared" si="65"/>
        <v>0</v>
      </c>
      <c r="BS97" s="10"/>
      <c r="BT97" s="10">
        <f t="shared" si="66"/>
        <v>0</v>
      </c>
      <c r="BU97" s="10"/>
      <c r="BV97" s="69">
        <f t="shared" si="67"/>
        <v>0</v>
      </c>
      <c r="BW97" s="3" t="s">
        <v>118</v>
      </c>
      <c r="BY97" s="23"/>
    </row>
    <row r="98" spans="1:77" ht="90" x14ac:dyDescent="0.35">
      <c r="A98" s="65" t="s">
        <v>119</v>
      </c>
      <c r="B98" s="73" t="s">
        <v>120</v>
      </c>
      <c r="C98" s="82" t="s">
        <v>115</v>
      </c>
      <c r="D98" s="10">
        <f>D100</f>
        <v>215177.9</v>
      </c>
      <c r="E98" s="10">
        <f>E100</f>
        <v>0</v>
      </c>
      <c r="F98" s="10">
        <f t="shared" si="68"/>
        <v>215177.9</v>
      </c>
      <c r="G98" s="10">
        <f>G100</f>
        <v>0</v>
      </c>
      <c r="H98" s="10">
        <f t="shared" si="69"/>
        <v>215177.9</v>
      </c>
      <c r="I98" s="10">
        <f>I100</f>
        <v>0</v>
      </c>
      <c r="J98" s="10">
        <f t="shared" si="70"/>
        <v>215177.9</v>
      </c>
      <c r="K98" s="10">
        <f>K100</f>
        <v>0</v>
      </c>
      <c r="L98" s="10">
        <f t="shared" si="37"/>
        <v>215177.9</v>
      </c>
      <c r="M98" s="10">
        <f>M100</f>
        <v>0</v>
      </c>
      <c r="N98" s="10">
        <f t="shared" si="38"/>
        <v>215177.9</v>
      </c>
      <c r="O98" s="10">
        <f>O100</f>
        <v>0</v>
      </c>
      <c r="P98" s="10">
        <f t="shared" si="39"/>
        <v>215177.9</v>
      </c>
      <c r="Q98" s="10">
        <f>Q100</f>
        <v>0</v>
      </c>
      <c r="R98" s="10">
        <f t="shared" si="40"/>
        <v>215177.9</v>
      </c>
      <c r="S98" s="10">
        <f>S100</f>
        <v>0</v>
      </c>
      <c r="T98" s="10">
        <f t="shared" si="41"/>
        <v>215177.9</v>
      </c>
      <c r="U98" s="10">
        <f>U100</f>
        <v>0</v>
      </c>
      <c r="V98" s="10">
        <f t="shared" si="42"/>
        <v>215177.9</v>
      </c>
      <c r="W98" s="10">
        <f>W100</f>
        <v>0</v>
      </c>
      <c r="X98" s="10">
        <f t="shared" si="43"/>
        <v>215177.9</v>
      </c>
      <c r="Y98" s="10">
        <f>Y100</f>
        <v>0</v>
      </c>
      <c r="Z98" s="10">
        <f t="shared" si="44"/>
        <v>215177.9</v>
      </c>
      <c r="AA98" s="10">
        <f>AA100</f>
        <v>0</v>
      </c>
      <c r="AB98" s="10">
        <f t="shared" si="45"/>
        <v>215177.9</v>
      </c>
      <c r="AC98" s="10">
        <f>AC100</f>
        <v>0</v>
      </c>
      <c r="AD98" s="69">
        <f t="shared" si="46"/>
        <v>215177.9</v>
      </c>
      <c r="AE98" s="10">
        <f>AE100</f>
        <v>267185.59999999998</v>
      </c>
      <c r="AF98" s="10">
        <f>AF100</f>
        <v>0</v>
      </c>
      <c r="AG98" s="10">
        <f t="shared" si="47"/>
        <v>267185.59999999998</v>
      </c>
      <c r="AH98" s="10">
        <f>AH100</f>
        <v>0</v>
      </c>
      <c r="AI98" s="10">
        <f t="shared" si="48"/>
        <v>267185.59999999998</v>
      </c>
      <c r="AJ98" s="10">
        <f>AJ100</f>
        <v>0</v>
      </c>
      <c r="AK98" s="10">
        <f t="shared" si="49"/>
        <v>267185.59999999998</v>
      </c>
      <c r="AL98" s="10">
        <f>AL100</f>
        <v>0</v>
      </c>
      <c r="AM98" s="10">
        <f t="shared" si="50"/>
        <v>267185.59999999998</v>
      </c>
      <c r="AN98" s="10">
        <f>AN100</f>
        <v>0</v>
      </c>
      <c r="AO98" s="10">
        <f t="shared" si="51"/>
        <v>267185.59999999998</v>
      </c>
      <c r="AP98" s="10">
        <f>AP100</f>
        <v>0</v>
      </c>
      <c r="AQ98" s="10">
        <f t="shared" si="52"/>
        <v>267185.59999999998</v>
      </c>
      <c r="AR98" s="10">
        <f>AR100</f>
        <v>0</v>
      </c>
      <c r="AS98" s="10">
        <f t="shared" si="53"/>
        <v>267185.59999999998</v>
      </c>
      <c r="AT98" s="10">
        <f>AT100</f>
        <v>0</v>
      </c>
      <c r="AU98" s="10">
        <f t="shared" si="54"/>
        <v>267185.59999999998</v>
      </c>
      <c r="AV98" s="10">
        <f>AV100</f>
        <v>0</v>
      </c>
      <c r="AW98" s="10">
        <f t="shared" si="55"/>
        <v>267185.59999999998</v>
      </c>
      <c r="AX98" s="10">
        <f>AX100</f>
        <v>0</v>
      </c>
      <c r="AY98" s="10">
        <f t="shared" si="56"/>
        <v>267185.59999999998</v>
      </c>
      <c r="AZ98" s="10">
        <f>AZ100</f>
        <v>0</v>
      </c>
      <c r="BA98" s="10">
        <f t="shared" si="57"/>
        <v>267185.59999999998</v>
      </c>
      <c r="BB98" s="10">
        <f>BB100</f>
        <v>0</v>
      </c>
      <c r="BC98" s="69">
        <f t="shared" si="58"/>
        <v>267185.59999999998</v>
      </c>
      <c r="BD98" s="10">
        <f>BD100</f>
        <v>181176.5</v>
      </c>
      <c r="BE98" s="10">
        <f>BE100</f>
        <v>0</v>
      </c>
      <c r="BF98" s="10">
        <f t="shared" si="59"/>
        <v>181176.5</v>
      </c>
      <c r="BG98" s="10">
        <f>BG100</f>
        <v>0</v>
      </c>
      <c r="BH98" s="10">
        <f t="shared" si="60"/>
        <v>181176.5</v>
      </c>
      <c r="BI98" s="10">
        <f>BI100</f>
        <v>0</v>
      </c>
      <c r="BJ98" s="10">
        <f t="shared" si="61"/>
        <v>181176.5</v>
      </c>
      <c r="BK98" s="10">
        <f>BK100</f>
        <v>0</v>
      </c>
      <c r="BL98" s="10">
        <f t="shared" si="62"/>
        <v>181176.5</v>
      </c>
      <c r="BM98" s="10">
        <f>BM100</f>
        <v>0</v>
      </c>
      <c r="BN98" s="11">
        <f t="shared" si="63"/>
        <v>181176.5</v>
      </c>
      <c r="BO98" s="10">
        <f>BO100</f>
        <v>0</v>
      </c>
      <c r="BP98" s="10">
        <f t="shared" si="64"/>
        <v>181176.5</v>
      </c>
      <c r="BQ98" s="10">
        <f>BQ100</f>
        <v>0</v>
      </c>
      <c r="BR98" s="10">
        <f t="shared" si="65"/>
        <v>181176.5</v>
      </c>
      <c r="BS98" s="10">
        <f>BS100</f>
        <v>0</v>
      </c>
      <c r="BT98" s="10">
        <f t="shared" si="66"/>
        <v>181176.5</v>
      </c>
      <c r="BU98" s="10">
        <f>BU100</f>
        <v>0</v>
      </c>
      <c r="BV98" s="69">
        <f t="shared" si="67"/>
        <v>181176.5</v>
      </c>
      <c r="BY98" s="23"/>
    </row>
    <row r="99" spans="1:77" x14ac:dyDescent="0.35">
      <c r="A99" s="65"/>
      <c r="B99" s="73" t="s">
        <v>31</v>
      </c>
      <c r="C99" s="82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69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69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1"/>
      <c r="BO99" s="10"/>
      <c r="BP99" s="10"/>
      <c r="BQ99" s="10"/>
      <c r="BR99" s="10"/>
      <c r="BS99" s="10"/>
      <c r="BT99" s="10"/>
      <c r="BU99" s="10"/>
      <c r="BV99" s="69"/>
      <c r="BY99" s="23"/>
    </row>
    <row r="100" spans="1:77" x14ac:dyDescent="0.35">
      <c r="A100" s="65"/>
      <c r="B100" s="73" t="s">
        <v>34</v>
      </c>
      <c r="C100" s="81" t="s">
        <v>30</v>
      </c>
      <c r="D100" s="10">
        <v>215177.9</v>
      </c>
      <c r="E100" s="10"/>
      <c r="F100" s="10">
        <f t="shared" si="68"/>
        <v>215177.9</v>
      </c>
      <c r="G100" s="10"/>
      <c r="H100" s="10">
        <f t="shared" si="69"/>
        <v>215177.9</v>
      </c>
      <c r="I100" s="10"/>
      <c r="J100" s="10">
        <f t="shared" si="70"/>
        <v>215177.9</v>
      </c>
      <c r="K100" s="10"/>
      <c r="L100" s="10">
        <f t="shared" si="37"/>
        <v>215177.9</v>
      </c>
      <c r="M100" s="10"/>
      <c r="N100" s="10">
        <f t="shared" si="38"/>
        <v>215177.9</v>
      </c>
      <c r="O100" s="10"/>
      <c r="P100" s="10">
        <f t="shared" si="39"/>
        <v>215177.9</v>
      </c>
      <c r="Q100" s="10"/>
      <c r="R100" s="10">
        <f t="shared" si="40"/>
        <v>215177.9</v>
      </c>
      <c r="S100" s="10"/>
      <c r="T100" s="10">
        <f t="shared" si="41"/>
        <v>215177.9</v>
      </c>
      <c r="U100" s="10"/>
      <c r="V100" s="10">
        <f t="shared" si="42"/>
        <v>215177.9</v>
      </c>
      <c r="W100" s="10"/>
      <c r="X100" s="10">
        <f t="shared" si="43"/>
        <v>215177.9</v>
      </c>
      <c r="Y100" s="10"/>
      <c r="Z100" s="10">
        <f t="shared" si="44"/>
        <v>215177.9</v>
      </c>
      <c r="AA100" s="10"/>
      <c r="AB100" s="10">
        <f t="shared" si="45"/>
        <v>215177.9</v>
      </c>
      <c r="AC100" s="10"/>
      <c r="AD100" s="69">
        <f t="shared" si="46"/>
        <v>215177.9</v>
      </c>
      <c r="AE100" s="10">
        <v>267185.59999999998</v>
      </c>
      <c r="AF100" s="10"/>
      <c r="AG100" s="10">
        <f t="shared" si="47"/>
        <v>267185.59999999998</v>
      </c>
      <c r="AH100" s="10"/>
      <c r="AI100" s="10">
        <f t="shared" si="48"/>
        <v>267185.59999999998</v>
      </c>
      <c r="AJ100" s="10"/>
      <c r="AK100" s="10">
        <f t="shared" si="49"/>
        <v>267185.59999999998</v>
      </c>
      <c r="AL100" s="10"/>
      <c r="AM100" s="10">
        <f t="shared" si="50"/>
        <v>267185.59999999998</v>
      </c>
      <c r="AN100" s="10"/>
      <c r="AO100" s="10">
        <f t="shared" si="51"/>
        <v>267185.59999999998</v>
      </c>
      <c r="AP100" s="10"/>
      <c r="AQ100" s="10">
        <f t="shared" si="52"/>
        <v>267185.59999999998</v>
      </c>
      <c r="AR100" s="10"/>
      <c r="AS100" s="10">
        <f t="shared" si="53"/>
        <v>267185.59999999998</v>
      </c>
      <c r="AT100" s="10"/>
      <c r="AU100" s="10">
        <f t="shared" si="54"/>
        <v>267185.59999999998</v>
      </c>
      <c r="AV100" s="10"/>
      <c r="AW100" s="10">
        <f t="shared" si="55"/>
        <v>267185.59999999998</v>
      </c>
      <c r="AX100" s="10"/>
      <c r="AY100" s="10">
        <f t="shared" si="56"/>
        <v>267185.59999999998</v>
      </c>
      <c r="AZ100" s="10"/>
      <c r="BA100" s="10">
        <f t="shared" si="57"/>
        <v>267185.59999999998</v>
      </c>
      <c r="BB100" s="10"/>
      <c r="BC100" s="69">
        <f t="shared" si="58"/>
        <v>267185.59999999998</v>
      </c>
      <c r="BD100" s="10">
        <v>181176.5</v>
      </c>
      <c r="BE100" s="10"/>
      <c r="BF100" s="10">
        <f t="shared" si="59"/>
        <v>181176.5</v>
      </c>
      <c r="BG100" s="10"/>
      <c r="BH100" s="10">
        <f t="shared" si="60"/>
        <v>181176.5</v>
      </c>
      <c r="BI100" s="10"/>
      <c r="BJ100" s="10">
        <f t="shared" si="61"/>
        <v>181176.5</v>
      </c>
      <c r="BK100" s="10"/>
      <c r="BL100" s="10">
        <f t="shared" si="62"/>
        <v>181176.5</v>
      </c>
      <c r="BM100" s="10"/>
      <c r="BN100" s="11">
        <f t="shared" si="63"/>
        <v>181176.5</v>
      </c>
      <c r="BO100" s="10"/>
      <c r="BP100" s="10">
        <f t="shared" si="64"/>
        <v>181176.5</v>
      </c>
      <c r="BQ100" s="10"/>
      <c r="BR100" s="10">
        <f t="shared" si="65"/>
        <v>181176.5</v>
      </c>
      <c r="BS100" s="10"/>
      <c r="BT100" s="10">
        <f t="shared" si="66"/>
        <v>181176.5</v>
      </c>
      <c r="BU100" s="10"/>
      <c r="BV100" s="69">
        <f t="shared" si="67"/>
        <v>181176.5</v>
      </c>
      <c r="BW100" s="3" t="s">
        <v>121</v>
      </c>
      <c r="BY100" s="23"/>
    </row>
    <row r="101" spans="1:77" ht="54" x14ac:dyDescent="0.35">
      <c r="A101" s="65" t="s">
        <v>122</v>
      </c>
      <c r="B101" s="83" t="s">
        <v>123</v>
      </c>
      <c r="C101" s="82" t="s">
        <v>115</v>
      </c>
      <c r="D101" s="10">
        <f>D103+D104</f>
        <v>268372.90000000002</v>
      </c>
      <c r="E101" s="10">
        <f>E103+E104</f>
        <v>0</v>
      </c>
      <c r="F101" s="10">
        <f t="shared" si="68"/>
        <v>268372.90000000002</v>
      </c>
      <c r="G101" s="10">
        <f>G103+G104</f>
        <v>0</v>
      </c>
      <c r="H101" s="10">
        <f t="shared" si="69"/>
        <v>268372.90000000002</v>
      </c>
      <c r="I101" s="10">
        <f>I103+I104</f>
        <v>0</v>
      </c>
      <c r="J101" s="10">
        <f t="shared" si="70"/>
        <v>268372.90000000002</v>
      </c>
      <c r="K101" s="10">
        <f>K103+K104</f>
        <v>0</v>
      </c>
      <c r="L101" s="10">
        <f t="shared" si="37"/>
        <v>268372.90000000002</v>
      </c>
      <c r="M101" s="10">
        <f>M103+M104</f>
        <v>0</v>
      </c>
      <c r="N101" s="10">
        <f t="shared" si="38"/>
        <v>268372.90000000002</v>
      </c>
      <c r="O101" s="10">
        <f>O103+O104</f>
        <v>0</v>
      </c>
      <c r="P101" s="10">
        <f t="shared" si="39"/>
        <v>268372.90000000002</v>
      </c>
      <c r="Q101" s="10">
        <f>Q103+Q104</f>
        <v>0</v>
      </c>
      <c r="R101" s="10">
        <f t="shared" si="40"/>
        <v>268372.90000000002</v>
      </c>
      <c r="S101" s="10">
        <f>S103+S104</f>
        <v>0</v>
      </c>
      <c r="T101" s="10">
        <f t="shared" si="41"/>
        <v>268372.90000000002</v>
      </c>
      <c r="U101" s="10">
        <f>U103+U104</f>
        <v>0</v>
      </c>
      <c r="V101" s="10">
        <f t="shared" si="42"/>
        <v>268372.90000000002</v>
      </c>
      <c r="W101" s="10">
        <f>W103+W104</f>
        <v>0</v>
      </c>
      <c r="X101" s="10">
        <f t="shared" si="43"/>
        <v>268372.90000000002</v>
      </c>
      <c r="Y101" s="10">
        <f>Y103+Y104</f>
        <v>0</v>
      </c>
      <c r="Z101" s="10">
        <f t="shared" si="44"/>
        <v>268372.90000000002</v>
      </c>
      <c r="AA101" s="10">
        <f>AA103+AA104</f>
        <v>0</v>
      </c>
      <c r="AB101" s="10">
        <f t="shared" si="45"/>
        <v>268372.90000000002</v>
      </c>
      <c r="AC101" s="10">
        <f>AC103+AC104</f>
        <v>0</v>
      </c>
      <c r="AD101" s="69">
        <f t="shared" si="46"/>
        <v>268372.90000000002</v>
      </c>
      <c r="AE101" s="10">
        <f>AE103+AE104</f>
        <v>257812.4</v>
      </c>
      <c r="AF101" s="10">
        <f>AF103+AF104</f>
        <v>0</v>
      </c>
      <c r="AG101" s="10">
        <f t="shared" si="47"/>
        <v>257812.4</v>
      </c>
      <c r="AH101" s="10">
        <f>AH103+AH104</f>
        <v>0</v>
      </c>
      <c r="AI101" s="10">
        <f t="shared" si="48"/>
        <v>257812.4</v>
      </c>
      <c r="AJ101" s="10">
        <f>AJ103+AJ104</f>
        <v>0</v>
      </c>
      <c r="AK101" s="10">
        <f t="shared" si="49"/>
        <v>257812.4</v>
      </c>
      <c r="AL101" s="10">
        <f>AL103+AL104</f>
        <v>0</v>
      </c>
      <c r="AM101" s="10">
        <f t="shared" si="50"/>
        <v>257812.4</v>
      </c>
      <c r="AN101" s="10">
        <f>AN103+AN104</f>
        <v>0</v>
      </c>
      <c r="AO101" s="10">
        <f t="shared" si="51"/>
        <v>257812.4</v>
      </c>
      <c r="AP101" s="10">
        <f>AP103+AP104</f>
        <v>0</v>
      </c>
      <c r="AQ101" s="10">
        <f t="shared" si="52"/>
        <v>257812.4</v>
      </c>
      <c r="AR101" s="10">
        <f>AR103+AR104</f>
        <v>0</v>
      </c>
      <c r="AS101" s="10">
        <f t="shared" si="53"/>
        <v>257812.4</v>
      </c>
      <c r="AT101" s="10">
        <f>AT103+AT104</f>
        <v>0</v>
      </c>
      <c r="AU101" s="10">
        <f t="shared" si="54"/>
        <v>257812.4</v>
      </c>
      <c r="AV101" s="10">
        <f>AV103+AV104</f>
        <v>0</v>
      </c>
      <c r="AW101" s="10">
        <f t="shared" si="55"/>
        <v>257812.4</v>
      </c>
      <c r="AX101" s="10">
        <f>AX103+AX104</f>
        <v>0</v>
      </c>
      <c r="AY101" s="10">
        <f t="shared" si="56"/>
        <v>257812.4</v>
      </c>
      <c r="AZ101" s="10">
        <f>AZ103+AZ104</f>
        <v>0</v>
      </c>
      <c r="BA101" s="10">
        <f t="shared" si="57"/>
        <v>257812.4</v>
      </c>
      <c r="BB101" s="10">
        <f>BB103+BB104</f>
        <v>0</v>
      </c>
      <c r="BC101" s="69">
        <f t="shared" si="58"/>
        <v>257812.4</v>
      </c>
      <c r="BD101" s="10">
        <f>BD103+BD104</f>
        <v>260927.09999999998</v>
      </c>
      <c r="BE101" s="10">
        <f>BE103+BE104</f>
        <v>0</v>
      </c>
      <c r="BF101" s="10">
        <f t="shared" si="59"/>
        <v>260927.09999999998</v>
      </c>
      <c r="BG101" s="10">
        <f>BG103+BG104</f>
        <v>0</v>
      </c>
      <c r="BH101" s="10">
        <f t="shared" si="60"/>
        <v>260927.09999999998</v>
      </c>
      <c r="BI101" s="10">
        <f>BI103+BI104</f>
        <v>0</v>
      </c>
      <c r="BJ101" s="10">
        <f t="shared" si="61"/>
        <v>260927.09999999998</v>
      </c>
      <c r="BK101" s="10">
        <f>BK103+BK104</f>
        <v>0</v>
      </c>
      <c r="BL101" s="10">
        <f t="shared" si="62"/>
        <v>260927.09999999998</v>
      </c>
      <c r="BM101" s="10">
        <f>BM103+BM104</f>
        <v>0</v>
      </c>
      <c r="BN101" s="11">
        <f t="shared" si="63"/>
        <v>260927.09999999998</v>
      </c>
      <c r="BO101" s="10">
        <f>BO103+BO104</f>
        <v>0</v>
      </c>
      <c r="BP101" s="10">
        <f t="shared" si="64"/>
        <v>260927.09999999998</v>
      </c>
      <c r="BQ101" s="10">
        <f>BQ103+BQ104</f>
        <v>0</v>
      </c>
      <c r="BR101" s="10">
        <f t="shared" si="65"/>
        <v>260927.09999999998</v>
      </c>
      <c r="BS101" s="10">
        <f>BS103+BS104</f>
        <v>0</v>
      </c>
      <c r="BT101" s="10">
        <f t="shared" si="66"/>
        <v>260927.09999999998</v>
      </c>
      <c r="BU101" s="10">
        <f>BU103+BU104</f>
        <v>0</v>
      </c>
      <c r="BV101" s="69">
        <f t="shared" si="67"/>
        <v>260927.09999999998</v>
      </c>
      <c r="BY101" s="23"/>
    </row>
    <row r="102" spans="1:77" x14ac:dyDescent="0.35">
      <c r="A102" s="65"/>
      <c r="B102" s="73" t="s">
        <v>31</v>
      </c>
      <c r="C102" s="82"/>
      <c r="D102" s="9"/>
      <c r="E102" s="9"/>
      <c r="F102" s="10"/>
      <c r="G102" s="9"/>
      <c r="H102" s="10"/>
      <c r="I102" s="9"/>
      <c r="J102" s="10"/>
      <c r="K102" s="9"/>
      <c r="L102" s="10"/>
      <c r="M102" s="9"/>
      <c r="N102" s="10"/>
      <c r="O102" s="9"/>
      <c r="P102" s="10"/>
      <c r="Q102" s="9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69"/>
      <c r="AE102" s="10"/>
      <c r="AF102" s="9"/>
      <c r="AG102" s="10"/>
      <c r="AH102" s="9"/>
      <c r="AI102" s="10"/>
      <c r="AJ102" s="9"/>
      <c r="AK102" s="10"/>
      <c r="AL102" s="9"/>
      <c r="AM102" s="10"/>
      <c r="AN102" s="9"/>
      <c r="AO102" s="10"/>
      <c r="AP102" s="9"/>
      <c r="AQ102" s="10"/>
      <c r="AR102" s="9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69"/>
      <c r="BD102" s="10"/>
      <c r="BE102" s="9"/>
      <c r="BF102" s="10"/>
      <c r="BG102" s="9"/>
      <c r="BH102" s="10"/>
      <c r="BI102" s="9"/>
      <c r="BJ102" s="10"/>
      <c r="BK102" s="9"/>
      <c r="BL102" s="10"/>
      <c r="BM102" s="9"/>
      <c r="BN102" s="11"/>
      <c r="BO102" s="10"/>
      <c r="BP102" s="10"/>
      <c r="BQ102" s="10"/>
      <c r="BR102" s="10"/>
      <c r="BS102" s="10"/>
      <c r="BT102" s="10"/>
      <c r="BU102" s="10"/>
      <c r="BV102" s="69"/>
      <c r="BY102" s="23"/>
    </row>
    <row r="103" spans="1:77" x14ac:dyDescent="0.35">
      <c r="A103" s="65"/>
      <c r="B103" s="73" t="s">
        <v>34</v>
      </c>
      <c r="C103" s="81" t="s">
        <v>30</v>
      </c>
      <c r="D103" s="10">
        <v>67093.2</v>
      </c>
      <c r="E103" s="10"/>
      <c r="F103" s="10">
        <f t="shared" si="68"/>
        <v>67093.2</v>
      </c>
      <c r="G103" s="10"/>
      <c r="H103" s="10">
        <f t="shared" si="69"/>
        <v>67093.2</v>
      </c>
      <c r="I103" s="10"/>
      <c r="J103" s="10">
        <f t="shared" si="70"/>
        <v>67093.2</v>
      </c>
      <c r="K103" s="10"/>
      <c r="L103" s="10">
        <f t="shared" si="37"/>
        <v>67093.2</v>
      </c>
      <c r="M103" s="10"/>
      <c r="N103" s="10">
        <f t="shared" si="38"/>
        <v>67093.2</v>
      </c>
      <c r="O103" s="10"/>
      <c r="P103" s="10">
        <f t="shared" si="39"/>
        <v>67093.2</v>
      </c>
      <c r="Q103" s="10"/>
      <c r="R103" s="10">
        <f t="shared" si="40"/>
        <v>67093.2</v>
      </c>
      <c r="S103" s="10"/>
      <c r="T103" s="10">
        <f t="shared" si="41"/>
        <v>67093.2</v>
      </c>
      <c r="U103" s="10"/>
      <c r="V103" s="10">
        <f t="shared" si="42"/>
        <v>67093.2</v>
      </c>
      <c r="W103" s="10"/>
      <c r="X103" s="10">
        <f t="shared" si="43"/>
        <v>67093.2</v>
      </c>
      <c r="Y103" s="10"/>
      <c r="Z103" s="10">
        <f t="shared" si="44"/>
        <v>67093.2</v>
      </c>
      <c r="AA103" s="10"/>
      <c r="AB103" s="10">
        <f t="shared" si="45"/>
        <v>67093.2</v>
      </c>
      <c r="AC103" s="10"/>
      <c r="AD103" s="69">
        <f t="shared" ref="AD103:AD166" si="71">AB103+AC103</f>
        <v>67093.2</v>
      </c>
      <c r="AE103" s="10">
        <v>59296.9</v>
      </c>
      <c r="AF103" s="10"/>
      <c r="AG103" s="10">
        <f t="shared" ref="AG103:AG166" si="72">AE103+AF103</f>
        <v>59296.9</v>
      </c>
      <c r="AH103" s="10"/>
      <c r="AI103" s="10">
        <f t="shared" ref="AI103:AI166" si="73">AG103+AH103</f>
        <v>59296.9</v>
      </c>
      <c r="AJ103" s="10"/>
      <c r="AK103" s="10">
        <f t="shared" ref="AK103:AK166" si="74">AI103+AJ103</f>
        <v>59296.9</v>
      </c>
      <c r="AL103" s="10"/>
      <c r="AM103" s="10">
        <f t="shared" ref="AM103:AM166" si="75">AK103+AL103</f>
        <v>59296.9</v>
      </c>
      <c r="AN103" s="10"/>
      <c r="AO103" s="10">
        <f t="shared" ref="AO103:AO166" si="76">AM103+AN103</f>
        <v>59296.9</v>
      </c>
      <c r="AP103" s="10"/>
      <c r="AQ103" s="10">
        <f t="shared" ref="AQ103:AQ166" si="77">AO103+AP103</f>
        <v>59296.9</v>
      </c>
      <c r="AR103" s="10"/>
      <c r="AS103" s="10">
        <f t="shared" ref="AS103:AS166" si="78">AQ103+AR103</f>
        <v>59296.9</v>
      </c>
      <c r="AT103" s="10"/>
      <c r="AU103" s="10">
        <f t="shared" ref="AU103:AU166" si="79">AS103+AT103</f>
        <v>59296.9</v>
      </c>
      <c r="AV103" s="10"/>
      <c r="AW103" s="10">
        <f t="shared" ref="AW103:AW166" si="80">AU103+AV103</f>
        <v>59296.9</v>
      </c>
      <c r="AX103" s="10"/>
      <c r="AY103" s="10">
        <f t="shared" ref="AY103:AY166" si="81">AW103+AX103</f>
        <v>59296.9</v>
      </c>
      <c r="AZ103" s="10"/>
      <c r="BA103" s="10">
        <f t="shared" ref="BA103:BA166" si="82">AY103+AZ103</f>
        <v>59296.9</v>
      </c>
      <c r="BB103" s="10"/>
      <c r="BC103" s="69">
        <f t="shared" ref="BC103:BC166" si="83">BA103+BB103</f>
        <v>59296.9</v>
      </c>
      <c r="BD103" s="10">
        <v>60013.3</v>
      </c>
      <c r="BE103" s="10"/>
      <c r="BF103" s="10">
        <f t="shared" ref="BF103:BF166" si="84">BD103+BE103</f>
        <v>60013.3</v>
      </c>
      <c r="BG103" s="10"/>
      <c r="BH103" s="10">
        <f t="shared" ref="BH103:BH166" si="85">BF103+BG103</f>
        <v>60013.3</v>
      </c>
      <c r="BI103" s="10"/>
      <c r="BJ103" s="10">
        <f t="shared" ref="BJ103:BJ166" si="86">BH103+BI103</f>
        <v>60013.3</v>
      </c>
      <c r="BK103" s="10"/>
      <c r="BL103" s="10">
        <f t="shared" ref="BL103:BL166" si="87">BJ103+BK103</f>
        <v>60013.3</v>
      </c>
      <c r="BM103" s="10"/>
      <c r="BN103" s="11">
        <f t="shared" ref="BN103:BN166" si="88">BL103+BM103</f>
        <v>60013.3</v>
      </c>
      <c r="BO103" s="10"/>
      <c r="BP103" s="10">
        <f t="shared" ref="BP103:BP166" si="89">BN103+BO103</f>
        <v>60013.3</v>
      </c>
      <c r="BQ103" s="10"/>
      <c r="BR103" s="10">
        <f t="shared" ref="BR103:BR166" si="90">BP103+BQ103</f>
        <v>60013.3</v>
      </c>
      <c r="BS103" s="10"/>
      <c r="BT103" s="10">
        <f t="shared" ref="BT103:BT166" si="91">BR103+BS103</f>
        <v>60013.3</v>
      </c>
      <c r="BU103" s="10"/>
      <c r="BV103" s="69">
        <f t="shared" ref="BV103:BV166" si="92">BT103+BU103</f>
        <v>60013.3</v>
      </c>
      <c r="BW103" s="3" t="s">
        <v>124</v>
      </c>
      <c r="BY103" s="23"/>
    </row>
    <row r="104" spans="1:77" x14ac:dyDescent="0.35">
      <c r="A104" s="65"/>
      <c r="B104" s="66" t="s">
        <v>55</v>
      </c>
      <c r="C104" s="81" t="s">
        <v>30</v>
      </c>
      <c r="D104" s="9">
        <v>201279.7</v>
      </c>
      <c r="E104" s="9"/>
      <c r="F104" s="10">
        <f t="shared" si="68"/>
        <v>201279.7</v>
      </c>
      <c r="G104" s="9"/>
      <c r="H104" s="10">
        <f t="shared" si="69"/>
        <v>201279.7</v>
      </c>
      <c r="I104" s="9"/>
      <c r="J104" s="10">
        <f t="shared" si="70"/>
        <v>201279.7</v>
      </c>
      <c r="K104" s="9"/>
      <c r="L104" s="10">
        <f t="shared" si="37"/>
        <v>201279.7</v>
      </c>
      <c r="M104" s="9"/>
      <c r="N104" s="10">
        <f t="shared" si="38"/>
        <v>201279.7</v>
      </c>
      <c r="O104" s="9"/>
      <c r="P104" s="10">
        <f t="shared" si="39"/>
        <v>201279.7</v>
      </c>
      <c r="Q104" s="9"/>
      <c r="R104" s="10">
        <f t="shared" si="40"/>
        <v>201279.7</v>
      </c>
      <c r="S104" s="10"/>
      <c r="T104" s="10">
        <f t="shared" si="41"/>
        <v>201279.7</v>
      </c>
      <c r="U104" s="10"/>
      <c r="V104" s="10">
        <f t="shared" si="42"/>
        <v>201279.7</v>
      </c>
      <c r="W104" s="10"/>
      <c r="X104" s="10">
        <f t="shared" si="43"/>
        <v>201279.7</v>
      </c>
      <c r="Y104" s="10"/>
      <c r="Z104" s="10">
        <f t="shared" si="44"/>
        <v>201279.7</v>
      </c>
      <c r="AA104" s="10"/>
      <c r="AB104" s="10">
        <f t="shared" si="45"/>
        <v>201279.7</v>
      </c>
      <c r="AC104" s="10"/>
      <c r="AD104" s="69">
        <f t="shared" si="71"/>
        <v>201279.7</v>
      </c>
      <c r="AE104" s="10">
        <v>198515.5</v>
      </c>
      <c r="AF104" s="9"/>
      <c r="AG104" s="10">
        <f t="shared" si="72"/>
        <v>198515.5</v>
      </c>
      <c r="AH104" s="9"/>
      <c r="AI104" s="10">
        <f t="shared" si="73"/>
        <v>198515.5</v>
      </c>
      <c r="AJ104" s="9"/>
      <c r="AK104" s="10">
        <f t="shared" si="74"/>
        <v>198515.5</v>
      </c>
      <c r="AL104" s="9"/>
      <c r="AM104" s="10">
        <f t="shared" si="75"/>
        <v>198515.5</v>
      </c>
      <c r="AN104" s="9"/>
      <c r="AO104" s="10">
        <f t="shared" si="76"/>
        <v>198515.5</v>
      </c>
      <c r="AP104" s="9"/>
      <c r="AQ104" s="10">
        <f t="shared" si="77"/>
        <v>198515.5</v>
      </c>
      <c r="AR104" s="9"/>
      <c r="AS104" s="10">
        <f t="shared" si="78"/>
        <v>198515.5</v>
      </c>
      <c r="AT104" s="10"/>
      <c r="AU104" s="10">
        <f t="shared" si="79"/>
        <v>198515.5</v>
      </c>
      <c r="AV104" s="10"/>
      <c r="AW104" s="10">
        <f t="shared" si="80"/>
        <v>198515.5</v>
      </c>
      <c r="AX104" s="10"/>
      <c r="AY104" s="10">
        <f t="shared" si="81"/>
        <v>198515.5</v>
      </c>
      <c r="AZ104" s="10"/>
      <c r="BA104" s="10">
        <f t="shared" si="82"/>
        <v>198515.5</v>
      </c>
      <c r="BB104" s="10"/>
      <c r="BC104" s="69">
        <f t="shared" si="83"/>
        <v>198515.5</v>
      </c>
      <c r="BD104" s="10">
        <v>200913.8</v>
      </c>
      <c r="BE104" s="9"/>
      <c r="BF104" s="10">
        <f t="shared" si="84"/>
        <v>200913.8</v>
      </c>
      <c r="BG104" s="9"/>
      <c r="BH104" s="10">
        <f t="shared" si="85"/>
        <v>200913.8</v>
      </c>
      <c r="BI104" s="9"/>
      <c r="BJ104" s="10">
        <f t="shared" si="86"/>
        <v>200913.8</v>
      </c>
      <c r="BK104" s="9"/>
      <c r="BL104" s="10">
        <f t="shared" si="87"/>
        <v>200913.8</v>
      </c>
      <c r="BM104" s="9"/>
      <c r="BN104" s="11">
        <f t="shared" si="88"/>
        <v>200913.8</v>
      </c>
      <c r="BO104" s="10"/>
      <c r="BP104" s="10">
        <f t="shared" si="89"/>
        <v>200913.8</v>
      </c>
      <c r="BQ104" s="10"/>
      <c r="BR104" s="10">
        <f t="shared" si="90"/>
        <v>200913.8</v>
      </c>
      <c r="BS104" s="10"/>
      <c r="BT104" s="10">
        <f t="shared" si="91"/>
        <v>200913.8</v>
      </c>
      <c r="BU104" s="10"/>
      <c r="BV104" s="69">
        <f t="shared" si="92"/>
        <v>200913.8</v>
      </c>
      <c r="BW104" s="3" t="s">
        <v>124</v>
      </c>
      <c r="BY104" s="23"/>
    </row>
    <row r="105" spans="1:77" ht="54" x14ac:dyDescent="0.35">
      <c r="A105" s="65" t="s">
        <v>125</v>
      </c>
      <c r="B105" s="83" t="s">
        <v>126</v>
      </c>
      <c r="C105" s="82" t="s">
        <v>39</v>
      </c>
      <c r="D105" s="10">
        <f>D107</f>
        <v>199499.7</v>
      </c>
      <c r="E105" s="10">
        <f>E107</f>
        <v>0</v>
      </c>
      <c r="F105" s="10">
        <f t="shared" si="68"/>
        <v>199499.7</v>
      </c>
      <c r="G105" s="10">
        <f>G107</f>
        <v>-8499.9320000000007</v>
      </c>
      <c r="H105" s="10">
        <f t="shared" si="69"/>
        <v>190999.76800000001</v>
      </c>
      <c r="I105" s="10">
        <f>I107</f>
        <v>0</v>
      </c>
      <c r="J105" s="10">
        <f t="shared" si="70"/>
        <v>190999.76800000001</v>
      </c>
      <c r="K105" s="10">
        <f>K107</f>
        <v>0</v>
      </c>
      <c r="L105" s="10">
        <f t="shared" si="37"/>
        <v>190999.76800000001</v>
      </c>
      <c r="M105" s="10">
        <f>M107</f>
        <v>0</v>
      </c>
      <c r="N105" s="10">
        <f t="shared" si="38"/>
        <v>190999.76800000001</v>
      </c>
      <c r="O105" s="10">
        <f>O107</f>
        <v>0</v>
      </c>
      <c r="P105" s="10">
        <f t="shared" si="39"/>
        <v>190999.76800000001</v>
      </c>
      <c r="Q105" s="10">
        <f>Q107</f>
        <v>0</v>
      </c>
      <c r="R105" s="10">
        <f t="shared" si="40"/>
        <v>190999.76800000001</v>
      </c>
      <c r="S105" s="10">
        <f>S107</f>
        <v>0</v>
      </c>
      <c r="T105" s="10">
        <f t="shared" si="41"/>
        <v>190999.76800000001</v>
      </c>
      <c r="U105" s="10">
        <f>U107</f>
        <v>0</v>
      </c>
      <c r="V105" s="10">
        <f t="shared" si="42"/>
        <v>190999.76800000001</v>
      </c>
      <c r="W105" s="10">
        <f>W107</f>
        <v>0</v>
      </c>
      <c r="X105" s="10">
        <f t="shared" si="43"/>
        <v>190999.76800000001</v>
      </c>
      <c r="Y105" s="10">
        <f>Y107</f>
        <v>0</v>
      </c>
      <c r="Z105" s="10">
        <f t="shared" si="44"/>
        <v>190999.76800000001</v>
      </c>
      <c r="AA105" s="10">
        <f>AA107</f>
        <v>0</v>
      </c>
      <c r="AB105" s="10">
        <f t="shared" si="45"/>
        <v>190999.76800000001</v>
      </c>
      <c r="AC105" s="10">
        <f>AC107</f>
        <v>0</v>
      </c>
      <c r="AD105" s="69">
        <f t="shared" si="71"/>
        <v>190999.76800000001</v>
      </c>
      <c r="AE105" s="10">
        <f>AE107</f>
        <v>0</v>
      </c>
      <c r="AF105" s="10">
        <f>AF107</f>
        <v>0</v>
      </c>
      <c r="AG105" s="10">
        <f t="shared" si="72"/>
        <v>0</v>
      </c>
      <c r="AH105" s="10">
        <f>AH107</f>
        <v>0</v>
      </c>
      <c r="AI105" s="10">
        <f t="shared" si="73"/>
        <v>0</v>
      </c>
      <c r="AJ105" s="10">
        <f>AJ107</f>
        <v>0</v>
      </c>
      <c r="AK105" s="10">
        <f t="shared" si="74"/>
        <v>0</v>
      </c>
      <c r="AL105" s="10">
        <f>AL107</f>
        <v>0</v>
      </c>
      <c r="AM105" s="10">
        <f t="shared" si="75"/>
        <v>0</v>
      </c>
      <c r="AN105" s="10">
        <f>AN107</f>
        <v>0</v>
      </c>
      <c r="AO105" s="10">
        <f t="shared" si="76"/>
        <v>0</v>
      </c>
      <c r="AP105" s="10">
        <f>AP107</f>
        <v>0</v>
      </c>
      <c r="AQ105" s="10">
        <f t="shared" si="77"/>
        <v>0</v>
      </c>
      <c r="AR105" s="10">
        <f>AR107</f>
        <v>0</v>
      </c>
      <c r="AS105" s="10">
        <f t="shared" si="78"/>
        <v>0</v>
      </c>
      <c r="AT105" s="10">
        <f>AT107</f>
        <v>0</v>
      </c>
      <c r="AU105" s="10">
        <f t="shared" si="79"/>
        <v>0</v>
      </c>
      <c r="AV105" s="10">
        <f>AV107</f>
        <v>0</v>
      </c>
      <c r="AW105" s="10">
        <f t="shared" si="80"/>
        <v>0</v>
      </c>
      <c r="AX105" s="10">
        <f>AX107</f>
        <v>0</v>
      </c>
      <c r="AY105" s="10">
        <f t="shared" si="81"/>
        <v>0</v>
      </c>
      <c r="AZ105" s="10">
        <f>AZ107</f>
        <v>0</v>
      </c>
      <c r="BA105" s="10">
        <f t="shared" si="82"/>
        <v>0</v>
      </c>
      <c r="BB105" s="10">
        <f>BB107</f>
        <v>0</v>
      </c>
      <c r="BC105" s="69">
        <f t="shared" si="83"/>
        <v>0</v>
      </c>
      <c r="BD105" s="10">
        <f>BD107</f>
        <v>0</v>
      </c>
      <c r="BE105" s="10">
        <f>BE107</f>
        <v>0</v>
      </c>
      <c r="BF105" s="10">
        <f t="shared" si="84"/>
        <v>0</v>
      </c>
      <c r="BG105" s="10">
        <f>BG107</f>
        <v>0</v>
      </c>
      <c r="BH105" s="10">
        <f t="shared" si="85"/>
        <v>0</v>
      </c>
      <c r="BI105" s="10">
        <f>BI107</f>
        <v>0</v>
      </c>
      <c r="BJ105" s="10">
        <f t="shared" si="86"/>
        <v>0</v>
      </c>
      <c r="BK105" s="10">
        <f>BK107</f>
        <v>0</v>
      </c>
      <c r="BL105" s="10">
        <f t="shared" si="87"/>
        <v>0</v>
      </c>
      <c r="BM105" s="10">
        <f>BM107</f>
        <v>0</v>
      </c>
      <c r="BN105" s="11">
        <f t="shared" si="88"/>
        <v>0</v>
      </c>
      <c r="BO105" s="10">
        <f>BO107</f>
        <v>0</v>
      </c>
      <c r="BP105" s="10">
        <f t="shared" si="89"/>
        <v>0</v>
      </c>
      <c r="BQ105" s="10">
        <f>BQ107</f>
        <v>0</v>
      </c>
      <c r="BR105" s="10">
        <f t="shared" si="90"/>
        <v>0</v>
      </c>
      <c r="BS105" s="10">
        <f>BS107</f>
        <v>0</v>
      </c>
      <c r="BT105" s="10">
        <f t="shared" si="91"/>
        <v>0</v>
      </c>
      <c r="BU105" s="10">
        <f>BU107</f>
        <v>0</v>
      </c>
      <c r="BV105" s="69">
        <f t="shared" si="92"/>
        <v>0</v>
      </c>
      <c r="BY105" s="23"/>
    </row>
    <row r="106" spans="1:77" x14ac:dyDescent="0.35">
      <c r="A106" s="65"/>
      <c r="B106" s="73" t="s">
        <v>31</v>
      </c>
      <c r="C106" s="82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69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69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1"/>
      <c r="BO106" s="10"/>
      <c r="BP106" s="10"/>
      <c r="BQ106" s="10"/>
      <c r="BR106" s="10"/>
      <c r="BS106" s="10"/>
      <c r="BT106" s="10"/>
      <c r="BU106" s="10"/>
      <c r="BV106" s="69"/>
      <c r="BY106" s="23"/>
    </row>
    <row r="107" spans="1:77" x14ac:dyDescent="0.35">
      <c r="A107" s="65"/>
      <c r="B107" s="73" t="s">
        <v>34</v>
      </c>
      <c r="C107" s="78" t="s">
        <v>30</v>
      </c>
      <c r="D107" s="10">
        <v>199499.7</v>
      </c>
      <c r="E107" s="10"/>
      <c r="F107" s="10">
        <f t="shared" ref="F107:F168" si="93">D107+E107</f>
        <v>199499.7</v>
      </c>
      <c r="G107" s="10">
        <v>-8499.9320000000007</v>
      </c>
      <c r="H107" s="10">
        <f t="shared" ref="H107:H170" si="94">F107+G107</f>
        <v>190999.76800000001</v>
      </c>
      <c r="I107" s="10"/>
      <c r="J107" s="10">
        <f t="shared" ref="J107:J170" si="95">H107+I107</f>
        <v>190999.76800000001</v>
      </c>
      <c r="K107" s="10"/>
      <c r="L107" s="10">
        <f t="shared" ref="L107:L170" si="96">J107+K107</f>
        <v>190999.76800000001</v>
      </c>
      <c r="M107" s="10"/>
      <c r="N107" s="10">
        <f t="shared" ref="N107:N170" si="97">L107+M107</f>
        <v>190999.76800000001</v>
      </c>
      <c r="O107" s="10"/>
      <c r="P107" s="10">
        <f t="shared" ref="P107:P170" si="98">N107+O107</f>
        <v>190999.76800000001</v>
      </c>
      <c r="Q107" s="10"/>
      <c r="R107" s="10">
        <f t="shared" ref="R107:R170" si="99">P107+Q107</f>
        <v>190999.76800000001</v>
      </c>
      <c r="S107" s="10"/>
      <c r="T107" s="10">
        <f t="shared" ref="T107:T170" si="100">R107+S107</f>
        <v>190999.76800000001</v>
      </c>
      <c r="U107" s="10"/>
      <c r="V107" s="10">
        <f t="shared" ref="V107:V170" si="101">T107+U107</f>
        <v>190999.76800000001</v>
      </c>
      <c r="W107" s="10"/>
      <c r="X107" s="10">
        <f t="shared" ref="X107:X170" si="102">V107+W107</f>
        <v>190999.76800000001</v>
      </c>
      <c r="Y107" s="10"/>
      <c r="Z107" s="10">
        <f t="shared" ref="Z107:Z170" si="103">X107+Y107</f>
        <v>190999.76800000001</v>
      </c>
      <c r="AA107" s="10"/>
      <c r="AB107" s="10">
        <f t="shared" ref="AB107:AB170" si="104">Z107+AA107</f>
        <v>190999.76800000001</v>
      </c>
      <c r="AC107" s="10"/>
      <c r="AD107" s="69">
        <f t="shared" si="71"/>
        <v>190999.76800000001</v>
      </c>
      <c r="AE107" s="10">
        <v>0</v>
      </c>
      <c r="AF107" s="10"/>
      <c r="AG107" s="10">
        <f t="shared" si="72"/>
        <v>0</v>
      </c>
      <c r="AH107" s="10"/>
      <c r="AI107" s="10">
        <f t="shared" si="73"/>
        <v>0</v>
      </c>
      <c r="AJ107" s="10"/>
      <c r="AK107" s="10">
        <f t="shared" si="74"/>
        <v>0</v>
      </c>
      <c r="AL107" s="10"/>
      <c r="AM107" s="10">
        <f t="shared" si="75"/>
        <v>0</v>
      </c>
      <c r="AN107" s="10"/>
      <c r="AO107" s="10">
        <f t="shared" si="76"/>
        <v>0</v>
      </c>
      <c r="AP107" s="10"/>
      <c r="AQ107" s="10">
        <f t="shared" si="77"/>
        <v>0</v>
      </c>
      <c r="AR107" s="10"/>
      <c r="AS107" s="10">
        <f t="shared" si="78"/>
        <v>0</v>
      </c>
      <c r="AT107" s="10"/>
      <c r="AU107" s="10">
        <f t="shared" si="79"/>
        <v>0</v>
      </c>
      <c r="AV107" s="10"/>
      <c r="AW107" s="10">
        <f t="shared" si="80"/>
        <v>0</v>
      </c>
      <c r="AX107" s="10"/>
      <c r="AY107" s="10">
        <f t="shared" si="81"/>
        <v>0</v>
      </c>
      <c r="AZ107" s="10"/>
      <c r="BA107" s="10">
        <f t="shared" si="82"/>
        <v>0</v>
      </c>
      <c r="BB107" s="10"/>
      <c r="BC107" s="69">
        <f t="shared" si="83"/>
        <v>0</v>
      </c>
      <c r="BD107" s="10">
        <v>0</v>
      </c>
      <c r="BE107" s="10"/>
      <c r="BF107" s="10">
        <f t="shared" si="84"/>
        <v>0</v>
      </c>
      <c r="BG107" s="10"/>
      <c r="BH107" s="10">
        <f t="shared" si="85"/>
        <v>0</v>
      </c>
      <c r="BI107" s="10"/>
      <c r="BJ107" s="10">
        <f t="shared" si="86"/>
        <v>0</v>
      </c>
      <c r="BK107" s="10"/>
      <c r="BL107" s="10">
        <f t="shared" si="87"/>
        <v>0</v>
      </c>
      <c r="BM107" s="10"/>
      <c r="BN107" s="11">
        <f t="shared" si="88"/>
        <v>0</v>
      </c>
      <c r="BO107" s="10"/>
      <c r="BP107" s="10">
        <f t="shared" si="89"/>
        <v>0</v>
      </c>
      <c r="BQ107" s="10"/>
      <c r="BR107" s="10">
        <f t="shared" si="90"/>
        <v>0</v>
      </c>
      <c r="BS107" s="10"/>
      <c r="BT107" s="10">
        <f t="shared" si="91"/>
        <v>0</v>
      </c>
      <c r="BU107" s="10"/>
      <c r="BV107" s="69">
        <f t="shared" si="92"/>
        <v>0</v>
      </c>
      <c r="BW107" s="3" t="s">
        <v>127</v>
      </c>
      <c r="BY107" s="23"/>
    </row>
    <row r="108" spans="1:77" ht="54" x14ac:dyDescent="0.35">
      <c r="A108" s="65" t="s">
        <v>128</v>
      </c>
      <c r="B108" s="83" t="s">
        <v>129</v>
      </c>
      <c r="C108" s="82" t="s">
        <v>39</v>
      </c>
      <c r="D108" s="10">
        <f>D110</f>
        <v>225264.3</v>
      </c>
      <c r="E108" s="10">
        <f>E110</f>
        <v>0</v>
      </c>
      <c r="F108" s="10">
        <f t="shared" si="93"/>
        <v>225264.3</v>
      </c>
      <c r="G108" s="10">
        <f>G110</f>
        <v>-37612.404000000002</v>
      </c>
      <c r="H108" s="10">
        <f t="shared" si="94"/>
        <v>187651.89599999998</v>
      </c>
      <c r="I108" s="10">
        <f>I110</f>
        <v>0</v>
      </c>
      <c r="J108" s="10">
        <f t="shared" si="95"/>
        <v>187651.89599999998</v>
      </c>
      <c r="K108" s="10">
        <f>K110</f>
        <v>0</v>
      </c>
      <c r="L108" s="10">
        <f t="shared" si="96"/>
        <v>187651.89599999998</v>
      </c>
      <c r="M108" s="10">
        <f>M110</f>
        <v>0</v>
      </c>
      <c r="N108" s="10">
        <f t="shared" si="97"/>
        <v>187651.89599999998</v>
      </c>
      <c r="O108" s="10">
        <f>O110</f>
        <v>0</v>
      </c>
      <c r="P108" s="10">
        <f t="shared" si="98"/>
        <v>187651.89599999998</v>
      </c>
      <c r="Q108" s="10">
        <f>Q110</f>
        <v>0</v>
      </c>
      <c r="R108" s="10">
        <f t="shared" si="99"/>
        <v>187651.89599999998</v>
      </c>
      <c r="S108" s="10">
        <f>S110</f>
        <v>0</v>
      </c>
      <c r="T108" s="10">
        <f t="shared" si="100"/>
        <v>187651.89599999998</v>
      </c>
      <c r="U108" s="10">
        <f>U110</f>
        <v>0</v>
      </c>
      <c r="V108" s="10">
        <f t="shared" si="101"/>
        <v>187651.89599999998</v>
      </c>
      <c r="W108" s="10">
        <f>W110</f>
        <v>0</v>
      </c>
      <c r="X108" s="10">
        <f t="shared" si="102"/>
        <v>187651.89599999998</v>
      </c>
      <c r="Y108" s="10">
        <f>Y110</f>
        <v>0</v>
      </c>
      <c r="Z108" s="10">
        <f t="shared" si="103"/>
        <v>187651.89599999998</v>
      </c>
      <c r="AA108" s="10">
        <f>AA110</f>
        <v>0</v>
      </c>
      <c r="AB108" s="10">
        <f t="shared" si="104"/>
        <v>187651.89599999998</v>
      </c>
      <c r="AC108" s="10">
        <f>AC110</f>
        <v>-2949.002</v>
      </c>
      <c r="AD108" s="69">
        <f t="shared" si="71"/>
        <v>184702.89399999997</v>
      </c>
      <c r="AE108" s="10">
        <f>AE110</f>
        <v>0</v>
      </c>
      <c r="AF108" s="10">
        <f>AF110</f>
        <v>0</v>
      </c>
      <c r="AG108" s="10">
        <f t="shared" si="72"/>
        <v>0</v>
      </c>
      <c r="AH108" s="10">
        <f>AH110</f>
        <v>0</v>
      </c>
      <c r="AI108" s="10">
        <f t="shared" si="73"/>
        <v>0</v>
      </c>
      <c r="AJ108" s="10">
        <f>AJ110</f>
        <v>0</v>
      </c>
      <c r="AK108" s="10">
        <f t="shared" si="74"/>
        <v>0</v>
      </c>
      <c r="AL108" s="10">
        <f>AL110</f>
        <v>0</v>
      </c>
      <c r="AM108" s="10">
        <f t="shared" si="75"/>
        <v>0</v>
      </c>
      <c r="AN108" s="10">
        <f>AN110</f>
        <v>0</v>
      </c>
      <c r="AO108" s="10">
        <f t="shared" si="76"/>
        <v>0</v>
      </c>
      <c r="AP108" s="10">
        <f>AP110</f>
        <v>0</v>
      </c>
      <c r="AQ108" s="10">
        <f t="shared" si="77"/>
        <v>0</v>
      </c>
      <c r="AR108" s="10">
        <f>AR110</f>
        <v>0</v>
      </c>
      <c r="AS108" s="10">
        <f t="shared" si="78"/>
        <v>0</v>
      </c>
      <c r="AT108" s="10">
        <f>AT110</f>
        <v>0</v>
      </c>
      <c r="AU108" s="10">
        <f t="shared" si="79"/>
        <v>0</v>
      </c>
      <c r="AV108" s="10">
        <f>AV110</f>
        <v>0</v>
      </c>
      <c r="AW108" s="10">
        <f t="shared" si="80"/>
        <v>0</v>
      </c>
      <c r="AX108" s="10">
        <f>AX110</f>
        <v>0</v>
      </c>
      <c r="AY108" s="10">
        <f t="shared" si="81"/>
        <v>0</v>
      </c>
      <c r="AZ108" s="10">
        <f>AZ110</f>
        <v>0</v>
      </c>
      <c r="BA108" s="10">
        <f t="shared" si="82"/>
        <v>0</v>
      </c>
      <c r="BB108" s="10">
        <f>BB110</f>
        <v>0</v>
      </c>
      <c r="BC108" s="69">
        <f t="shared" si="83"/>
        <v>0</v>
      </c>
      <c r="BD108" s="10">
        <f>BD110</f>
        <v>0</v>
      </c>
      <c r="BE108" s="10">
        <f>BE110</f>
        <v>0</v>
      </c>
      <c r="BF108" s="10">
        <f t="shared" si="84"/>
        <v>0</v>
      </c>
      <c r="BG108" s="10">
        <f>BG110</f>
        <v>0</v>
      </c>
      <c r="BH108" s="10">
        <f t="shared" si="85"/>
        <v>0</v>
      </c>
      <c r="BI108" s="10">
        <f>BI110</f>
        <v>0</v>
      </c>
      <c r="BJ108" s="10">
        <f t="shared" si="86"/>
        <v>0</v>
      </c>
      <c r="BK108" s="10">
        <f>BK110</f>
        <v>0</v>
      </c>
      <c r="BL108" s="10">
        <f t="shared" si="87"/>
        <v>0</v>
      </c>
      <c r="BM108" s="10">
        <f>BM110</f>
        <v>0</v>
      </c>
      <c r="BN108" s="11">
        <f t="shared" si="88"/>
        <v>0</v>
      </c>
      <c r="BO108" s="10">
        <f>BO110</f>
        <v>0</v>
      </c>
      <c r="BP108" s="10">
        <f t="shared" si="89"/>
        <v>0</v>
      </c>
      <c r="BQ108" s="10">
        <f>BQ110</f>
        <v>0</v>
      </c>
      <c r="BR108" s="10">
        <f t="shared" si="90"/>
        <v>0</v>
      </c>
      <c r="BS108" s="10">
        <f>BS110</f>
        <v>0</v>
      </c>
      <c r="BT108" s="10">
        <f t="shared" si="91"/>
        <v>0</v>
      </c>
      <c r="BU108" s="10">
        <f>BU110</f>
        <v>0</v>
      </c>
      <c r="BV108" s="69">
        <f t="shared" si="92"/>
        <v>0</v>
      </c>
      <c r="BY108" s="23"/>
    </row>
    <row r="109" spans="1:77" x14ac:dyDescent="0.35">
      <c r="A109" s="65"/>
      <c r="B109" s="73" t="s">
        <v>31</v>
      </c>
      <c r="C109" s="82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69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69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1"/>
      <c r="BO109" s="10"/>
      <c r="BP109" s="10"/>
      <c r="BQ109" s="10"/>
      <c r="BR109" s="10"/>
      <c r="BS109" s="10"/>
      <c r="BT109" s="10"/>
      <c r="BU109" s="10"/>
      <c r="BV109" s="69"/>
      <c r="BY109" s="23"/>
    </row>
    <row r="110" spans="1:77" x14ac:dyDescent="0.35">
      <c r="A110" s="65"/>
      <c r="B110" s="73" t="s">
        <v>34</v>
      </c>
      <c r="C110" s="81" t="s">
        <v>30</v>
      </c>
      <c r="D110" s="10">
        <v>225264.3</v>
      </c>
      <c r="E110" s="10"/>
      <c r="F110" s="10">
        <f t="shared" si="93"/>
        <v>225264.3</v>
      </c>
      <c r="G110" s="10">
        <v>-37612.404000000002</v>
      </c>
      <c r="H110" s="10">
        <f t="shared" si="94"/>
        <v>187651.89599999998</v>
      </c>
      <c r="I110" s="10"/>
      <c r="J110" s="10">
        <f t="shared" si="95"/>
        <v>187651.89599999998</v>
      </c>
      <c r="K110" s="10"/>
      <c r="L110" s="10">
        <f t="shared" si="96"/>
        <v>187651.89599999998</v>
      </c>
      <c r="M110" s="10"/>
      <c r="N110" s="10">
        <f t="shared" si="97"/>
        <v>187651.89599999998</v>
      </c>
      <c r="O110" s="10"/>
      <c r="P110" s="10">
        <f t="shared" si="98"/>
        <v>187651.89599999998</v>
      </c>
      <c r="Q110" s="10"/>
      <c r="R110" s="10">
        <f t="shared" si="99"/>
        <v>187651.89599999998</v>
      </c>
      <c r="S110" s="10"/>
      <c r="T110" s="10">
        <f t="shared" si="100"/>
        <v>187651.89599999998</v>
      </c>
      <c r="U110" s="10"/>
      <c r="V110" s="10">
        <f t="shared" si="101"/>
        <v>187651.89599999998</v>
      </c>
      <c r="W110" s="10"/>
      <c r="X110" s="10">
        <f t="shared" si="102"/>
        <v>187651.89599999998</v>
      </c>
      <c r="Y110" s="10"/>
      <c r="Z110" s="10">
        <f t="shared" si="103"/>
        <v>187651.89599999998</v>
      </c>
      <c r="AA110" s="10"/>
      <c r="AB110" s="10">
        <f t="shared" si="104"/>
        <v>187651.89599999998</v>
      </c>
      <c r="AC110" s="10">
        <v>-2949.002</v>
      </c>
      <c r="AD110" s="69">
        <f t="shared" si="71"/>
        <v>184702.89399999997</v>
      </c>
      <c r="AE110" s="10">
        <v>0</v>
      </c>
      <c r="AF110" s="10"/>
      <c r="AG110" s="10">
        <f t="shared" si="72"/>
        <v>0</v>
      </c>
      <c r="AH110" s="10"/>
      <c r="AI110" s="10">
        <f t="shared" si="73"/>
        <v>0</v>
      </c>
      <c r="AJ110" s="10"/>
      <c r="AK110" s="10">
        <f t="shared" si="74"/>
        <v>0</v>
      </c>
      <c r="AL110" s="10"/>
      <c r="AM110" s="10">
        <f t="shared" si="75"/>
        <v>0</v>
      </c>
      <c r="AN110" s="10"/>
      <c r="AO110" s="10">
        <f t="shared" si="76"/>
        <v>0</v>
      </c>
      <c r="AP110" s="10"/>
      <c r="AQ110" s="10">
        <f t="shared" si="77"/>
        <v>0</v>
      </c>
      <c r="AR110" s="10"/>
      <c r="AS110" s="10">
        <f t="shared" si="78"/>
        <v>0</v>
      </c>
      <c r="AT110" s="10"/>
      <c r="AU110" s="10">
        <f t="shared" si="79"/>
        <v>0</v>
      </c>
      <c r="AV110" s="10"/>
      <c r="AW110" s="10">
        <f t="shared" si="80"/>
        <v>0</v>
      </c>
      <c r="AX110" s="10"/>
      <c r="AY110" s="10">
        <f t="shared" si="81"/>
        <v>0</v>
      </c>
      <c r="AZ110" s="10"/>
      <c r="BA110" s="10">
        <f t="shared" si="82"/>
        <v>0</v>
      </c>
      <c r="BB110" s="10"/>
      <c r="BC110" s="69">
        <f t="shared" si="83"/>
        <v>0</v>
      </c>
      <c r="BD110" s="10">
        <v>0</v>
      </c>
      <c r="BE110" s="10"/>
      <c r="BF110" s="10">
        <f t="shared" si="84"/>
        <v>0</v>
      </c>
      <c r="BG110" s="10"/>
      <c r="BH110" s="10">
        <f t="shared" si="85"/>
        <v>0</v>
      </c>
      <c r="BI110" s="10"/>
      <c r="BJ110" s="10">
        <f t="shared" si="86"/>
        <v>0</v>
      </c>
      <c r="BK110" s="10"/>
      <c r="BL110" s="10">
        <f t="shared" si="87"/>
        <v>0</v>
      </c>
      <c r="BM110" s="10"/>
      <c r="BN110" s="11">
        <f t="shared" si="88"/>
        <v>0</v>
      </c>
      <c r="BO110" s="10"/>
      <c r="BP110" s="10">
        <f t="shared" si="89"/>
        <v>0</v>
      </c>
      <c r="BQ110" s="10"/>
      <c r="BR110" s="10">
        <f t="shared" si="90"/>
        <v>0</v>
      </c>
      <c r="BS110" s="10"/>
      <c r="BT110" s="10">
        <f t="shared" si="91"/>
        <v>0</v>
      </c>
      <c r="BU110" s="10"/>
      <c r="BV110" s="69">
        <f t="shared" si="92"/>
        <v>0</v>
      </c>
      <c r="BW110" s="3" t="s">
        <v>127</v>
      </c>
      <c r="BY110" s="23"/>
    </row>
    <row r="111" spans="1:77" ht="54" x14ac:dyDescent="0.35">
      <c r="A111" s="65" t="s">
        <v>130</v>
      </c>
      <c r="B111" s="73" t="s">
        <v>131</v>
      </c>
      <c r="C111" s="82" t="s">
        <v>39</v>
      </c>
      <c r="D111" s="10">
        <f>D115</f>
        <v>346343.1</v>
      </c>
      <c r="E111" s="10">
        <f>E115</f>
        <v>0</v>
      </c>
      <c r="F111" s="10">
        <f t="shared" si="93"/>
        <v>346343.1</v>
      </c>
      <c r="G111" s="10">
        <f>G115+G116</f>
        <v>-346343.1</v>
      </c>
      <c r="H111" s="10">
        <f t="shared" si="94"/>
        <v>0</v>
      </c>
      <c r="I111" s="10">
        <f>I115+I116</f>
        <v>0</v>
      </c>
      <c r="J111" s="10">
        <f t="shared" si="95"/>
        <v>0</v>
      </c>
      <c r="K111" s="10">
        <f>K115+K116+K114</f>
        <v>69400.667000000001</v>
      </c>
      <c r="L111" s="10">
        <f t="shared" si="96"/>
        <v>69400.667000000001</v>
      </c>
      <c r="M111" s="10">
        <f>M115+M116+M114+M113</f>
        <v>105000</v>
      </c>
      <c r="N111" s="10">
        <f t="shared" si="97"/>
        <v>174400.66700000002</v>
      </c>
      <c r="O111" s="10">
        <f>O115+O116+O114+O113</f>
        <v>0</v>
      </c>
      <c r="P111" s="10">
        <f t="shared" si="98"/>
        <v>174400.66700000002</v>
      </c>
      <c r="Q111" s="10">
        <f>Q115+Q116+Q114+Q113</f>
        <v>0</v>
      </c>
      <c r="R111" s="10">
        <f t="shared" si="99"/>
        <v>174400.66700000002</v>
      </c>
      <c r="S111" s="10">
        <f>S115+S116+S114+S113</f>
        <v>0</v>
      </c>
      <c r="T111" s="10">
        <f t="shared" si="100"/>
        <v>174400.66700000002</v>
      </c>
      <c r="U111" s="10">
        <f>U115+U116+U114+U113</f>
        <v>0</v>
      </c>
      <c r="V111" s="10">
        <f t="shared" si="101"/>
        <v>174400.66700000002</v>
      </c>
      <c r="W111" s="10">
        <f>W115+W116+W114+W113</f>
        <v>46943.554999999993</v>
      </c>
      <c r="X111" s="10">
        <f t="shared" si="102"/>
        <v>221344.22200000001</v>
      </c>
      <c r="Y111" s="10">
        <f>Y115+Y116+Y114+Y113</f>
        <v>0</v>
      </c>
      <c r="Z111" s="10">
        <f t="shared" si="103"/>
        <v>221344.22200000001</v>
      </c>
      <c r="AA111" s="10">
        <f>AA115+AA116+AA114+AA113</f>
        <v>0</v>
      </c>
      <c r="AB111" s="10">
        <f t="shared" si="104"/>
        <v>221344.22200000001</v>
      </c>
      <c r="AC111" s="10">
        <f>AC115+AC116+AC114+AC113</f>
        <v>0</v>
      </c>
      <c r="AD111" s="69">
        <f t="shared" si="71"/>
        <v>221344.22200000001</v>
      </c>
      <c r="AE111" s="10">
        <f>AE115</f>
        <v>0</v>
      </c>
      <c r="AF111" s="10">
        <f>AF115</f>
        <v>0</v>
      </c>
      <c r="AG111" s="10">
        <f t="shared" si="72"/>
        <v>0</v>
      </c>
      <c r="AH111" s="10">
        <f>AH115+AH116+AH114</f>
        <v>641718.24800000002</v>
      </c>
      <c r="AI111" s="10">
        <f t="shared" si="73"/>
        <v>641718.24800000002</v>
      </c>
      <c r="AJ111" s="10">
        <f>AJ115+AJ116+AJ114</f>
        <v>-69400.667000000001</v>
      </c>
      <c r="AK111" s="10">
        <f t="shared" si="74"/>
        <v>572317.58100000001</v>
      </c>
      <c r="AL111" s="10">
        <f>AL115+AL116+AL114</f>
        <v>0</v>
      </c>
      <c r="AM111" s="10">
        <f t="shared" si="75"/>
        <v>572317.58100000001</v>
      </c>
      <c r="AN111" s="10">
        <f>AN115+AN116+AN114+AN113</f>
        <v>-105000</v>
      </c>
      <c r="AO111" s="10">
        <f t="shared" si="76"/>
        <v>467317.58100000001</v>
      </c>
      <c r="AP111" s="10">
        <f>AP115+AP116+AP114+AP113</f>
        <v>0</v>
      </c>
      <c r="AQ111" s="10">
        <f t="shared" si="77"/>
        <v>467317.58100000001</v>
      </c>
      <c r="AR111" s="10">
        <f>AR115+AR116+AR114+AR113</f>
        <v>0</v>
      </c>
      <c r="AS111" s="10">
        <f t="shared" si="78"/>
        <v>467317.58100000001</v>
      </c>
      <c r="AT111" s="10">
        <f>AT115+AT116+AT114+AT113</f>
        <v>0</v>
      </c>
      <c r="AU111" s="10">
        <f t="shared" si="79"/>
        <v>467317.58100000001</v>
      </c>
      <c r="AV111" s="10">
        <f>AV115+AV116+AV114+AV113</f>
        <v>0</v>
      </c>
      <c r="AW111" s="10">
        <f t="shared" si="80"/>
        <v>467317.58100000001</v>
      </c>
      <c r="AX111" s="10">
        <f>AX115+AX116+AX114+AX113</f>
        <v>-46943.555</v>
      </c>
      <c r="AY111" s="10">
        <f t="shared" si="81"/>
        <v>420374.02600000001</v>
      </c>
      <c r="AZ111" s="10">
        <f>AZ115+AZ116+AZ114+AZ113</f>
        <v>0</v>
      </c>
      <c r="BA111" s="10">
        <f t="shared" si="82"/>
        <v>420374.02600000001</v>
      </c>
      <c r="BB111" s="10">
        <f>BB115+BB116+BB114+BB113</f>
        <v>0</v>
      </c>
      <c r="BC111" s="69">
        <f t="shared" si="83"/>
        <v>420374.02600000001</v>
      </c>
      <c r="BD111" s="10">
        <f>BD115</f>
        <v>0</v>
      </c>
      <c r="BE111" s="10">
        <f>BE115</f>
        <v>0</v>
      </c>
      <c r="BF111" s="10">
        <f t="shared" si="84"/>
        <v>0</v>
      </c>
      <c r="BG111" s="10">
        <f>BG115+BG116</f>
        <v>0</v>
      </c>
      <c r="BH111" s="10">
        <f t="shared" si="85"/>
        <v>0</v>
      </c>
      <c r="BI111" s="10">
        <f>BI115+BI116+BI114</f>
        <v>0</v>
      </c>
      <c r="BJ111" s="10">
        <f t="shared" si="86"/>
        <v>0</v>
      </c>
      <c r="BK111" s="10">
        <f>BK115+BK116+BK114+BK113</f>
        <v>0</v>
      </c>
      <c r="BL111" s="10">
        <f t="shared" si="87"/>
        <v>0</v>
      </c>
      <c r="BM111" s="10">
        <f>BM115+BM116+BM114+BM113</f>
        <v>0</v>
      </c>
      <c r="BN111" s="11">
        <f t="shared" si="88"/>
        <v>0</v>
      </c>
      <c r="BO111" s="10">
        <f>BO115+BO116+BO114+BO113</f>
        <v>0</v>
      </c>
      <c r="BP111" s="10">
        <f t="shared" si="89"/>
        <v>0</v>
      </c>
      <c r="BQ111" s="10">
        <f>BQ115+BQ116+BQ114+BQ113</f>
        <v>0</v>
      </c>
      <c r="BR111" s="10">
        <f t="shared" si="90"/>
        <v>0</v>
      </c>
      <c r="BS111" s="10">
        <f>BS115+BS116+BS114+BS113</f>
        <v>0</v>
      </c>
      <c r="BT111" s="10">
        <f t="shared" si="91"/>
        <v>0</v>
      </c>
      <c r="BU111" s="10">
        <f>BU115+BU116+BU114+BU113</f>
        <v>0</v>
      </c>
      <c r="BV111" s="69">
        <f t="shared" si="92"/>
        <v>0</v>
      </c>
      <c r="BY111" s="23"/>
    </row>
    <row r="112" spans="1:77" x14ac:dyDescent="0.35">
      <c r="A112" s="65"/>
      <c r="B112" s="73" t="s">
        <v>31</v>
      </c>
      <c r="C112" s="82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69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69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1"/>
      <c r="BO112" s="10"/>
      <c r="BP112" s="10"/>
      <c r="BQ112" s="10"/>
      <c r="BR112" s="10"/>
      <c r="BS112" s="10"/>
      <c r="BT112" s="10"/>
      <c r="BU112" s="10"/>
      <c r="BV112" s="69"/>
      <c r="BY112" s="23"/>
    </row>
    <row r="113" spans="1:77" s="1" customFormat="1" hidden="1" x14ac:dyDescent="0.35">
      <c r="A113" s="24"/>
      <c r="B113" s="26" t="s">
        <v>32</v>
      </c>
      <c r="C113" s="46"/>
      <c r="D113" s="31"/>
      <c r="E113" s="29"/>
      <c r="F113" s="29"/>
      <c r="G113" s="29"/>
      <c r="H113" s="29"/>
      <c r="I113" s="29"/>
      <c r="J113" s="29"/>
      <c r="K113" s="29"/>
      <c r="L113" s="29"/>
      <c r="M113" s="29">
        <v>95000</v>
      </c>
      <c r="N113" s="29">
        <f t="shared" si="97"/>
        <v>95000</v>
      </c>
      <c r="O113" s="29"/>
      <c r="P113" s="29">
        <f t="shared" si="98"/>
        <v>95000</v>
      </c>
      <c r="Q113" s="29"/>
      <c r="R113" s="29">
        <f t="shared" si="99"/>
        <v>95000</v>
      </c>
      <c r="S113" s="29"/>
      <c r="T113" s="29">
        <f t="shared" si="100"/>
        <v>95000</v>
      </c>
      <c r="U113" s="29"/>
      <c r="V113" s="29">
        <f t="shared" si="101"/>
        <v>95000</v>
      </c>
      <c r="W113" s="30">
        <v>-95000</v>
      </c>
      <c r="X113" s="29">
        <f t="shared" si="102"/>
        <v>0</v>
      </c>
      <c r="Y113" s="10"/>
      <c r="Z113" s="29">
        <f t="shared" si="103"/>
        <v>0</v>
      </c>
      <c r="AA113" s="10"/>
      <c r="AB113" s="29">
        <f t="shared" si="104"/>
        <v>0</v>
      </c>
      <c r="AC113" s="30"/>
      <c r="AD113" s="29">
        <f t="shared" si="71"/>
        <v>0</v>
      </c>
      <c r="AE113" s="31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>
        <f t="shared" si="76"/>
        <v>0</v>
      </c>
      <c r="AP113" s="29"/>
      <c r="AQ113" s="29">
        <f t="shared" si="77"/>
        <v>0</v>
      </c>
      <c r="AR113" s="29"/>
      <c r="AS113" s="29">
        <f t="shared" si="78"/>
        <v>0</v>
      </c>
      <c r="AT113" s="29"/>
      <c r="AU113" s="29">
        <f t="shared" si="79"/>
        <v>0</v>
      </c>
      <c r="AV113" s="29"/>
      <c r="AW113" s="29">
        <f t="shared" si="80"/>
        <v>0</v>
      </c>
      <c r="AX113" s="30"/>
      <c r="AY113" s="29">
        <f t="shared" si="81"/>
        <v>0</v>
      </c>
      <c r="AZ113" s="10"/>
      <c r="BA113" s="29">
        <f t="shared" si="82"/>
        <v>0</v>
      </c>
      <c r="BB113" s="30"/>
      <c r="BC113" s="29">
        <f t="shared" si="83"/>
        <v>0</v>
      </c>
      <c r="BD113" s="31"/>
      <c r="BE113" s="31"/>
      <c r="BF113" s="29"/>
      <c r="BG113" s="29"/>
      <c r="BH113" s="29"/>
      <c r="BI113" s="29"/>
      <c r="BJ113" s="29"/>
      <c r="BK113" s="29"/>
      <c r="BL113" s="29">
        <f t="shared" si="87"/>
        <v>0</v>
      </c>
      <c r="BM113" s="29"/>
      <c r="BN113" s="32">
        <f t="shared" si="88"/>
        <v>0</v>
      </c>
      <c r="BO113" s="29"/>
      <c r="BP113" s="29">
        <f t="shared" si="89"/>
        <v>0</v>
      </c>
      <c r="BQ113" s="30"/>
      <c r="BR113" s="29">
        <f t="shared" si="90"/>
        <v>0</v>
      </c>
      <c r="BS113" s="10"/>
      <c r="BT113" s="29">
        <f t="shared" si="91"/>
        <v>0</v>
      </c>
      <c r="BU113" s="30"/>
      <c r="BV113" s="29">
        <f t="shared" si="92"/>
        <v>0</v>
      </c>
      <c r="BW113" s="33" t="s">
        <v>132</v>
      </c>
      <c r="BX113" s="34" t="s">
        <v>33</v>
      </c>
      <c r="BY113" s="35"/>
    </row>
    <row r="114" spans="1:77" x14ac:dyDescent="0.35">
      <c r="A114" s="65"/>
      <c r="B114" s="73" t="s">
        <v>34</v>
      </c>
      <c r="C114" s="81" t="s">
        <v>30</v>
      </c>
      <c r="D114" s="10"/>
      <c r="E114" s="10"/>
      <c r="F114" s="10">
        <f t="shared" si="93"/>
        <v>0</v>
      </c>
      <c r="G114" s="10"/>
      <c r="H114" s="10">
        <f t="shared" si="94"/>
        <v>0</v>
      </c>
      <c r="I114" s="10"/>
      <c r="J114" s="10">
        <f t="shared" si="95"/>
        <v>0</v>
      </c>
      <c r="K114" s="10">
        <v>20000</v>
      </c>
      <c r="L114" s="10">
        <f t="shared" si="96"/>
        <v>20000</v>
      </c>
      <c r="M114" s="10">
        <v>10000</v>
      </c>
      <c r="N114" s="10">
        <f t="shared" si="97"/>
        <v>30000</v>
      </c>
      <c r="O114" s="10"/>
      <c r="P114" s="10">
        <f t="shared" si="98"/>
        <v>30000</v>
      </c>
      <c r="Q114" s="10"/>
      <c r="R114" s="10">
        <f t="shared" si="99"/>
        <v>30000</v>
      </c>
      <c r="S114" s="10"/>
      <c r="T114" s="10">
        <f t="shared" si="100"/>
        <v>30000</v>
      </c>
      <c r="U114" s="10"/>
      <c r="V114" s="10">
        <f t="shared" si="101"/>
        <v>30000</v>
      </c>
      <c r="W114" s="10">
        <v>12915.311</v>
      </c>
      <c r="X114" s="10">
        <f t="shared" si="102"/>
        <v>42915.311000000002</v>
      </c>
      <c r="Y114" s="10"/>
      <c r="Z114" s="10">
        <f t="shared" si="103"/>
        <v>42915.311000000002</v>
      </c>
      <c r="AA114" s="10"/>
      <c r="AB114" s="10">
        <f t="shared" si="104"/>
        <v>42915.311000000002</v>
      </c>
      <c r="AC114" s="10"/>
      <c r="AD114" s="69">
        <f t="shared" si="71"/>
        <v>42915.311000000002</v>
      </c>
      <c r="AE114" s="10"/>
      <c r="AF114" s="10"/>
      <c r="AG114" s="10"/>
      <c r="AH114" s="10">
        <v>641718.24800000002</v>
      </c>
      <c r="AI114" s="10">
        <f t="shared" si="73"/>
        <v>641718.24800000002</v>
      </c>
      <c r="AJ114" s="10">
        <v>-69400.667000000001</v>
      </c>
      <c r="AK114" s="10">
        <f t="shared" si="74"/>
        <v>572317.58100000001</v>
      </c>
      <c r="AL114" s="10"/>
      <c r="AM114" s="10">
        <f t="shared" si="75"/>
        <v>572317.58100000001</v>
      </c>
      <c r="AN114" s="10">
        <f>-10000-95000</f>
        <v>-105000</v>
      </c>
      <c r="AO114" s="10">
        <f t="shared" si="76"/>
        <v>467317.58100000001</v>
      </c>
      <c r="AP114" s="10"/>
      <c r="AQ114" s="10">
        <f t="shared" si="77"/>
        <v>467317.58100000001</v>
      </c>
      <c r="AR114" s="10"/>
      <c r="AS114" s="10">
        <f t="shared" si="78"/>
        <v>467317.58100000001</v>
      </c>
      <c r="AT114" s="10"/>
      <c r="AU114" s="10">
        <f t="shared" si="79"/>
        <v>467317.58100000001</v>
      </c>
      <c r="AV114" s="10"/>
      <c r="AW114" s="10">
        <f t="shared" si="80"/>
        <v>467317.58100000001</v>
      </c>
      <c r="AX114" s="10">
        <v>-46943.555</v>
      </c>
      <c r="AY114" s="10">
        <f t="shared" si="81"/>
        <v>420374.02600000001</v>
      </c>
      <c r="AZ114" s="10"/>
      <c r="BA114" s="10">
        <f t="shared" si="82"/>
        <v>420374.02600000001</v>
      </c>
      <c r="BB114" s="10"/>
      <c r="BC114" s="69">
        <f t="shared" si="83"/>
        <v>420374.02600000001</v>
      </c>
      <c r="BD114" s="10"/>
      <c r="BE114" s="10"/>
      <c r="BF114" s="10"/>
      <c r="BG114" s="10"/>
      <c r="BH114" s="10"/>
      <c r="BI114" s="10"/>
      <c r="BJ114" s="10">
        <f t="shared" si="86"/>
        <v>0</v>
      </c>
      <c r="BK114" s="10"/>
      <c r="BL114" s="10">
        <f t="shared" si="87"/>
        <v>0</v>
      </c>
      <c r="BM114" s="10"/>
      <c r="BN114" s="11">
        <f t="shared" si="88"/>
        <v>0</v>
      </c>
      <c r="BO114" s="10"/>
      <c r="BP114" s="10">
        <f t="shared" si="89"/>
        <v>0</v>
      </c>
      <c r="BQ114" s="10"/>
      <c r="BR114" s="10">
        <f t="shared" si="90"/>
        <v>0</v>
      </c>
      <c r="BS114" s="10"/>
      <c r="BT114" s="10">
        <f t="shared" si="91"/>
        <v>0</v>
      </c>
      <c r="BU114" s="10"/>
      <c r="BV114" s="69">
        <f t="shared" si="92"/>
        <v>0</v>
      </c>
      <c r="BW114" s="3" t="s">
        <v>127</v>
      </c>
      <c r="BY114" s="23"/>
    </row>
    <row r="115" spans="1:77" x14ac:dyDescent="0.35">
      <c r="A115" s="65"/>
      <c r="B115" s="73" t="s">
        <v>55</v>
      </c>
      <c r="C115" s="81" t="s">
        <v>30</v>
      </c>
      <c r="D115" s="10">
        <v>346343.1</v>
      </c>
      <c r="E115" s="10"/>
      <c r="F115" s="10">
        <f t="shared" si="93"/>
        <v>346343.1</v>
      </c>
      <c r="G115" s="10">
        <v>-346343.1</v>
      </c>
      <c r="H115" s="10">
        <f t="shared" si="94"/>
        <v>0</v>
      </c>
      <c r="I115" s="10"/>
      <c r="J115" s="10">
        <f t="shared" si="95"/>
        <v>0</v>
      </c>
      <c r="K115" s="10">
        <v>49400.667000000001</v>
      </c>
      <c r="L115" s="10">
        <f t="shared" si="96"/>
        <v>49400.667000000001</v>
      </c>
      <c r="M115" s="10"/>
      <c r="N115" s="10">
        <f t="shared" si="97"/>
        <v>49400.667000000001</v>
      </c>
      <c r="O115" s="10"/>
      <c r="P115" s="10">
        <f t="shared" si="98"/>
        <v>49400.667000000001</v>
      </c>
      <c r="Q115" s="10"/>
      <c r="R115" s="10">
        <f t="shared" si="99"/>
        <v>49400.667000000001</v>
      </c>
      <c r="S115" s="10"/>
      <c r="T115" s="10">
        <f t="shared" si="100"/>
        <v>49400.667000000001</v>
      </c>
      <c r="U115" s="10"/>
      <c r="V115" s="10">
        <f t="shared" si="101"/>
        <v>49400.667000000001</v>
      </c>
      <c r="W115" s="10">
        <v>129028.24400000001</v>
      </c>
      <c r="X115" s="10">
        <f t="shared" si="102"/>
        <v>178428.91100000002</v>
      </c>
      <c r="Y115" s="10"/>
      <c r="Z115" s="10">
        <f t="shared" si="103"/>
        <v>178428.91100000002</v>
      </c>
      <c r="AA115" s="10"/>
      <c r="AB115" s="10">
        <f t="shared" si="104"/>
        <v>178428.91100000002</v>
      </c>
      <c r="AC115" s="10"/>
      <c r="AD115" s="69">
        <f t="shared" si="71"/>
        <v>178428.91100000002</v>
      </c>
      <c r="AE115" s="10">
        <v>0</v>
      </c>
      <c r="AF115" s="10"/>
      <c r="AG115" s="10">
        <f t="shared" si="72"/>
        <v>0</v>
      </c>
      <c r="AH115" s="10"/>
      <c r="AI115" s="10">
        <f t="shared" si="73"/>
        <v>0</v>
      </c>
      <c r="AJ115" s="10"/>
      <c r="AK115" s="10">
        <f t="shared" si="74"/>
        <v>0</v>
      </c>
      <c r="AL115" s="10"/>
      <c r="AM115" s="10">
        <f t="shared" si="75"/>
        <v>0</v>
      </c>
      <c r="AN115" s="10"/>
      <c r="AO115" s="10">
        <f t="shared" si="76"/>
        <v>0</v>
      </c>
      <c r="AP115" s="10"/>
      <c r="AQ115" s="10">
        <f t="shared" si="77"/>
        <v>0</v>
      </c>
      <c r="AR115" s="10"/>
      <c r="AS115" s="10">
        <f t="shared" si="78"/>
        <v>0</v>
      </c>
      <c r="AT115" s="10"/>
      <c r="AU115" s="10">
        <f t="shared" si="79"/>
        <v>0</v>
      </c>
      <c r="AV115" s="10"/>
      <c r="AW115" s="10">
        <f t="shared" si="80"/>
        <v>0</v>
      </c>
      <c r="AX115" s="10"/>
      <c r="AY115" s="10">
        <f t="shared" si="81"/>
        <v>0</v>
      </c>
      <c r="AZ115" s="10"/>
      <c r="BA115" s="10">
        <f t="shared" si="82"/>
        <v>0</v>
      </c>
      <c r="BB115" s="10"/>
      <c r="BC115" s="69">
        <f t="shared" si="83"/>
        <v>0</v>
      </c>
      <c r="BD115" s="10">
        <v>0</v>
      </c>
      <c r="BE115" s="10"/>
      <c r="BF115" s="10">
        <f t="shared" si="84"/>
        <v>0</v>
      </c>
      <c r="BG115" s="10"/>
      <c r="BH115" s="10">
        <f t="shared" si="85"/>
        <v>0</v>
      </c>
      <c r="BI115" s="10"/>
      <c r="BJ115" s="10">
        <f t="shared" si="86"/>
        <v>0</v>
      </c>
      <c r="BK115" s="10"/>
      <c r="BL115" s="10">
        <f t="shared" si="87"/>
        <v>0</v>
      </c>
      <c r="BM115" s="10"/>
      <c r="BN115" s="11">
        <f t="shared" si="88"/>
        <v>0</v>
      </c>
      <c r="BO115" s="10"/>
      <c r="BP115" s="10">
        <f t="shared" si="89"/>
        <v>0</v>
      </c>
      <c r="BQ115" s="10"/>
      <c r="BR115" s="10">
        <f t="shared" si="90"/>
        <v>0</v>
      </c>
      <c r="BS115" s="10"/>
      <c r="BT115" s="10">
        <f t="shared" si="91"/>
        <v>0</v>
      </c>
      <c r="BU115" s="10"/>
      <c r="BV115" s="69">
        <f t="shared" si="92"/>
        <v>0</v>
      </c>
      <c r="BW115" s="3" t="s">
        <v>118</v>
      </c>
      <c r="BY115" s="23"/>
    </row>
    <row r="116" spans="1:77" s="1" customFormat="1" hidden="1" x14ac:dyDescent="0.35">
      <c r="A116" s="24"/>
      <c r="B116" s="26" t="s">
        <v>34</v>
      </c>
      <c r="C116" s="46"/>
      <c r="D116" s="31"/>
      <c r="E116" s="29"/>
      <c r="F116" s="29"/>
      <c r="G116" s="29"/>
      <c r="H116" s="29">
        <f t="shared" si="94"/>
        <v>0</v>
      </c>
      <c r="I116" s="29"/>
      <c r="J116" s="29">
        <f t="shared" si="95"/>
        <v>0</v>
      </c>
      <c r="K116" s="29"/>
      <c r="L116" s="29">
        <f t="shared" si="96"/>
        <v>0</v>
      </c>
      <c r="M116" s="29"/>
      <c r="N116" s="29">
        <f t="shared" si="97"/>
        <v>0</v>
      </c>
      <c r="O116" s="29"/>
      <c r="P116" s="29">
        <f t="shared" si="98"/>
        <v>0</v>
      </c>
      <c r="Q116" s="29"/>
      <c r="R116" s="29">
        <f t="shared" si="99"/>
        <v>0</v>
      </c>
      <c r="S116" s="29"/>
      <c r="T116" s="29">
        <f t="shared" si="100"/>
        <v>0</v>
      </c>
      <c r="U116" s="29"/>
      <c r="V116" s="29">
        <f t="shared" si="101"/>
        <v>0</v>
      </c>
      <c r="W116" s="30"/>
      <c r="X116" s="29">
        <f t="shared" si="102"/>
        <v>0</v>
      </c>
      <c r="Y116" s="10"/>
      <c r="Z116" s="29">
        <f t="shared" si="103"/>
        <v>0</v>
      </c>
      <c r="AA116" s="10"/>
      <c r="AB116" s="29">
        <f t="shared" si="104"/>
        <v>0</v>
      </c>
      <c r="AC116" s="30"/>
      <c r="AD116" s="29">
        <f t="shared" si="71"/>
        <v>0</v>
      </c>
      <c r="AE116" s="31"/>
      <c r="AF116" s="29"/>
      <c r="AG116" s="29"/>
      <c r="AH116" s="29"/>
      <c r="AI116" s="29">
        <f t="shared" si="73"/>
        <v>0</v>
      </c>
      <c r="AJ116" s="29"/>
      <c r="AK116" s="29">
        <f t="shared" si="74"/>
        <v>0</v>
      </c>
      <c r="AL116" s="29"/>
      <c r="AM116" s="29">
        <f t="shared" si="75"/>
        <v>0</v>
      </c>
      <c r="AN116" s="29"/>
      <c r="AO116" s="29">
        <f t="shared" si="76"/>
        <v>0</v>
      </c>
      <c r="AP116" s="29"/>
      <c r="AQ116" s="29">
        <f t="shared" si="77"/>
        <v>0</v>
      </c>
      <c r="AR116" s="29"/>
      <c r="AS116" s="29">
        <f t="shared" si="78"/>
        <v>0</v>
      </c>
      <c r="AT116" s="29"/>
      <c r="AU116" s="29">
        <f t="shared" si="79"/>
        <v>0</v>
      </c>
      <c r="AV116" s="29"/>
      <c r="AW116" s="29">
        <f t="shared" si="80"/>
        <v>0</v>
      </c>
      <c r="AX116" s="30"/>
      <c r="AY116" s="29">
        <f t="shared" si="81"/>
        <v>0</v>
      </c>
      <c r="AZ116" s="10"/>
      <c r="BA116" s="29">
        <f t="shared" si="82"/>
        <v>0</v>
      </c>
      <c r="BB116" s="30"/>
      <c r="BC116" s="29">
        <f t="shared" si="83"/>
        <v>0</v>
      </c>
      <c r="BD116" s="31"/>
      <c r="BE116" s="31"/>
      <c r="BF116" s="29"/>
      <c r="BG116" s="29"/>
      <c r="BH116" s="29">
        <f t="shared" si="85"/>
        <v>0</v>
      </c>
      <c r="BI116" s="29"/>
      <c r="BJ116" s="29">
        <f t="shared" si="86"/>
        <v>0</v>
      </c>
      <c r="BK116" s="29"/>
      <c r="BL116" s="29">
        <f t="shared" si="87"/>
        <v>0</v>
      </c>
      <c r="BM116" s="29"/>
      <c r="BN116" s="32">
        <f t="shared" si="88"/>
        <v>0</v>
      </c>
      <c r="BO116" s="29"/>
      <c r="BP116" s="29">
        <f t="shared" si="89"/>
        <v>0</v>
      </c>
      <c r="BQ116" s="30"/>
      <c r="BR116" s="29">
        <f t="shared" si="90"/>
        <v>0</v>
      </c>
      <c r="BS116" s="10"/>
      <c r="BT116" s="29">
        <f t="shared" si="91"/>
        <v>0</v>
      </c>
      <c r="BU116" s="30"/>
      <c r="BV116" s="29">
        <f t="shared" si="92"/>
        <v>0</v>
      </c>
      <c r="BW116" s="33" t="s">
        <v>127</v>
      </c>
      <c r="BX116" s="34" t="s">
        <v>33</v>
      </c>
      <c r="BY116" s="35"/>
    </row>
    <row r="117" spans="1:77" ht="54" x14ac:dyDescent="0.35">
      <c r="A117" s="65" t="s">
        <v>133</v>
      </c>
      <c r="B117" s="73" t="s">
        <v>134</v>
      </c>
      <c r="C117" s="82" t="s">
        <v>39</v>
      </c>
      <c r="D117" s="10"/>
      <c r="E117" s="10"/>
      <c r="F117" s="10"/>
      <c r="G117" s="10"/>
      <c r="H117" s="10"/>
      <c r="I117" s="10"/>
      <c r="J117" s="10"/>
      <c r="K117" s="10"/>
      <c r="L117" s="10">
        <f t="shared" si="96"/>
        <v>0</v>
      </c>
      <c r="M117" s="10"/>
      <c r="N117" s="10">
        <f t="shared" si="97"/>
        <v>0</v>
      </c>
      <c r="O117" s="10"/>
      <c r="P117" s="10">
        <f t="shared" si="98"/>
        <v>0</v>
      </c>
      <c r="Q117" s="10"/>
      <c r="R117" s="10">
        <f t="shared" si="99"/>
        <v>0</v>
      </c>
      <c r="S117" s="10"/>
      <c r="T117" s="10">
        <f t="shared" si="100"/>
        <v>0</v>
      </c>
      <c r="U117" s="10"/>
      <c r="V117" s="10">
        <f t="shared" si="101"/>
        <v>0</v>
      </c>
      <c r="W117" s="10"/>
      <c r="X117" s="10">
        <f t="shared" si="102"/>
        <v>0</v>
      </c>
      <c r="Y117" s="10"/>
      <c r="Z117" s="10">
        <f t="shared" si="103"/>
        <v>0</v>
      </c>
      <c r="AA117" s="10"/>
      <c r="AB117" s="10">
        <f t="shared" si="104"/>
        <v>0</v>
      </c>
      <c r="AC117" s="10"/>
      <c r="AD117" s="69">
        <f t="shared" si="71"/>
        <v>0</v>
      </c>
      <c r="AE117" s="10"/>
      <c r="AF117" s="10"/>
      <c r="AG117" s="10"/>
      <c r="AH117" s="10"/>
      <c r="AI117" s="10"/>
      <c r="AJ117" s="10">
        <v>5231.8329999999996</v>
      </c>
      <c r="AK117" s="10">
        <f t="shared" si="74"/>
        <v>5231.8329999999996</v>
      </c>
      <c r="AL117" s="10">
        <v>-2864.2629999999999</v>
      </c>
      <c r="AM117" s="10">
        <f t="shared" si="75"/>
        <v>2367.5699999999997</v>
      </c>
      <c r="AN117" s="10"/>
      <c r="AO117" s="10">
        <f t="shared" si="76"/>
        <v>2367.5699999999997</v>
      </c>
      <c r="AP117" s="10"/>
      <c r="AQ117" s="10">
        <f t="shared" si="77"/>
        <v>2367.5699999999997</v>
      </c>
      <c r="AR117" s="10"/>
      <c r="AS117" s="10">
        <f t="shared" si="78"/>
        <v>2367.5699999999997</v>
      </c>
      <c r="AT117" s="10"/>
      <c r="AU117" s="10">
        <f t="shared" si="79"/>
        <v>2367.5699999999997</v>
      </c>
      <c r="AV117" s="10"/>
      <c r="AW117" s="10">
        <f t="shared" si="80"/>
        <v>2367.5699999999997</v>
      </c>
      <c r="AX117" s="10"/>
      <c r="AY117" s="10">
        <f t="shared" si="81"/>
        <v>2367.5699999999997</v>
      </c>
      <c r="AZ117" s="10"/>
      <c r="BA117" s="10">
        <f t="shared" si="82"/>
        <v>2367.5699999999997</v>
      </c>
      <c r="BB117" s="10"/>
      <c r="BC117" s="69">
        <f t="shared" si="83"/>
        <v>2367.5699999999997</v>
      </c>
      <c r="BD117" s="10"/>
      <c r="BE117" s="10"/>
      <c r="BF117" s="10"/>
      <c r="BG117" s="10"/>
      <c r="BH117" s="10"/>
      <c r="BI117" s="10"/>
      <c r="BJ117" s="10">
        <f t="shared" si="86"/>
        <v>0</v>
      </c>
      <c r="BK117" s="10"/>
      <c r="BL117" s="10">
        <f t="shared" si="87"/>
        <v>0</v>
      </c>
      <c r="BM117" s="10"/>
      <c r="BN117" s="11">
        <f t="shared" si="88"/>
        <v>0</v>
      </c>
      <c r="BO117" s="10"/>
      <c r="BP117" s="10">
        <f t="shared" si="89"/>
        <v>0</v>
      </c>
      <c r="BQ117" s="10"/>
      <c r="BR117" s="10">
        <f t="shared" si="90"/>
        <v>0</v>
      </c>
      <c r="BS117" s="10"/>
      <c r="BT117" s="10">
        <f t="shared" si="91"/>
        <v>0</v>
      </c>
      <c r="BU117" s="10"/>
      <c r="BV117" s="69">
        <f t="shared" si="92"/>
        <v>0</v>
      </c>
      <c r="BW117" s="3" t="s">
        <v>135</v>
      </c>
      <c r="BY117" s="23"/>
    </row>
    <row r="118" spans="1:77" ht="54" x14ac:dyDescent="0.35">
      <c r="A118" s="65" t="s">
        <v>136</v>
      </c>
      <c r="B118" s="73" t="s">
        <v>137</v>
      </c>
      <c r="C118" s="82" t="s">
        <v>39</v>
      </c>
      <c r="D118" s="10"/>
      <c r="E118" s="10"/>
      <c r="F118" s="10"/>
      <c r="G118" s="10"/>
      <c r="H118" s="10"/>
      <c r="I118" s="10"/>
      <c r="J118" s="10"/>
      <c r="K118" s="10"/>
      <c r="L118" s="10">
        <f t="shared" si="96"/>
        <v>0</v>
      </c>
      <c r="M118" s="10"/>
      <c r="N118" s="10">
        <f t="shared" si="97"/>
        <v>0</v>
      </c>
      <c r="O118" s="10"/>
      <c r="P118" s="10">
        <f t="shared" si="98"/>
        <v>0</v>
      </c>
      <c r="Q118" s="10"/>
      <c r="R118" s="10">
        <f t="shared" si="99"/>
        <v>0</v>
      </c>
      <c r="S118" s="10"/>
      <c r="T118" s="10">
        <f t="shared" si="100"/>
        <v>0</v>
      </c>
      <c r="U118" s="10"/>
      <c r="V118" s="10">
        <f t="shared" si="101"/>
        <v>0</v>
      </c>
      <c r="W118" s="10"/>
      <c r="X118" s="10">
        <f t="shared" si="102"/>
        <v>0</v>
      </c>
      <c r="Y118" s="10"/>
      <c r="Z118" s="10">
        <f t="shared" si="103"/>
        <v>0</v>
      </c>
      <c r="AA118" s="10"/>
      <c r="AB118" s="10">
        <f t="shared" si="104"/>
        <v>0</v>
      </c>
      <c r="AC118" s="10"/>
      <c r="AD118" s="69">
        <f t="shared" si="71"/>
        <v>0</v>
      </c>
      <c r="AE118" s="10"/>
      <c r="AF118" s="10"/>
      <c r="AG118" s="10"/>
      <c r="AH118" s="10"/>
      <c r="AI118" s="10"/>
      <c r="AJ118" s="10">
        <v>2627.7739999999999</v>
      </c>
      <c r="AK118" s="10">
        <f t="shared" si="74"/>
        <v>2627.7739999999999</v>
      </c>
      <c r="AL118" s="10">
        <v>-2134.1729999999998</v>
      </c>
      <c r="AM118" s="10">
        <f t="shared" si="75"/>
        <v>493.60100000000011</v>
      </c>
      <c r="AN118" s="10"/>
      <c r="AO118" s="10">
        <f t="shared" si="76"/>
        <v>493.60100000000011</v>
      </c>
      <c r="AP118" s="10"/>
      <c r="AQ118" s="10">
        <f t="shared" si="77"/>
        <v>493.60100000000011</v>
      </c>
      <c r="AR118" s="10"/>
      <c r="AS118" s="10">
        <f t="shared" si="78"/>
        <v>493.60100000000011</v>
      </c>
      <c r="AT118" s="10"/>
      <c r="AU118" s="10">
        <f t="shared" si="79"/>
        <v>493.60100000000011</v>
      </c>
      <c r="AV118" s="10"/>
      <c r="AW118" s="10">
        <f t="shared" si="80"/>
        <v>493.60100000000011</v>
      </c>
      <c r="AX118" s="10"/>
      <c r="AY118" s="10">
        <f t="shared" si="81"/>
        <v>493.60100000000011</v>
      </c>
      <c r="AZ118" s="10"/>
      <c r="BA118" s="10">
        <f t="shared" si="82"/>
        <v>493.60100000000011</v>
      </c>
      <c r="BB118" s="10"/>
      <c r="BC118" s="69">
        <f t="shared" si="83"/>
        <v>493.60100000000011</v>
      </c>
      <c r="BD118" s="10"/>
      <c r="BE118" s="10"/>
      <c r="BF118" s="10"/>
      <c r="BG118" s="10"/>
      <c r="BH118" s="10"/>
      <c r="BI118" s="10"/>
      <c r="BJ118" s="10">
        <f t="shared" si="86"/>
        <v>0</v>
      </c>
      <c r="BK118" s="10"/>
      <c r="BL118" s="10">
        <f t="shared" si="87"/>
        <v>0</v>
      </c>
      <c r="BM118" s="10"/>
      <c r="BN118" s="11">
        <f t="shared" si="88"/>
        <v>0</v>
      </c>
      <c r="BO118" s="10"/>
      <c r="BP118" s="10">
        <f t="shared" si="89"/>
        <v>0</v>
      </c>
      <c r="BQ118" s="10"/>
      <c r="BR118" s="10">
        <f t="shared" si="90"/>
        <v>0</v>
      </c>
      <c r="BS118" s="10"/>
      <c r="BT118" s="10">
        <f t="shared" si="91"/>
        <v>0</v>
      </c>
      <c r="BU118" s="10"/>
      <c r="BV118" s="69">
        <f t="shared" si="92"/>
        <v>0</v>
      </c>
      <c r="BW118" s="3" t="s">
        <v>138</v>
      </c>
      <c r="BY118" s="23"/>
    </row>
    <row r="119" spans="1:77" ht="72" x14ac:dyDescent="0.35">
      <c r="A119" s="65" t="s">
        <v>139</v>
      </c>
      <c r="B119" s="73" t="s">
        <v>140</v>
      </c>
      <c r="C119" s="82" t="s">
        <v>95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v>23600</v>
      </c>
      <c r="R119" s="10">
        <f t="shared" si="99"/>
        <v>23600</v>
      </c>
      <c r="S119" s="10"/>
      <c r="T119" s="10">
        <f t="shared" si="100"/>
        <v>23600</v>
      </c>
      <c r="U119" s="10"/>
      <c r="V119" s="10">
        <f t="shared" si="101"/>
        <v>23600</v>
      </c>
      <c r="W119" s="10"/>
      <c r="X119" s="10">
        <f t="shared" si="102"/>
        <v>23600</v>
      </c>
      <c r="Y119" s="10"/>
      <c r="Z119" s="10">
        <f t="shared" si="103"/>
        <v>23600</v>
      </c>
      <c r="AA119" s="10"/>
      <c r="AB119" s="10">
        <f t="shared" si="104"/>
        <v>23600</v>
      </c>
      <c r="AC119" s="10">
        <v>-4301.4799999999996</v>
      </c>
      <c r="AD119" s="69">
        <f t="shared" si="71"/>
        <v>19298.52</v>
      </c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>
        <f t="shared" si="78"/>
        <v>0</v>
      </c>
      <c r="AT119" s="10"/>
      <c r="AU119" s="10">
        <f t="shared" si="79"/>
        <v>0</v>
      </c>
      <c r="AV119" s="10"/>
      <c r="AW119" s="10">
        <f t="shared" si="80"/>
        <v>0</v>
      </c>
      <c r="AX119" s="10"/>
      <c r="AY119" s="10">
        <f t="shared" si="81"/>
        <v>0</v>
      </c>
      <c r="AZ119" s="10"/>
      <c r="BA119" s="10">
        <f t="shared" si="82"/>
        <v>0</v>
      </c>
      <c r="BB119" s="10"/>
      <c r="BC119" s="69">
        <f t="shared" si="83"/>
        <v>0</v>
      </c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1">
        <f t="shared" si="88"/>
        <v>0</v>
      </c>
      <c r="BO119" s="10"/>
      <c r="BP119" s="10">
        <f t="shared" si="89"/>
        <v>0</v>
      </c>
      <c r="BQ119" s="10"/>
      <c r="BR119" s="10">
        <f t="shared" si="90"/>
        <v>0</v>
      </c>
      <c r="BS119" s="10"/>
      <c r="BT119" s="10">
        <f t="shared" si="91"/>
        <v>0</v>
      </c>
      <c r="BU119" s="10"/>
      <c r="BV119" s="69">
        <f t="shared" si="92"/>
        <v>0</v>
      </c>
      <c r="BW119" s="3" t="s">
        <v>141</v>
      </c>
      <c r="BY119" s="23"/>
    </row>
    <row r="120" spans="1:77" x14ac:dyDescent="0.35">
      <c r="A120" s="65"/>
      <c r="B120" s="73" t="s">
        <v>142</v>
      </c>
      <c r="C120" s="78" t="s">
        <v>30</v>
      </c>
      <c r="D120" s="10">
        <f>D124+D125+D126</f>
        <v>652121.59999999998</v>
      </c>
      <c r="E120" s="10">
        <f>E124+E125+E126</f>
        <v>-28810.120999999999</v>
      </c>
      <c r="F120" s="10">
        <f t="shared" si="93"/>
        <v>623311.47899999993</v>
      </c>
      <c r="G120" s="10">
        <f>G124+G125+G126+G129+G130</f>
        <v>-163034.073</v>
      </c>
      <c r="H120" s="10">
        <f t="shared" si="94"/>
        <v>460277.40599999996</v>
      </c>
      <c r="I120" s="10">
        <f>I124+I125+I126+I129+I130</f>
        <v>0</v>
      </c>
      <c r="J120" s="10">
        <f t="shared" si="95"/>
        <v>460277.40599999996</v>
      </c>
      <c r="K120" s="10">
        <f>K124+K125+K126+K129+K130</f>
        <v>-123523.57</v>
      </c>
      <c r="L120" s="10">
        <f t="shared" si="96"/>
        <v>336753.83599999995</v>
      </c>
      <c r="M120" s="10">
        <f>M124+M125+M126+M129+M130</f>
        <v>0</v>
      </c>
      <c r="N120" s="10">
        <f t="shared" si="97"/>
        <v>336753.83599999995</v>
      </c>
      <c r="O120" s="10">
        <f>O124+O125+O126+O129+O130</f>
        <v>0</v>
      </c>
      <c r="P120" s="10">
        <f t="shared" si="98"/>
        <v>336753.83599999995</v>
      </c>
      <c r="Q120" s="10">
        <f>Q124+Q125+Q126+Q129+Q130</f>
        <v>-80691.903999999995</v>
      </c>
      <c r="R120" s="10">
        <f t="shared" si="99"/>
        <v>256061.93199999997</v>
      </c>
      <c r="S120" s="10">
        <f>S124+S125+S126+S129+S130</f>
        <v>0</v>
      </c>
      <c r="T120" s="10">
        <f t="shared" si="100"/>
        <v>256061.93199999997</v>
      </c>
      <c r="U120" s="10">
        <f>U124+U125+U126+U129+U130</f>
        <v>0</v>
      </c>
      <c r="V120" s="10">
        <f t="shared" si="101"/>
        <v>256061.93199999997</v>
      </c>
      <c r="W120" s="10">
        <f>W124+W125+W126+W129+W130</f>
        <v>0</v>
      </c>
      <c r="X120" s="10">
        <f t="shared" si="102"/>
        <v>256061.93199999997</v>
      </c>
      <c r="Y120" s="10">
        <f>Y124+Y125+Y126+Y129+Y130</f>
        <v>0</v>
      </c>
      <c r="Z120" s="10">
        <f t="shared" si="103"/>
        <v>256061.93199999997</v>
      </c>
      <c r="AA120" s="10">
        <f>AA124+AA125+AA126+AA129+AA130</f>
        <v>0</v>
      </c>
      <c r="AB120" s="10">
        <f t="shared" si="104"/>
        <v>256061.93199999997</v>
      </c>
      <c r="AC120" s="10">
        <f>AC124+AC125+AC126+AC129+AC130</f>
        <v>0</v>
      </c>
      <c r="AD120" s="69">
        <f t="shared" si="71"/>
        <v>256061.93199999997</v>
      </c>
      <c r="AE120" s="10">
        <f>AE124+AE125+AE126</f>
        <v>87519</v>
      </c>
      <c r="AF120" s="10">
        <f>AF124+AF125+AF126</f>
        <v>67940.256999999998</v>
      </c>
      <c r="AG120" s="10">
        <f t="shared" si="72"/>
        <v>155459.25699999998</v>
      </c>
      <c r="AH120" s="10">
        <f>AH124+AH125+AH126+AH129+AH130</f>
        <v>273749.5</v>
      </c>
      <c r="AI120" s="10">
        <f t="shared" si="73"/>
        <v>429208.75699999998</v>
      </c>
      <c r="AJ120" s="10">
        <f>AJ124+AJ125+AJ126+AJ129+AJ130</f>
        <v>123523.57</v>
      </c>
      <c r="AK120" s="10">
        <f t="shared" si="74"/>
        <v>552732.32700000005</v>
      </c>
      <c r="AL120" s="10">
        <f>AL124+AL125+AL126+AL129+AL130</f>
        <v>0</v>
      </c>
      <c r="AM120" s="10">
        <f t="shared" si="75"/>
        <v>552732.32700000005</v>
      </c>
      <c r="AN120" s="10">
        <f>AN124+AN125+AN126+AN129+AN130</f>
        <v>0</v>
      </c>
      <c r="AO120" s="10">
        <f t="shared" si="76"/>
        <v>552732.32700000005</v>
      </c>
      <c r="AP120" s="10">
        <f>AP124+AP125+AP126+AP129+AP130</f>
        <v>0</v>
      </c>
      <c r="AQ120" s="10">
        <f t="shared" si="77"/>
        <v>552732.32700000005</v>
      </c>
      <c r="AR120" s="10">
        <f>AR124+AR125+AR126+AR129+AR130</f>
        <v>80691.903999999995</v>
      </c>
      <c r="AS120" s="10">
        <f t="shared" si="78"/>
        <v>633424.23100000003</v>
      </c>
      <c r="AT120" s="10">
        <f>AT124+AT125+AT126+AT129+AT130</f>
        <v>0</v>
      </c>
      <c r="AU120" s="10">
        <f t="shared" si="79"/>
        <v>633424.23100000003</v>
      </c>
      <c r="AV120" s="10">
        <f>AV124+AV125+AV126+AV129+AV130</f>
        <v>0</v>
      </c>
      <c r="AW120" s="10">
        <f t="shared" si="80"/>
        <v>633424.23100000003</v>
      </c>
      <c r="AX120" s="10">
        <f>AX124+AX125+AX126+AX129+AX130</f>
        <v>0</v>
      </c>
      <c r="AY120" s="10">
        <f t="shared" si="81"/>
        <v>633424.23100000003</v>
      </c>
      <c r="AZ120" s="10">
        <f>AZ124+AZ125+AZ126+AZ129+AZ130</f>
        <v>0</v>
      </c>
      <c r="BA120" s="10">
        <f t="shared" si="82"/>
        <v>633424.23100000003</v>
      </c>
      <c r="BB120" s="10">
        <f>BB124+BB125+BB126+BB129+BB130</f>
        <v>0</v>
      </c>
      <c r="BC120" s="69">
        <f t="shared" si="83"/>
        <v>633424.23100000003</v>
      </c>
      <c r="BD120" s="10">
        <f>BD124+BD125+BD126</f>
        <v>0</v>
      </c>
      <c r="BE120" s="10">
        <f>BE124+BE125+BE126</f>
        <v>0</v>
      </c>
      <c r="BF120" s="10">
        <f t="shared" si="84"/>
        <v>0</v>
      </c>
      <c r="BG120" s="10">
        <f>BG124+BG125+BG126+BG129+BG130</f>
        <v>0</v>
      </c>
      <c r="BH120" s="10">
        <f t="shared" si="85"/>
        <v>0</v>
      </c>
      <c r="BI120" s="10">
        <f>BI124+BI125+BI126+BI129+BI130</f>
        <v>0</v>
      </c>
      <c r="BJ120" s="10">
        <f t="shared" si="86"/>
        <v>0</v>
      </c>
      <c r="BK120" s="10">
        <f>BK124+BK125+BK126+BK129+BK130</f>
        <v>0</v>
      </c>
      <c r="BL120" s="10">
        <f t="shared" si="87"/>
        <v>0</v>
      </c>
      <c r="BM120" s="10">
        <f>BM124+BM125+BM126+BM129+BM130</f>
        <v>0</v>
      </c>
      <c r="BN120" s="11">
        <f t="shared" si="88"/>
        <v>0</v>
      </c>
      <c r="BO120" s="10">
        <f>BO124+BO125+BO126+BO129+BO130</f>
        <v>0</v>
      </c>
      <c r="BP120" s="10">
        <f t="shared" si="89"/>
        <v>0</v>
      </c>
      <c r="BQ120" s="10">
        <f>BQ124+BQ125+BQ126+BQ129+BQ130</f>
        <v>0</v>
      </c>
      <c r="BR120" s="10">
        <f t="shared" si="90"/>
        <v>0</v>
      </c>
      <c r="BS120" s="10">
        <f>BS124+BS125+BS126+BS129+BS130</f>
        <v>0</v>
      </c>
      <c r="BT120" s="10">
        <f t="shared" si="91"/>
        <v>0</v>
      </c>
      <c r="BU120" s="10">
        <f>BU124+BU125+BU126+BU129+BU130</f>
        <v>0</v>
      </c>
      <c r="BV120" s="69">
        <f t="shared" si="92"/>
        <v>0</v>
      </c>
      <c r="BW120" s="1"/>
      <c r="BX120" s="1"/>
      <c r="BY120" s="23"/>
    </row>
    <row r="121" spans="1:77" x14ac:dyDescent="0.35">
      <c r="A121" s="65"/>
      <c r="B121" s="73" t="s">
        <v>31</v>
      </c>
      <c r="C121" s="73"/>
      <c r="D121" s="9"/>
      <c r="E121" s="9"/>
      <c r="F121" s="10"/>
      <c r="G121" s="9"/>
      <c r="H121" s="10"/>
      <c r="I121" s="9"/>
      <c r="J121" s="10"/>
      <c r="K121" s="9"/>
      <c r="L121" s="10"/>
      <c r="M121" s="9"/>
      <c r="N121" s="10"/>
      <c r="O121" s="9"/>
      <c r="P121" s="10"/>
      <c r="Q121" s="9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69"/>
      <c r="AE121" s="10"/>
      <c r="AF121" s="9"/>
      <c r="AG121" s="10"/>
      <c r="AH121" s="9"/>
      <c r="AI121" s="10"/>
      <c r="AJ121" s="9"/>
      <c r="AK121" s="10"/>
      <c r="AL121" s="9"/>
      <c r="AM121" s="10"/>
      <c r="AN121" s="9"/>
      <c r="AO121" s="10"/>
      <c r="AP121" s="9"/>
      <c r="AQ121" s="10"/>
      <c r="AR121" s="9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69"/>
      <c r="BD121" s="10"/>
      <c r="BE121" s="9"/>
      <c r="BF121" s="10"/>
      <c r="BG121" s="9"/>
      <c r="BH121" s="10"/>
      <c r="BI121" s="9"/>
      <c r="BJ121" s="10"/>
      <c r="BK121" s="9"/>
      <c r="BL121" s="10"/>
      <c r="BM121" s="9"/>
      <c r="BN121" s="11"/>
      <c r="BO121" s="10"/>
      <c r="BP121" s="10"/>
      <c r="BQ121" s="10"/>
      <c r="BR121" s="10"/>
      <c r="BS121" s="10"/>
      <c r="BT121" s="10"/>
      <c r="BU121" s="10"/>
      <c r="BV121" s="69"/>
      <c r="BW121" s="1"/>
      <c r="BX121" s="1"/>
      <c r="BY121" s="23"/>
    </row>
    <row r="122" spans="1:77" s="13" customFormat="1" hidden="1" x14ac:dyDescent="0.35">
      <c r="A122" s="14"/>
      <c r="B122" s="47" t="s">
        <v>32</v>
      </c>
      <c r="C122" s="47"/>
      <c r="D122" s="42">
        <f>D124+D125</f>
        <v>425261.6</v>
      </c>
      <c r="E122" s="42">
        <f>E124+E125</f>
        <v>-28810.120999999999</v>
      </c>
      <c r="F122" s="43">
        <f t="shared" si="93"/>
        <v>396451.47899999999</v>
      </c>
      <c r="G122" s="42">
        <f>G124+G125+G129+G130</f>
        <v>-163034.073</v>
      </c>
      <c r="H122" s="43">
        <f t="shared" si="94"/>
        <v>233417.40599999999</v>
      </c>
      <c r="I122" s="42">
        <f>I124+I125+I129+I130</f>
        <v>0</v>
      </c>
      <c r="J122" s="43">
        <f t="shared" si="95"/>
        <v>233417.40599999999</v>
      </c>
      <c r="K122" s="42">
        <f>K124+K125+K129+K130</f>
        <v>-123523.57</v>
      </c>
      <c r="L122" s="43">
        <f t="shared" si="96"/>
        <v>109893.83599999998</v>
      </c>
      <c r="M122" s="42">
        <f>M124+M125+M129+M130</f>
        <v>0</v>
      </c>
      <c r="N122" s="43">
        <f t="shared" si="97"/>
        <v>109893.83599999998</v>
      </c>
      <c r="O122" s="42">
        <f>O124+O125+O129+O130</f>
        <v>0</v>
      </c>
      <c r="P122" s="43">
        <f t="shared" si="98"/>
        <v>109893.83599999998</v>
      </c>
      <c r="Q122" s="42">
        <f>Q124+Q125+Q129+Q130</f>
        <v>-80691.903999999995</v>
      </c>
      <c r="R122" s="43">
        <f t="shared" si="99"/>
        <v>29201.931999999986</v>
      </c>
      <c r="S122" s="43">
        <f>S124+S125+S129+S130</f>
        <v>0</v>
      </c>
      <c r="T122" s="43">
        <f t="shared" si="100"/>
        <v>29201.931999999986</v>
      </c>
      <c r="U122" s="43">
        <f>U124+U125+U129+U130</f>
        <v>0</v>
      </c>
      <c r="V122" s="43">
        <f t="shared" si="101"/>
        <v>29201.931999999986</v>
      </c>
      <c r="W122" s="43">
        <f>W124+W125+W129+W130</f>
        <v>0</v>
      </c>
      <c r="X122" s="43">
        <f t="shared" si="102"/>
        <v>29201.931999999986</v>
      </c>
      <c r="Y122" s="43">
        <f>Y124+Y125+Y129+Y130</f>
        <v>0</v>
      </c>
      <c r="Z122" s="43">
        <f t="shared" si="103"/>
        <v>29201.931999999986</v>
      </c>
      <c r="AA122" s="43">
        <f>AA124+AA125+AA129+AA130</f>
        <v>0</v>
      </c>
      <c r="AB122" s="43">
        <f t="shared" si="104"/>
        <v>29201.931999999986</v>
      </c>
      <c r="AC122" s="43">
        <f>AC124+AC125+AC129+AC130</f>
        <v>0</v>
      </c>
      <c r="AD122" s="43">
        <f t="shared" si="71"/>
        <v>29201.931999999986</v>
      </c>
      <c r="AE122" s="43">
        <f>AE124+AE125</f>
        <v>87519</v>
      </c>
      <c r="AF122" s="42">
        <f>AF124+AF125</f>
        <v>67940.256999999998</v>
      </c>
      <c r="AG122" s="43">
        <f t="shared" si="72"/>
        <v>155459.25699999998</v>
      </c>
      <c r="AH122" s="42">
        <f>AH124+AH125+AH129+AH130</f>
        <v>273749.5</v>
      </c>
      <c r="AI122" s="43">
        <f t="shared" si="73"/>
        <v>429208.75699999998</v>
      </c>
      <c r="AJ122" s="42">
        <f>AJ124+AJ125+AJ129+AJ130</f>
        <v>123523.57</v>
      </c>
      <c r="AK122" s="43">
        <f t="shared" si="74"/>
        <v>552732.32700000005</v>
      </c>
      <c r="AL122" s="42">
        <f>AL124+AL125+AL129+AL130</f>
        <v>0</v>
      </c>
      <c r="AM122" s="43">
        <f t="shared" si="75"/>
        <v>552732.32700000005</v>
      </c>
      <c r="AN122" s="42">
        <f>AN124+AN125+AN129+AN130</f>
        <v>0</v>
      </c>
      <c r="AO122" s="43">
        <f t="shared" si="76"/>
        <v>552732.32700000005</v>
      </c>
      <c r="AP122" s="42">
        <f>AP124+AP125+AP129+AP130</f>
        <v>0</v>
      </c>
      <c r="AQ122" s="43">
        <f t="shared" si="77"/>
        <v>552732.32700000005</v>
      </c>
      <c r="AR122" s="42">
        <f>AR124+AR125+AR129+AR130</f>
        <v>80691.903999999995</v>
      </c>
      <c r="AS122" s="43">
        <f t="shared" si="78"/>
        <v>633424.23100000003</v>
      </c>
      <c r="AT122" s="43">
        <f>AT124+AT125+AT129+AT130</f>
        <v>0</v>
      </c>
      <c r="AU122" s="43">
        <f t="shared" si="79"/>
        <v>633424.23100000003</v>
      </c>
      <c r="AV122" s="43">
        <f>AV124+AV125+AV129+AV130</f>
        <v>0</v>
      </c>
      <c r="AW122" s="43">
        <f t="shared" si="80"/>
        <v>633424.23100000003</v>
      </c>
      <c r="AX122" s="43">
        <f>AX124+AX125+AX129+AX130</f>
        <v>0</v>
      </c>
      <c r="AY122" s="43">
        <f t="shared" si="81"/>
        <v>633424.23100000003</v>
      </c>
      <c r="AZ122" s="43">
        <f>AZ124+AZ125+AZ129+AZ130</f>
        <v>0</v>
      </c>
      <c r="BA122" s="43">
        <f t="shared" si="82"/>
        <v>633424.23100000003</v>
      </c>
      <c r="BB122" s="43">
        <f>BB124+BB125+BB129+BB130</f>
        <v>0</v>
      </c>
      <c r="BC122" s="43">
        <f t="shared" si="83"/>
        <v>633424.23100000003</v>
      </c>
      <c r="BD122" s="43">
        <f>BD124+BD125</f>
        <v>0</v>
      </c>
      <c r="BE122" s="42">
        <f>BE124+BE125</f>
        <v>0</v>
      </c>
      <c r="BF122" s="43">
        <f t="shared" si="84"/>
        <v>0</v>
      </c>
      <c r="BG122" s="42">
        <f>BG124+BG125+BG129+BG130</f>
        <v>0</v>
      </c>
      <c r="BH122" s="43">
        <f t="shared" si="85"/>
        <v>0</v>
      </c>
      <c r="BI122" s="42">
        <f>BI124+BI125+BI129+BI130</f>
        <v>0</v>
      </c>
      <c r="BJ122" s="43">
        <f t="shared" si="86"/>
        <v>0</v>
      </c>
      <c r="BK122" s="42">
        <f>BK124+BK125+BK129+BK130</f>
        <v>0</v>
      </c>
      <c r="BL122" s="43">
        <f t="shared" si="87"/>
        <v>0</v>
      </c>
      <c r="BM122" s="42">
        <f>BM124+BM125+BM129+BM130</f>
        <v>0</v>
      </c>
      <c r="BN122" s="44">
        <f t="shared" si="88"/>
        <v>0</v>
      </c>
      <c r="BO122" s="43">
        <f>BO124+BO125+BO129+BO130</f>
        <v>0</v>
      </c>
      <c r="BP122" s="43">
        <f t="shared" si="89"/>
        <v>0</v>
      </c>
      <c r="BQ122" s="43">
        <f>BQ124+BQ125+BQ129+BQ130</f>
        <v>0</v>
      </c>
      <c r="BR122" s="43">
        <f t="shared" si="90"/>
        <v>0</v>
      </c>
      <c r="BS122" s="43">
        <f>BS124+BS125+BS129+BS130</f>
        <v>0</v>
      </c>
      <c r="BT122" s="43">
        <f t="shared" si="91"/>
        <v>0</v>
      </c>
      <c r="BU122" s="43">
        <f>BU124+BU125+BU129+BU130</f>
        <v>0</v>
      </c>
      <c r="BV122" s="43">
        <f t="shared" si="92"/>
        <v>0</v>
      </c>
      <c r="BW122" s="45"/>
      <c r="BX122" s="21" t="s">
        <v>33</v>
      </c>
      <c r="BY122" s="22"/>
    </row>
    <row r="123" spans="1:77" x14ac:dyDescent="0.35">
      <c r="A123" s="65"/>
      <c r="B123" s="73" t="s">
        <v>34</v>
      </c>
      <c r="C123" s="78" t="s">
        <v>30</v>
      </c>
      <c r="D123" s="9">
        <f>D128</f>
        <v>226860</v>
      </c>
      <c r="E123" s="9">
        <f>E128</f>
        <v>0</v>
      </c>
      <c r="F123" s="10">
        <f t="shared" si="93"/>
        <v>226860</v>
      </c>
      <c r="G123" s="9">
        <f>G128</f>
        <v>0</v>
      </c>
      <c r="H123" s="10">
        <f t="shared" si="94"/>
        <v>226860</v>
      </c>
      <c r="I123" s="9">
        <f>I128</f>
        <v>0</v>
      </c>
      <c r="J123" s="10">
        <f t="shared" si="95"/>
        <v>226860</v>
      </c>
      <c r="K123" s="9">
        <f>K128</f>
        <v>0</v>
      </c>
      <c r="L123" s="10">
        <f t="shared" si="96"/>
        <v>226860</v>
      </c>
      <c r="M123" s="9">
        <f>M128</f>
        <v>0</v>
      </c>
      <c r="N123" s="10">
        <f t="shared" si="97"/>
        <v>226860</v>
      </c>
      <c r="O123" s="9">
        <f>O128</f>
        <v>0</v>
      </c>
      <c r="P123" s="10">
        <f t="shared" si="98"/>
        <v>226860</v>
      </c>
      <c r="Q123" s="9">
        <f>Q128</f>
        <v>0</v>
      </c>
      <c r="R123" s="10">
        <f t="shared" si="99"/>
        <v>226860</v>
      </c>
      <c r="S123" s="10">
        <f>S128</f>
        <v>0</v>
      </c>
      <c r="T123" s="10">
        <f t="shared" si="100"/>
        <v>226860</v>
      </c>
      <c r="U123" s="10">
        <f>U128</f>
        <v>0</v>
      </c>
      <c r="V123" s="10">
        <f t="shared" si="101"/>
        <v>226860</v>
      </c>
      <c r="W123" s="10">
        <f>W128</f>
        <v>0</v>
      </c>
      <c r="X123" s="10">
        <f t="shared" si="102"/>
        <v>226860</v>
      </c>
      <c r="Y123" s="10">
        <f>Y128</f>
        <v>0</v>
      </c>
      <c r="Z123" s="10">
        <f t="shared" si="103"/>
        <v>226860</v>
      </c>
      <c r="AA123" s="10">
        <f>AA128</f>
        <v>0</v>
      </c>
      <c r="AB123" s="10">
        <f t="shared" si="104"/>
        <v>226860</v>
      </c>
      <c r="AC123" s="10">
        <f>AC128</f>
        <v>0</v>
      </c>
      <c r="AD123" s="69">
        <f t="shared" si="71"/>
        <v>226860</v>
      </c>
      <c r="AE123" s="10">
        <f>AE128</f>
        <v>0</v>
      </c>
      <c r="AF123" s="9">
        <f>AF128</f>
        <v>0</v>
      </c>
      <c r="AG123" s="10">
        <f t="shared" si="72"/>
        <v>0</v>
      </c>
      <c r="AH123" s="9">
        <f>AH128</f>
        <v>0</v>
      </c>
      <c r="AI123" s="10">
        <f t="shared" si="73"/>
        <v>0</v>
      </c>
      <c r="AJ123" s="9">
        <f>AJ128</f>
        <v>0</v>
      </c>
      <c r="AK123" s="10">
        <f t="shared" si="74"/>
        <v>0</v>
      </c>
      <c r="AL123" s="9">
        <f>AL128</f>
        <v>0</v>
      </c>
      <c r="AM123" s="10">
        <f t="shared" si="75"/>
        <v>0</v>
      </c>
      <c r="AN123" s="9">
        <f>AN128</f>
        <v>0</v>
      </c>
      <c r="AO123" s="10">
        <f t="shared" si="76"/>
        <v>0</v>
      </c>
      <c r="AP123" s="9">
        <f>AP128</f>
        <v>0</v>
      </c>
      <c r="AQ123" s="10">
        <f t="shared" si="77"/>
        <v>0</v>
      </c>
      <c r="AR123" s="9">
        <f>AR128</f>
        <v>0</v>
      </c>
      <c r="AS123" s="10">
        <f t="shared" si="78"/>
        <v>0</v>
      </c>
      <c r="AT123" s="10">
        <f>AT128</f>
        <v>0</v>
      </c>
      <c r="AU123" s="10">
        <f t="shared" si="79"/>
        <v>0</v>
      </c>
      <c r="AV123" s="10">
        <f>AV128</f>
        <v>0</v>
      </c>
      <c r="AW123" s="10">
        <f t="shared" si="80"/>
        <v>0</v>
      </c>
      <c r="AX123" s="10">
        <f>AX128</f>
        <v>0</v>
      </c>
      <c r="AY123" s="10">
        <f t="shared" si="81"/>
        <v>0</v>
      </c>
      <c r="AZ123" s="10">
        <f>AZ128</f>
        <v>0</v>
      </c>
      <c r="BA123" s="10">
        <f t="shared" si="82"/>
        <v>0</v>
      </c>
      <c r="BB123" s="10">
        <f>BB128</f>
        <v>0</v>
      </c>
      <c r="BC123" s="69">
        <f t="shared" si="83"/>
        <v>0</v>
      </c>
      <c r="BD123" s="10">
        <f>BD128</f>
        <v>0</v>
      </c>
      <c r="BE123" s="9">
        <f>BE128</f>
        <v>0</v>
      </c>
      <c r="BF123" s="10">
        <f t="shared" si="84"/>
        <v>0</v>
      </c>
      <c r="BG123" s="9">
        <f>BG128</f>
        <v>0</v>
      </c>
      <c r="BH123" s="10">
        <f t="shared" si="85"/>
        <v>0</v>
      </c>
      <c r="BI123" s="9">
        <f>BI128</f>
        <v>0</v>
      </c>
      <c r="BJ123" s="10">
        <f t="shared" si="86"/>
        <v>0</v>
      </c>
      <c r="BK123" s="9">
        <f>BK128</f>
        <v>0</v>
      </c>
      <c r="BL123" s="10">
        <f t="shared" si="87"/>
        <v>0</v>
      </c>
      <c r="BM123" s="9">
        <f>BM128</f>
        <v>0</v>
      </c>
      <c r="BN123" s="11">
        <f t="shared" si="88"/>
        <v>0</v>
      </c>
      <c r="BO123" s="10">
        <f>BO128</f>
        <v>0</v>
      </c>
      <c r="BP123" s="10">
        <f t="shared" si="89"/>
        <v>0</v>
      </c>
      <c r="BQ123" s="10">
        <f>BQ128</f>
        <v>0</v>
      </c>
      <c r="BR123" s="10">
        <f t="shared" si="90"/>
        <v>0</v>
      </c>
      <c r="BS123" s="10">
        <f>BS128</f>
        <v>0</v>
      </c>
      <c r="BT123" s="10">
        <f t="shared" si="91"/>
        <v>0</v>
      </c>
      <c r="BU123" s="10">
        <f>BU128</f>
        <v>0</v>
      </c>
      <c r="BV123" s="69">
        <f t="shared" si="92"/>
        <v>0</v>
      </c>
      <c r="BW123" s="1"/>
      <c r="BX123" s="1"/>
      <c r="BY123" s="23"/>
    </row>
    <row r="124" spans="1:77" ht="64.5" customHeight="1" x14ac:dyDescent="0.35">
      <c r="A124" s="65" t="s">
        <v>143</v>
      </c>
      <c r="B124" s="73" t="s">
        <v>144</v>
      </c>
      <c r="C124" s="82" t="s">
        <v>39</v>
      </c>
      <c r="D124" s="9">
        <v>65230</v>
      </c>
      <c r="E124" s="9">
        <v>21189.879000000001</v>
      </c>
      <c r="F124" s="10">
        <f t="shared" si="93"/>
        <v>86419.879000000001</v>
      </c>
      <c r="G124" s="9"/>
      <c r="H124" s="10">
        <f t="shared" si="94"/>
        <v>86419.879000000001</v>
      </c>
      <c r="I124" s="9"/>
      <c r="J124" s="10">
        <f t="shared" si="95"/>
        <v>86419.879000000001</v>
      </c>
      <c r="K124" s="9"/>
      <c r="L124" s="10">
        <f t="shared" si="96"/>
        <v>86419.879000000001</v>
      </c>
      <c r="M124" s="9"/>
      <c r="N124" s="10">
        <f t="shared" si="97"/>
        <v>86419.879000000001</v>
      </c>
      <c r="O124" s="9"/>
      <c r="P124" s="10">
        <f t="shared" si="98"/>
        <v>86419.879000000001</v>
      </c>
      <c r="Q124" s="9">
        <v>-70907.100999999995</v>
      </c>
      <c r="R124" s="10">
        <f t="shared" si="99"/>
        <v>15512.778000000006</v>
      </c>
      <c r="S124" s="10"/>
      <c r="T124" s="10">
        <f t="shared" si="100"/>
        <v>15512.778000000006</v>
      </c>
      <c r="U124" s="10"/>
      <c r="V124" s="10">
        <f t="shared" si="101"/>
        <v>15512.778000000006</v>
      </c>
      <c r="W124" s="10"/>
      <c r="X124" s="10">
        <f t="shared" si="102"/>
        <v>15512.778000000006</v>
      </c>
      <c r="Y124" s="10"/>
      <c r="Z124" s="10">
        <f t="shared" si="103"/>
        <v>15512.778000000006</v>
      </c>
      <c r="AA124" s="10"/>
      <c r="AB124" s="10">
        <f t="shared" si="104"/>
        <v>15512.778000000006</v>
      </c>
      <c r="AC124" s="10"/>
      <c r="AD124" s="69">
        <f t="shared" si="71"/>
        <v>15512.778000000006</v>
      </c>
      <c r="AE124" s="10">
        <v>0</v>
      </c>
      <c r="AF124" s="9"/>
      <c r="AG124" s="10">
        <f t="shared" si="72"/>
        <v>0</v>
      </c>
      <c r="AH124" s="9">
        <v>73749.5</v>
      </c>
      <c r="AI124" s="10">
        <f t="shared" si="73"/>
        <v>73749.5</v>
      </c>
      <c r="AJ124" s="9"/>
      <c r="AK124" s="10">
        <f t="shared" si="74"/>
        <v>73749.5</v>
      </c>
      <c r="AL124" s="9"/>
      <c r="AM124" s="10">
        <f t="shared" si="75"/>
        <v>73749.5</v>
      </c>
      <c r="AN124" s="9"/>
      <c r="AO124" s="10">
        <f t="shared" si="76"/>
        <v>73749.5</v>
      </c>
      <c r="AP124" s="9"/>
      <c r="AQ124" s="10">
        <f t="shared" si="77"/>
        <v>73749.5</v>
      </c>
      <c r="AR124" s="9">
        <v>70907.100999999995</v>
      </c>
      <c r="AS124" s="10">
        <f t="shared" si="78"/>
        <v>144656.601</v>
      </c>
      <c r="AT124" s="10"/>
      <c r="AU124" s="10">
        <f t="shared" si="79"/>
        <v>144656.601</v>
      </c>
      <c r="AV124" s="10"/>
      <c r="AW124" s="10">
        <f t="shared" si="80"/>
        <v>144656.601</v>
      </c>
      <c r="AX124" s="10"/>
      <c r="AY124" s="10">
        <f t="shared" si="81"/>
        <v>144656.601</v>
      </c>
      <c r="AZ124" s="10"/>
      <c r="BA124" s="10">
        <f t="shared" si="82"/>
        <v>144656.601</v>
      </c>
      <c r="BB124" s="10"/>
      <c r="BC124" s="69">
        <f t="shared" si="83"/>
        <v>144656.601</v>
      </c>
      <c r="BD124" s="10">
        <v>0</v>
      </c>
      <c r="BE124" s="9"/>
      <c r="BF124" s="10">
        <f t="shared" si="84"/>
        <v>0</v>
      </c>
      <c r="BG124" s="9"/>
      <c r="BH124" s="10">
        <f t="shared" si="85"/>
        <v>0</v>
      </c>
      <c r="BI124" s="9"/>
      <c r="BJ124" s="10">
        <f t="shared" si="86"/>
        <v>0</v>
      </c>
      <c r="BK124" s="9"/>
      <c r="BL124" s="10">
        <f t="shared" si="87"/>
        <v>0</v>
      </c>
      <c r="BM124" s="9"/>
      <c r="BN124" s="11">
        <f t="shared" si="88"/>
        <v>0</v>
      </c>
      <c r="BO124" s="10"/>
      <c r="BP124" s="10">
        <f t="shared" si="89"/>
        <v>0</v>
      </c>
      <c r="BQ124" s="10"/>
      <c r="BR124" s="10">
        <f t="shared" si="90"/>
        <v>0</v>
      </c>
      <c r="BS124" s="10"/>
      <c r="BT124" s="10">
        <f t="shared" si="91"/>
        <v>0</v>
      </c>
      <c r="BU124" s="10"/>
      <c r="BV124" s="69">
        <f t="shared" si="92"/>
        <v>0</v>
      </c>
      <c r="BW124" s="3" t="s">
        <v>145</v>
      </c>
      <c r="BY124" s="23"/>
    </row>
    <row r="125" spans="1:77" ht="54" x14ac:dyDescent="0.35">
      <c r="A125" s="65" t="s">
        <v>146</v>
      </c>
      <c r="B125" s="66" t="s">
        <v>147</v>
      </c>
      <c r="C125" s="82" t="s">
        <v>148</v>
      </c>
      <c r="D125" s="9">
        <v>360031.6</v>
      </c>
      <c r="E125" s="9">
        <v>-50000</v>
      </c>
      <c r="F125" s="10">
        <f t="shared" si="93"/>
        <v>310031.59999999998</v>
      </c>
      <c r="G125" s="9">
        <f>17562.98+5713.793-200000</f>
        <v>-176723.22700000001</v>
      </c>
      <c r="H125" s="10">
        <f t="shared" si="94"/>
        <v>133308.37299999996</v>
      </c>
      <c r="I125" s="9"/>
      <c r="J125" s="10">
        <f t="shared" si="95"/>
        <v>133308.37299999996</v>
      </c>
      <c r="K125" s="9">
        <v>-123523.57</v>
      </c>
      <c r="L125" s="10">
        <f t="shared" si="96"/>
        <v>9784.8029999999562</v>
      </c>
      <c r="M125" s="9"/>
      <c r="N125" s="10">
        <f t="shared" si="97"/>
        <v>9784.8029999999562</v>
      </c>
      <c r="O125" s="9"/>
      <c r="P125" s="10">
        <f t="shared" si="98"/>
        <v>9784.8029999999562</v>
      </c>
      <c r="Q125" s="9">
        <v>-9784.8029999999999</v>
      </c>
      <c r="R125" s="10">
        <f t="shared" si="99"/>
        <v>-4.3655745685100555E-11</v>
      </c>
      <c r="S125" s="10"/>
      <c r="T125" s="10">
        <f t="shared" si="100"/>
        <v>-4.3655745685100555E-11</v>
      </c>
      <c r="U125" s="10"/>
      <c r="V125" s="10">
        <f t="shared" si="101"/>
        <v>-4.3655745685100555E-11</v>
      </c>
      <c r="W125" s="10"/>
      <c r="X125" s="10">
        <f t="shared" si="102"/>
        <v>-4.3655745685100555E-11</v>
      </c>
      <c r="Y125" s="10"/>
      <c r="Z125" s="10">
        <f t="shared" si="103"/>
        <v>-4.3655745685100555E-11</v>
      </c>
      <c r="AA125" s="10"/>
      <c r="AB125" s="10">
        <f t="shared" si="104"/>
        <v>-4.3655745685100555E-11</v>
      </c>
      <c r="AC125" s="10"/>
      <c r="AD125" s="69">
        <f t="shared" si="71"/>
        <v>-4.3655745685100555E-11</v>
      </c>
      <c r="AE125" s="10">
        <v>87519</v>
      </c>
      <c r="AF125" s="9">
        <v>67940.256999999998</v>
      </c>
      <c r="AG125" s="10">
        <f t="shared" si="72"/>
        <v>155459.25699999998</v>
      </c>
      <c r="AH125" s="9">
        <v>200000</v>
      </c>
      <c r="AI125" s="10">
        <f t="shared" si="73"/>
        <v>355459.25699999998</v>
      </c>
      <c r="AJ125" s="9">
        <v>123523.57</v>
      </c>
      <c r="AK125" s="10">
        <f t="shared" si="74"/>
        <v>478982.82699999999</v>
      </c>
      <c r="AL125" s="9"/>
      <c r="AM125" s="10">
        <f t="shared" si="75"/>
        <v>478982.82699999999</v>
      </c>
      <c r="AN125" s="9"/>
      <c r="AO125" s="10">
        <f t="shared" si="76"/>
        <v>478982.82699999999</v>
      </c>
      <c r="AP125" s="9"/>
      <c r="AQ125" s="10">
        <f t="shared" si="77"/>
        <v>478982.82699999999</v>
      </c>
      <c r="AR125" s="9">
        <v>9784.8029999999999</v>
      </c>
      <c r="AS125" s="10">
        <f t="shared" si="78"/>
        <v>488767.63</v>
      </c>
      <c r="AT125" s="10"/>
      <c r="AU125" s="10">
        <f t="shared" si="79"/>
        <v>488767.63</v>
      </c>
      <c r="AV125" s="10"/>
      <c r="AW125" s="10">
        <f t="shared" si="80"/>
        <v>488767.63</v>
      </c>
      <c r="AX125" s="10"/>
      <c r="AY125" s="10">
        <f t="shared" si="81"/>
        <v>488767.63</v>
      </c>
      <c r="AZ125" s="10"/>
      <c r="BA125" s="10">
        <f t="shared" si="82"/>
        <v>488767.63</v>
      </c>
      <c r="BB125" s="10"/>
      <c r="BC125" s="69">
        <f t="shared" si="83"/>
        <v>488767.63</v>
      </c>
      <c r="BD125" s="10">
        <v>0</v>
      </c>
      <c r="BE125" s="9"/>
      <c r="BF125" s="10">
        <f t="shared" si="84"/>
        <v>0</v>
      </c>
      <c r="BG125" s="9"/>
      <c r="BH125" s="10">
        <f t="shared" si="85"/>
        <v>0</v>
      </c>
      <c r="BI125" s="9"/>
      <c r="BJ125" s="10">
        <f t="shared" si="86"/>
        <v>0</v>
      </c>
      <c r="BK125" s="9"/>
      <c r="BL125" s="10">
        <f t="shared" si="87"/>
        <v>0</v>
      </c>
      <c r="BM125" s="9"/>
      <c r="BN125" s="11">
        <f t="shared" si="88"/>
        <v>0</v>
      </c>
      <c r="BO125" s="10"/>
      <c r="BP125" s="10">
        <f t="shared" si="89"/>
        <v>0</v>
      </c>
      <c r="BQ125" s="10"/>
      <c r="BR125" s="10">
        <f t="shared" si="90"/>
        <v>0</v>
      </c>
      <c r="BS125" s="10"/>
      <c r="BT125" s="10">
        <f t="shared" si="91"/>
        <v>0</v>
      </c>
      <c r="BU125" s="10"/>
      <c r="BV125" s="69">
        <f t="shared" si="92"/>
        <v>0</v>
      </c>
      <c r="BW125" s="3" t="s">
        <v>149</v>
      </c>
      <c r="BY125" s="23"/>
    </row>
    <row r="126" spans="1:77" ht="54" x14ac:dyDescent="0.35">
      <c r="A126" s="65" t="s">
        <v>150</v>
      </c>
      <c r="B126" s="83" t="s">
        <v>151</v>
      </c>
      <c r="C126" s="73" t="s">
        <v>148</v>
      </c>
      <c r="D126" s="9">
        <f>D128</f>
        <v>226860</v>
      </c>
      <c r="E126" s="9">
        <f>E128</f>
        <v>0</v>
      </c>
      <c r="F126" s="10">
        <f t="shared" si="93"/>
        <v>226860</v>
      </c>
      <c r="G126" s="9">
        <f>G128</f>
        <v>0</v>
      </c>
      <c r="H126" s="10">
        <f t="shared" si="94"/>
        <v>226860</v>
      </c>
      <c r="I126" s="9">
        <f>I128</f>
        <v>0</v>
      </c>
      <c r="J126" s="10">
        <f t="shared" si="95"/>
        <v>226860</v>
      </c>
      <c r="K126" s="9">
        <f>K128</f>
        <v>0</v>
      </c>
      <c r="L126" s="10">
        <f t="shared" si="96"/>
        <v>226860</v>
      </c>
      <c r="M126" s="9">
        <f>M128</f>
        <v>0</v>
      </c>
      <c r="N126" s="10">
        <f t="shared" si="97"/>
        <v>226860</v>
      </c>
      <c r="O126" s="9">
        <f>O128</f>
        <v>0</v>
      </c>
      <c r="P126" s="10">
        <f t="shared" si="98"/>
        <v>226860</v>
      </c>
      <c r="Q126" s="9">
        <f>Q128</f>
        <v>0</v>
      </c>
      <c r="R126" s="10">
        <f t="shared" si="99"/>
        <v>226860</v>
      </c>
      <c r="S126" s="10">
        <f>S128</f>
        <v>0</v>
      </c>
      <c r="T126" s="10">
        <f t="shared" si="100"/>
        <v>226860</v>
      </c>
      <c r="U126" s="10">
        <f>U128</f>
        <v>0</v>
      </c>
      <c r="V126" s="10">
        <f t="shared" si="101"/>
        <v>226860</v>
      </c>
      <c r="W126" s="10">
        <f>W128</f>
        <v>0</v>
      </c>
      <c r="X126" s="10">
        <f t="shared" si="102"/>
        <v>226860</v>
      </c>
      <c r="Y126" s="10">
        <f>Y128</f>
        <v>0</v>
      </c>
      <c r="Z126" s="10">
        <f t="shared" si="103"/>
        <v>226860</v>
      </c>
      <c r="AA126" s="10">
        <f>AA128</f>
        <v>0</v>
      </c>
      <c r="AB126" s="10">
        <f t="shared" si="104"/>
        <v>226860</v>
      </c>
      <c r="AC126" s="10">
        <f>AC128</f>
        <v>0</v>
      </c>
      <c r="AD126" s="69">
        <f t="shared" si="71"/>
        <v>226860</v>
      </c>
      <c r="AE126" s="10">
        <f>AE128</f>
        <v>0</v>
      </c>
      <c r="AF126" s="9">
        <f>AF128</f>
        <v>0</v>
      </c>
      <c r="AG126" s="10">
        <f t="shared" si="72"/>
        <v>0</v>
      </c>
      <c r="AH126" s="9">
        <f>AH128</f>
        <v>0</v>
      </c>
      <c r="AI126" s="10">
        <f t="shared" si="73"/>
        <v>0</v>
      </c>
      <c r="AJ126" s="9">
        <f>AJ128</f>
        <v>0</v>
      </c>
      <c r="AK126" s="10">
        <f t="shared" si="74"/>
        <v>0</v>
      </c>
      <c r="AL126" s="9">
        <f>AL128</f>
        <v>0</v>
      </c>
      <c r="AM126" s="10">
        <f t="shared" si="75"/>
        <v>0</v>
      </c>
      <c r="AN126" s="9">
        <f>AN128</f>
        <v>0</v>
      </c>
      <c r="AO126" s="10">
        <f t="shared" si="76"/>
        <v>0</v>
      </c>
      <c r="AP126" s="9">
        <f>AP128</f>
        <v>0</v>
      </c>
      <c r="AQ126" s="10">
        <f t="shared" si="77"/>
        <v>0</v>
      </c>
      <c r="AR126" s="9">
        <f>AR128</f>
        <v>0</v>
      </c>
      <c r="AS126" s="10">
        <f t="shared" si="78"/>
        <v>0</v>
      </c>
      <c r="AT126" s="10">
        <f>AT128</f>
        <v>0</v>
      </c>
      <c r="AU126" s="10">
        <f t="shared" si="79"/>
        <v>0</v>
      </c>
      <c r="AV126" s="10">
        <f>AV128</f>
        <v>0</v>
      </c>
      <c r="AW126" s="10">
        <f t="shared" si="80"/>
        <v>0</v>
      </c>
      <c r="AX126" s="10">
        <f>AX128</f>
        <v>0</v>
      </c>
      <c r="AY126" s="10">
        <f t="shared" si="81"/>
        <v>0</v>
      </c>
      <c r="AZ126" s="10">
        <f>AZ128</f>
        <v>0</v>
      </c>
      <c r="BA126" s="10">
        <f t="shared" si="82"/>
        <v>0</v>
      </c>
      <c r="BB126" s="10">
        <f>BB128</f>
        <v>0</v>
      </c>
      <c r="BC126" s="69">
        <f t="shared" si="83"/>
        <v>0</v>
      </c>
      <c r="BD126" s="10">
        <f>BD128</f>
        <v>0</v>
      </c>
      <c r="BE126" s="9">
        <f>BE128</f>
        <v>0</v>
      </c>
      <c r="BF126" s="10">
        <f t="shared" si="84"/>
        <v>0</v>
      </c>
      <c r="BG126" s="9">
        <f>BG128</f>
        <v>0</v>
      </c>
      <c r="BH126" s="10">
        <f t="shared" si="85"/>
        <v>0</v>
      </c>
      <c r="BI126" s="9">
        <f>BI128</f>
        <v>0</v>
      </c>
      <c r="BJ126" s="10">
        <f t="shared" si="86"/>
        <v>0</v>
      </c>
      <c r="BK126" s="9">
        <f>BK128</f>
        <v>0</v>
      </c>
      <c r="BL126" s="10">
        <f t="shared" si="87"/>
        <v>0</v>
      </c>
      <c r="BM126" s="9">
        <f>BM128</f>
        <v>0</v>
      </c>
      <c r="BN126" s="11">
        <f t="shared" si="88"/>
        <v>0</v>
      </c>
      <c r="BO126" s="10">
        <f>BO128</f>
        <v>0</v>
      </c>
      <c r="BP126" s="10">
        <f t="shared" si="89"/>
        <v>0</v>
      </c>
      <c r="BQ126" s="10">
        <f>BQ128</f>
        <v>0</v>
      </c>
      <c r="BR126" s="10">
        <f t="shared" si="90"/>
        <v>0</v>
      </c>
      <c r="BS126" s="10">
        <f>BS128</f>
        <v>0</v>
      </c>
      <c r="BT126" s="10">
        <f t="shared" si="91"/>
        <v>0</v>
      </c>
      <c r="BU126" s="10">
        <f>BU128</f>
        <v>0</v>
      </c>
      <c r="BV126" s="69">
        <f t="shared" si="92"/>
        <v>0</v>
      </c>
      <c r="BY126" s="23"/>
    </row>
    <row r="127" spans="1:77" x14ac:dyDescent="0.35">
      <c r="A127" s="65"/>
      <c r="B127" s="73" t="s">
        <v>31</v>
      </c>
      <c r="C127" s="73"/>
      <c r="D127" s="9"/>
      <c r="E127" s="9"/>
      <c r="F127" s="10"/>
      <c r="G127" s="9"/>
      <c r="H127" s="10"/>
      <c r="I127" s="9"/>
      <c r="J127" s="10"/>
      <c r="K127" s="9"/>
      <c r="L127" s="10"/>
      <c r="M127" s="9"/>
      <c r="N127" s="10"/>
      <c r="O127" s="9"/>
      <c r="P127" s="10"/>
      <c r="Q127" s="9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69"/>
      <c r="AE127" s="10"/>
      <c r="AF127" s="9"/>
      <c r="AG127" s="10"/>
      <c r="AH127" s="9"/>
      <c r="AI127" s="10"/>
      <c r="AJ127" s="9"/>
      <c r="AK127" s="10"/>
      <c r="AL127" s="9"/>
      <c r="AM127" s="10"/>
      <c r="AN127" s="9"/>
      <c r="AO127" s="10"/>
      <c r="AP127" s="9"/>
      <c r="AQ127" s="10"/>
      <c r="AR127" s="9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69"/>
      <c r="BD127" s="10"/>
      <c r="BE127" s="9"/>
      <c r="BF127" s="10"/>
      <c r="BG127" s="9"/>
      <c r="BH127" s="10"/>
      <c r="BI127" s="9"/>
      <c r="BJ127" s="10"/>
      <c r="BK127" s="9"/>
      <c r="BL127" s="10"/>
      <c r="BM127" s="9"/>
      <c r="BN127" s="11"/>
      <c r="BO127" s="10"/>
      <c r="BP127" s="10"/>
      <c r="BQ127" s="10"/>
      <c r="BR127" s="10"/>
      <c r="BS127" s="10"/>
      <c r="BT127" s="10"/>
      <c r="BU127" s="10"/>
      <c r="BV127" s="69"/>
      <c r="BY127" s="23"/>
    </row>
    <row r="128" spans="1:77" x14ac:dyDescent="0.35">
      <c r="A128" s="65"/>
      <c r="B128" s="83" t="s">
        <v>34</v>
      </c>
      <c r="C128" s="78" t="s">
        <v>30</v>
      </c>
      <c r="D128" s="9">
        <v>226860</v>
      </c>
      <c r="E128" s="9"/>
      <c r="F128" s="10">
        <f t="shared" si="93"/>
        <v>226860</v>
      </c>
      <c r="G128" s="9"/>
      <c r="H128" s="10">
        <f t="shared" si="94"/>
        <v>226860</v>
      </c>
      <c r="I128" s="9"/>
      <c r="J128" s="10">
        <f t="shared" si="95"/>
        <v>226860</v>
      </c>
      <c r="K128" s="9"/>
      <c r="L128" s="10">
        <f t="shared" si="96"/>
        <v>226860</v>
      </c>
      <c r="M128" s="9"/>
      <c r="N128" s="10">
        <f t="shared" si="97"/>
        <v>226860</v>
      </c>
      <c r="O128" s="9"/>
      <c r="P128" s="10">
        <f t="shared" si="98"/>
        <v>226860</v>
      </c>
      <c r="Q128" s="9"/>
      <c r="R128" s="10">
        <f t="shared" si="99"/>
        <v>226860</v>
      </c>
      <c r="S128" s="10"/>
      <c r="T128" s="10">
        <f t="shared" si="100"/>
        <v>226860</v>
      </c>
      <c r="U128" s="10"/>
      <c r="V128" s="10">
        <f t="shared" si="101"/>
        <v>226860</v>
      </c>
      <c r="W128" s="10"/>
      <c r="X128" s="10">
        <f t="shared" si="102"/>
        <v>226860</v>
      </c>
      <c r="Y128" s="10"/>
      <c r="Z128" s="10">
        <f t="shared" si="103"/>
        <v>226860</v>
      </c>
      <c r="AA128" s="10"/>
      <c r="AB128" s="10">
        <f t="shared" si="104"/>
        <v>226860</v>
      </c>
      <c r="AC128" s="10"/>
      <c r="AD128" s="69">
        <f t="shared" si="71"/>
        <v>226860</v>
      </c>
      <c r="AE128" s="10">
        <v>0</v>
      </c>
      <c r="AF128" s="9"/>
      <c r="AG128" s="10">
        <f t="shared" si="72"/>
        <v>0</v>
      </c>
      <c r="AH128" s="9"/>
      <c r="AI128" s="10">
        <f t="shared" si="73"/>
        <v>0</v>
      </c>
      <c r="AJ128" s="9"/>
      <c r="AK128" s="10">
        <f t="shared" si="74"/>
        <v>0</v>
      </c>
      <c r="AL128" s="9"/>
      <c r="AM128" s="10">
        <f t="shared" si="75"/>
        <v>0</v>
      </c>
      <c r="AN128" s="9"/>
      <c r="AO128" s="10">
        <f t="shared" si="76"/>
        <v>0</v>
      </c>
      <c r="AP128" s="9"/>
      <c r="AQ128" s="10">
        <f t="shared" si="77"/>
        <v>0</v>
      </c>
      <c r="AR128" s="9"/>
      <c r="AS128" s="10">
        <f t="shared" si="78"/>
        <v>0</v>
      </c>
      <c r="AT128" s="10"/>
      <c r="AU128" s="10">
        <f t="shared" si="79"/>
        <v>0</v>
      </c>
      <c r="AV128" s="10"/>
      <c r="AW128" s="10">
        <f t="shared" si="80"/>
        <v>0</v>
      </c>
      <c r="AX128" s="10"/>
      <c r="AY128" s="10">
        <f t="shared" si="81"/>
        <v>0</v>
      </c>
      <c r="AZ128" s="10"/>
      <c r="BA128" s="10">
        <f t="shared" si="82"/>
        <v>0</v>
      </c>
      <c r="BB128" s="10"/>
      <c r="BC128" s="69">
        <f t="shared" si="83"/>
        <v>0</v>
      </c>
      <c r="BD128" s="10">
        <v>0</v>
      </c>
      <c r="BE128" s="9"/>
      <c r="BF128" s="10">
        <f t="shared" si="84"/>
        <v>0</v>
      </c>
      <c r="BG128" s="9"/>
      <c r="BH128" s="10">
        <f t="shared" si="85"/>
        <v>0</v>
      </c>
      <c r="BI128" s="9"/>
      <c r="BJ128" s="10">
        <f t="shared" si="86"/>
        <v>0</v>
      </c>
      <c r="BK128" s="9"/>
      <c r="BL128" s="10">
        <f t="shared" si="87"/>
        <v>0</v>
      </c>
      <c r="BM128" s="9"/>
      <c r="BN128" s="11">
        <f t="shared" si="88"/>
        <v>0</v>
      </c>
      <c r="BO128" s="10"/>
      <c r="BP128" s="10">
        <f t="shared" si="89"/>
        <v>0</v>
      </c>
      <c r="BQ128" s="10"/>
      <c r="BR128" s="10">
        <f t="shared" si="90"/>
        <v>0</v>
      </c>
      <c r="BS128" s="10"/>
      <c r="BT128" s="10">
        <f t="shared" si="91"/>
        <v>0</v>
      </c>
      <c r="BU128" s="10"/>
      <c r="BV128" s="69">
        <f t="shared" si="92"/>
        <v>0</v>
      </c>
      <c r="BW128" s="3" t="s">
        <v>152</v>
      </c>
      <c r="BY128" s="23"/>
    </row>
    <row r="129" spans="1:77" ht="72" x14ac:dyDescent="0.35">
      <c r="A129" s="65" t="s">
        <v>153</v>
      </c>
      <c r="B129" s="83" t="s">
        <v>154</v>
      </c>
      <c r="C129" s="73" t="s">
        <v>95</v>
      </c>
      <c r="D129" s="9"/>
      <c r="E129" s="9"/>
      <c r="F129" s="10"/>
      <c r="G129" s="9">
        <v>13660</v>
      </c>
      <c r="H129" s="10">
        <f t="shared" si="94"/>
        <v>13660</v>
      </c>
      <c r="I129" s="9"/>
      <c r="J129" s="10">
        <f t="shared" si="95"/>
        <v>13660</v>
      </c>
      <c r="K129" s="9"/>
      <c r="L129" s="10">
        <f t="shared" si="96"/>
        <v>13660</v>
      </c>
      <c r="M129" s="9"/>
      <c r="N129" s="10">
        <f t="shared" si="97"/>
        <v>13660</v>
      </c>
      <c r="O129" s="9"/>
      <c r="P129" s="10">
        <f t="shared" si="98"/>
        <v>13660</v>
      </c>
      <c r="Q129" s="9"/>
      <c r="R129" s="10">
        <f t="shared" si="99"/>
        <v>13660</v>
      </c>
      <c r="S129" s="10"/>
      <c r="T129" s="10">
        <f t="shared" si="100"/>
        <v>13660</v>
      </c>
      <c r="U129" s="10"/>
      <c r="V129" s="10">
        <f t="shared" si="101"/>
        <v>13660</v>
      </c>
      <c r="W129" s="10"/>
      <c r="X129" s="10">
        <f t="shared" si="102"/>
        <v>13660</v>
      </c>
      <c r="Y129" s="10"/>
      <c r="Z129" s="10">
        <f t="shared" si="103"/>
        <v>13660</v>
      </c>
      <c r="AA129" s="10"/>
      <c r="AB129" s="10">
        <f t="shared" si="104"/>
        <v>13660</v>
      </c>
      <c r="AC129" s="10"/>
      <c r="AD129" s="69">
        <f t="shared" si="71"/>
        <v>13660</v>
      </c>
      <c r="AE129" s="10"/>
      <c r="AF129" s="9"/>
      <c r="AG129" s="10"/>
      <c r="AH129" s="9"/>
      <c r="AI129" s="10">
        <f t="shared" si="73"/>
        <v>0</v>
      </c>
      <c r="AJ129" s="9"/>
      <c r="AK129" s="10">
        <f t="shared" si="74"/>
        <v>0</v>
      </c>
      <c r="AL129" s="9"/>
      <c r="AM129" s="10">
        <f t="shared" si="75"/>
        <v>0</v>
      </c>
      <c r="AN129" s="9"/>
      <c r="AO129" s="10">
        <f t="shared" si="76"/>
        <v>0</v>
      </c>
      <c r="AP129" s="9"/>
      <c r="AQ129" s="10">
        <f t="shared" si="77"/>
        <v>0</v>
      </c>
      <c r="AR129" s="9"/>
      <c r="AS129" s="10">
        <f t="shared" si="78"/>
        <v>0</v>
      </c>
      <c r="AT129" s="10"/>
      <c r="AU129" s="10">
        <f t="shared" si="79"/>
        <v>0</v>
      </c>
      <c r="AV129" s="10"/>
      <c r="AW129" s="10">
        <f t="shared" si="80"/>
        <v>0</v>
      </c>
      <c r="AX129" s="10"/>
      <c r="AY129" s="10">
        <f t="shared" si="81"/>
        <v>0</v>
      </c>
      <c r="AZ129" s="10"/>
      <c r="BA129" s="10">
        <f t="shared" si="82"/>
        <v>0</v>
      </c>
      <c r="BB129" s="10"/>
      <c r="BC129" s="69">
        <f t="shared" si="83"/>
        <v>0</v>
      </c>
      <c r="BD129" s="10"/>
      <c r="BE129" s="9"/>
      <c r="BF129" s="10"/>
      <c r="BG129" s="9"/>
      <c r="BH129" s="10">
        <f t="shared" si="85"/>
        <v>0</v>
      </c>
      <c r="BI129" s="9"/>
      <c r="BJ129" s="10">
        <f t="shared" si="86"/>
        <v>0</v>
      </c>
      <c r="BK129" s="9"/>
      <c r="BL129" s="10">
        <f t="shared" si="87"/>
        <v>0</v>
      </c>
      <c r="BM129" s="9"/>
      <c r="BN129" s="11">
        <f t="shared" si="88"/>
        <v>0</v>
      </c>
      <c r="BO129" s="10"/>
      <c r="BP129" s="10">
        <f t="shared" si="89"/>
        <v>0</v>
      </c>
      <c r="BQ129" s="10"/>
      <c r="BR129" s="10">
        <f t="shared" si="90"/>
        <v>0</v>
      </c>
      <c r="BS129" s="10"/>
      <c r="BT129" s="10">
        <f t="shared" si="91"/>
        <v>0</v>
      </c>
      <c r="BU129" s="10"/>
      <c r="BV129" s="69">
        <f t="shared" si="92"/>
        <v>0</v>
      </c>
      <c r="BW129" s="3" t="s">
        <v>155</v>
      </c>
      <c r="BY129" s="23"/>
    </row>
    <row r="130" spans="1:77" ht="54" x14ac:dyDescent="0.35">
      <c r="A130" s="65" t="s">
        <v>156</v>
      </c>
      <c r="B130" s="83" t="s">
        <v>157</v>
      </c>
      <c r="C130" s="73" t="s">
        <v>39</v>
      </c>
      <c r="D130" s="9"/>
      <c r="E130" s="9"/>
      <c r="F130" s="10"/>
      <c r="G130" s="9">
        <v>29.154</v>
      </c>
      <c r="H130" s="10">
        <f t="shared" si="94"/>
        <v>29.154</v>
      </c>
      <c r="I130" s="9"/>
      <c r="J130" s="10">
        <f t="shared" si="95"/>
        <v>29.154</v>
      </c>
      <c r="K130" s="9"/>
      <c r="L130" s="10">
        <f t="shared" si="96"/>
        <v>29.154</v>
      </c>
      <c r="M130" s="9"/>
      <c r="N130" s="10">
        <f t="shared" si="97"/>
        <v>29.154</v>
      </c>
      <c r="O130" s="9"/>
      <c r="P130" s="10">
        <f t="shared" si="98"/>
        <v>29.154</v>
      </c>
      <c r="Q130" s="9"/>
      <c r="R130" s="10">
        <f t="shared" si="99"/>
        <v>29.154</v>
      </c>
      <c r="S130" s="10"/>
      <c r="T130" s="10">
        <f t="shared" si="100"/>
        <v>29.154</v>
      </c>
      <c r="U130" s="10"/>
      <c r="V130" s="10">
        <f t="shared" si="101"/>
        <v>29.154</v>
      </c>
      <c r="W130" s="10"/>
      <c r="X130" s="10">
        <f t="shared" si="102"/>
        <v>29.154</v>
      </c>
      <c r="Y130" s="10"/>
      <c r="Z130" s="10">
        <f t="shared" si="103"/>
        <v>29.154</v>
      </c>
      <c r="AA130" s="10"/>
      <c r="AB130" s="10">
        <f t="shared" si="104"/>
        <v>29.154</v>
      </c>
      <c r="AC130" s="10"/>
      <c r="AD130" s="69">
        <f t="shared" si="71"/>
        <v>29.154</v>
      </c>
      <c r="AE130" s="10"/>
      <c r="AF130" s="9"/>
      <c r="AG130" s="10"/>
      <c r="AH130" s="9"/>
      <c r="AI130" s="10">
        <f t="shared" si="73"/>
        <v>0</v>
      </c>
      <c r="AJ130" s="9"/>
      <c r="AK130" s="10">
        <f t="shared" si="74"/>
        <v>0</v>
      </c>
      <c r="AL130" s="9"/>
      <c r="AM130" s="10">
        <f t="shared" si="75"/>
        <v>0</v>
      </c>
      <c r="AN130" s="9"/>
      <c r="AO130" s="10">
        <f t="shared" si="76"/>
        <v>0</v>
      </c>
      <c r="AP130" s="9"/>
      <c r="AQ130" s="10">
        <f t="shared" si="77"/>
        <v>0</v>
      </c>
      <c r="AR130" s="9"/>
      <c r="AS130" s="10">
        <f t="shared" si="78"/>
        <v>0</v>
      </c>
      <c r="AT130" s="10"/>
      <c r="AU130" s="10">
        <f t="shared" si="79"/>
        <v>0</v>
      </c>
      <c r="AV130" s="10"/>
      <c r="AW130" s="10">
        <f t="shared" si="80"/>
        <v>0</v>
      </c>
      <c r="AX130" s="10"/>
      <c r="AY130" s="10">
        <f t="shared" si="81"/>
        <v>0</v>
      </c>
      <c r="AZ130" s="10"/>
      <c r="BA130" s="10">
        <f t="shared" si="82"/>
        <v>0</v>
      </c>
      <c r="BB130" s="10"/>
      <c r="BC130" s="69">
        <f t="shared" si="83"/>
        <v>0</v>
      </c>
      <c r="BD130" s="10"/>
      <c r="BE130" s="9"/>
      <c r="BF130" s="10"/>
      <c r="BG130" s="9"/>
      <c r="BH130" s="10">
        <f t="shared" si="85"/>
        <v>0</v>
      </c>
      <c r="BI130" s="9"/>
      <c r="BJ130" s="10">
        <f t="shared" si="86"/>
        <v>0</v>
      </c>
      <c r="BK130" s="9"/>
      <c r="BL130" s="10">
        <f t="shared" si="87"/>
        <v>0</v>
      </c>
      <c r="BM130" s="9"/>
      <c r="BN130" s="11">
        <f t="shared" si="88"/>
        <v>0</v>
      </c>
      <c r="BO130" s="10"/>
      <c r="BP130" s="10">
        <f t="shared" si="89"/>
        <v>0</v>
      </c>
      <c r="BQ130" s="10"/>
      <c r="BR130" s="10">
        <f t="shared" si="90"/>
        <v>0</v>
      </c>
      <c r="BS130" s="10"/>
      <c r="BT130" s="10">
        <f t="shared" si="91"/>
        <v>0</v>
      </c>
      <c r="BU130" s="10"/>
      <c r="BV130" s="69">
        <f t="shared" si="92"/>
        <v>0</v>
      </c>
      <c r="BW130" s="3" t="s">
        <v>158</v>
      </c>
      <c r="BY130" s="23"/>
    </row>
    <row r="131" spans="1:77" x14ac:dyDescent="0.35">
      <c r="A131" s="65"/>
      <c r="B131" s="73" t="s">
        <v>159</v>
      </c>
      <c r="C131" s="78" t="s">
        <v>30</v>
      </c>
      <c r="D131" s="10">
        <f>D135+D136+D137+D138+D139+D140+D144+D148</f>
        <v>129061.20000000001</v>
      </c>
      <c r="E131" s="10">
        <f>E135+E136+E137+E138+E139+E140+E144+E148</f>
        <v>-1425.779</v>
      </c>
      <c r="F131" s="10">
        <f t="shared" si="93"/>
        <v>127635.42100000002</v>
      </c>
      <c r="G131" s="10">
        <f>G135+G136+G137+G138+G139+G140+G144+G148+G152+G153+G154</f>
        <v>24441.925999999999</v>
      </c>
      <c r="H131" s="10">
        <f t="shared" si="94"/>
        <v>152077.34700000001</v>
      </c>
      <c r="I131" s="10">
        <f>I135+I136+I137+I138+I139+I140+I144+I148+I152+I153+I154</f>
        <v>0</v>
      </c>
      <c r="J131" s="10">
        <f t="shared" si="95"/>
        <v>152077.34700000001</v>
      </c>
      <c r="K131" s="10">
        <f>K135+K136+K137+K138+K139+K140+K144+K148+K152+K153+K154</f>
        <v>659.62699999999995</v>
      </c>
      <c r="L131" s="10">
        <f t="shared" si="96"/>
        <v>152736.97400000002</v>
      </c>
      <c r="M131" s="10">
        <f>M135+M136+M137+M138+M139+M140+M144+M148+M152+M153+M154</f>
        <v>-5338.8189999999995</v>
      </c>
      <c r="N131" s="10">
        <f t="shared" si="97"/>
        <v>147398.15500000003</v>
      </c>
      <c r="O131" s="10">
        <f>O135+O136+O137+O138+O139+O140+O144+O148+O152+O153+O154</f>
        <v>-12.193</v>
      </c>
      <c r="P131" s="10">
        <f t="shared" si="98"/>
        <v>147385.96200000003</v>
      </c>
      <c r="Q131" s="10">
        <f>Q135+Q136+Q137+Q138+Q139+Q140+Q144+Q148+Q152+Q153+Q154+Q155</f>
        <v>-2.8421709430404007E-14</v>
      </c>
      <c r="R131" s="10">
        <f t="shared" si="99"/>
        <v>147385.96200000003</v>
      </c>
      <c r="S131" s="10">
        <f>S135+S136+S137+S138+S139+S140+S144+S148+S152+S153+S154+S155</f>
        <v>0</v>
      </c>
      <c r="T131" s="10">
        <f t="shared" si="100"/>
        <v>147385.96200000003</v>
      </c>
      <c r="U131" s="10">
        <f>U135+U136+U137+U138+U139+U140+U144+U148+U152+U153+U154+U155</f>
        <v>0</v>
      </c>
      <c r="V131" s="10">
        <f t="shared" si="101"/>
        <v>147385.96200000003</v>
      </c>
      <c r="W131" s="10">
        <f>W135+W136+W137+W138+W139+W140+W144+W148+W152+W153+W154+W155</f>
        <v>-68386.8</v>
      </c>
      <c r="X131" s="10">
        <f t="shared" si="102"/>
        <v>78999.162000000026</v>
      </c>
      <c r="Y131" s="10">
        <f>Y135+Y136+Y137+Y138+Y139+Y140+Y144+Y148+Y152+Y153+Y154+Y155</f>
        <v>0</v>
      </c>
      <c r="Z131" s="10">
        <f t="shared" si="103"/>
        <v>78999.162000000026</v>
      </c>
      <c r="AA131" s="10">
        <f>AA135+AA136+AA137+AA138+AA139+AA140+AA144+AA148+AA152+AA153+AA154+AA155</f>
        <v>0</v>
      </c>
      <c r="AB131" s="10">
        <f t="shared" si="104"/>
        <v>78999.162000000026</v>
      </c>
      <c r="AC131" s="10">
        <f>AC135+AC136+AC137+AC138+AC139+AC140+AC144+AC148+AC152+AC153+AC154+AC155</f>
        <v>0</v>
      </c>
      <c r="AD131" s="69">
        <f t="shared" si="71"/>
        <v>78999.162000000026</v>
      </c>
      <c r="AE131" s="10">
        <f>AE135+AE136+AE137+AE138+AE139+AE140+AE144+AE148</f>
        <v>40592.799999999996</v>
      </c>
      <c r="AF131" s="10">
        <f>AF135+AF136+AF137+AF138+AF139+AF140+AF144+AF148</f>
        <v>0</v>
      </c>
      <c r="AG131" s="10">
        <f t="shared" si="72"/>
        <v>40592.799999999996</v>
      </c>
      <c r="AH131" s="10">
        <f>AH135+AH136+AH137+AH138+AH139+AH140+AH144+AH148+AH152+AH153+AH154</f>
        <v>0</v>
      </c>
      <c r="AI131" s="10">
        <f t="shared" si="73"/>
        <v>40592.799999999996</v>
      </c>
      <c r="AJ131" s="10">
        <f>AJ135+AJ136+AJ137+AJ138+AJ139+AJ140+AJ144+AJ148+AJ152+AJ153+AJ154</f>
        <v>0</v>
      </c>
      <c r="AK131" s="10">
        <f t="shared" si="74"/>
        <v>40592.799999999996</v>
      </c>
      <c r="AL131" s="10">
        <f>AL135+AL136+AL137+AL138+AL139+AL140+AL144+AL148+AL152+AL153+AL154</f>
        <v>0</v>
      </c>
      <c r="AM131" s="10">
        <f t="shared" si="75"/>
        <v>40592.799999999996</v>
      </c>
      <c r="AN131" s="10">
        <f>AN135+AN136+AN137+AN138+AN139+AN140+AN144+AN148+AN152+AN153+AN154</f>
        <v>1914</v>
      </c>
      <c r="AO131" s="10">
        <f t="shared" si="76"/>
        <v>42506.799999999996</v>
      </c>
      <c r="AP131" s="10">
        <f>AP135+AP136+AP137+AP138+AP139+AP140+AP144+AP148+AP152+AP153+AP154</f>
        <v>0</v>
      </c>
      <c r="AQ131" s="10">
        <f t="shared" si="77"/>
        <v>42506.799999999996</v>
      </c>
      <c r="AR131" s="10">
        <f>AR135+AR136+AR137+AR138+AR139+AR140+AR144+AR148+AR152+AR153+AR154+AR155</f>
        <v>537636.15800000005</v>
      </c>
      <c r="AS131" s="10">
        <f t="shared" si="78"/>
        <v>580142.9580000001</v>
      </c>
      <c r="AT131" s="10">
        <f>AT135+AT136+AT137+AT138+AT139+AT140+AT144+AT148+AT152+AT153+AT154+AT155</f>
        <v>-579.1</v>
      </c>
      <c r="AU131" s="10">
        <f t="shared" si="79"/>
        <v>579563.85800000012</v>
      </c>
      <c r="AV131" s="10">
        <f>AV135+AV136+AV137+AV138+AV139+AV140+AV144+AV148+AV152+AV153+AV154+AV155</f>
        <v>0</v>
      </c>
      <c r="AW131" s="10">
        <f t="shared" si="80"/>
        <v>579563.85800000012</v>
      </c>
      <c r="AX131" s="10">
        <f>AX135+AX136+AX137+AX138+AX139+AX140+AX144+AX148+AX152+AX153+AX154+AX155</f>
        <v>40832.110999999997</v>
      </c>
      <c r="AY131" s="10">
        <f t="shared" si="81"/>
        <v>620395.96900000016</v>
      </c>
      <c r="AZ131" s="10">
        <f>AZ135+AZ136+AZ137+AZ138+AZ139+AZ140+AZ144+AZ148+AZ152+AZ153+AZ154+AZ155</f>
        <v>0</v>
      </c>
      <c r="BA131" s="10">
        <f t="shared" si="82"/>
        <v>620395.96900000016</v>
      </c>
      <c r="BB131" s="10">
        <f>BB135+BB136+BB137+BB138+BB139+BB140+BB144+BB148+BB152+BB153+BB154+BB155</f>
        <v>0</v>
      </c>
      <c r="BC131" s="69">
        <f t="shared" si="83"/>
        <v>620395.96900000016</v>
      </c>
      <c r="BD131" s="10">
        <f>BD135+BD136+BD137+BD138+BD139+BD140+BD144+BD148</f>
        <v>10393.299999999999</v>
      </c>
      <c r="BE131" s="10">
        <f>BE135+BE136+BE137+BE138+BE139+BE140+BE144+BE148</f>
        <v>0</v>
      </c>
      <c r="BF131" s="10">
        <f t="shared" si="84"/>
        <v>10393.299999999999</v>
      </c>
      <c r="BG131" s="10">
        <f>BG135+BG136+BG137+BG138+BG139+BG140+BG144+BG148+BG152+BG153+BG154</f>
        <v>0</v>
      </c>
      <c r="BH131" s="10">
        <f t="shared" si="85"/>
        <v>10393.299999999999</v>
      </c>
      <c r="BI131" s="10">
        <f>BI135+BI136+BI137+BI138+BI139+BI140+BI144+BI148+BI152+BI153+BI154</f>
        <v>0</v>
      </c>
      <c r="BJ131" s="10">
        <f t="shared" si="86"/>
        <v>10393.299999999999</v>
      </c>
      <c r="BK131" s="10">
        <f>BK135+BK136+BK137+BK138+BK139+BK140+BK144+BK148+BK152+BK153+BK154</f>
        <v>0</v>
      </c>
      <c r="BL131" s="10">
        <f t="shared" si="87"/>
        <v>10393.299999999999</v>
      </c>
      <c r="BM131" s="10">
        <f>BM135+BM136+BM137+BM138+BM139+BM140+BM144+BM148+BM152+BM153+BM154+BM155</f>
        <v>0</v>
      </c>
      <c r="BN131" s="11">
        <f t="shared" si="88"/>
        <v>10393.299999999999</v>
      </c>
      <c r="BO131" s="10">
        <f>BO135+BO136+BO137+BO138+BO139+BO140+BO144+BO148+BO152+BO153+BO154+BO155</f>
        <v>0</v>
      </c>
      <c r="BP131" s="10">
        <f t="shared" si="89"/>
        <v>10393.299999999999</v>
      </c>
      <c r="BQ131" s="10">
        <f>BQ135+BQ136+BQ137+BQ138+BQ139+BQ140+BQ144+BQ148+BQ152+BQ153+BQ154+BQ155</f>
        <v>27554.688999999998</v>
      </c>
      <c r="BR131" s="10">
        <f t="shared" si="90"/>
        <v>37947.989000000001</v>
      </c>
      <c r="BS131" s="10">
        <f>BS135+BS136+BS137+BS138+BS139+BS140+BS144+BS148+BS152+BS153+BS154+BS155</f>
        <v>0</v>
      </c>
      <c r="BT131" s="10">
        <f t="shared" si="91"/>
        <v>37947.989000000001</v>
      </c>
      <c r="BU131" s="10">
        <f>BU135+BU136+BU137+BU138+BU139+BU140+BU144+BU148+BU152+BU153+BU154+BU155</f>
        <v>0</v>
      </c>
      <c r="BV131" s="69">
        <f t="shared" si="92"/>
        <v>37947.989000000001</v>
      </c>
      <c r="BW131" s="1"/>
      <c r="BX131" s="1"/>
      <c r="BY131" s="23"/>
    </row>
    <row r="132" spans="1:77" x14ac:dyDescent="0.35">
      <c r="A132" s="65"/>
      <c r="B132" s="66" t="s">
        <v>31</v>
      </c>
      <c r="C132" s="73"/>
      <c r="D132" s="9"/>
      <c r="E132" s="9"/>
      <c r="F132" s="10"/>
      <c r="G132" s="9"/>
      <c r="H132" s="10"/>
      <c r="I132" s="9"/>
      <c r="J132" s="10"/>
      <c r="K132" s="9"/>
      <c r="L132" s="10"/>
      <c r="M132" s="9"/>
      <c r="N132" s="10"/>
      <c r="O132" s="9"/>
      <c r="P132" s="10"/>
      <c r="Q132" s="9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69"/>
      <c r="AE132" s="10"/>
      <c r="AF132" s="9"/>
      <c r="AG132" s="10"/>
      <c r="AH132" s="9"/>
      <c r="AI132" s="10"/>
      <c r="AJ132" s="9"/>
      <c r="AK132" s="10"/>
      <c r="AL132" s="9"/>
      <c r="AM132" s="10"/>
      <c r="AN132" s="9"/>
      <c r="AO132" s="10"/>
      <c r="AP132" s="9"/>
      <c r="AQ132" s="10"/>
      <c r="AR132" s="9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69"/>
      <c r="BD132" s="10"/>
      <c r="BE132" s="9"/>
      <c r="BF132" s="10"/>
      <c r="BG132" s="9"/>
      <c r="BH132" s="10"/>
      <c r="BI132" s="9"/>
      <c r="BJ132" s="10"/>
      <c r="BK132" s="9"/>
      <c r="BL132" s="10"/>
      <c r="BM132" s="9"/>
      <c r="BN132" s="11"/>
      <c r="BO132" s="10"/>
      <c r="BP132" s="10"/>
      <c r="BQ132" s="10"/>
      <c r="BR132" s="10"/>
      <c r="BS132" s="10"/>
      <c r="BT132" s="10"/>
      <c r="BU132" s="10"/>
      <c r="BV132" s="69"/>
      <c r="BW132" s="1"/>
      <c r="BX132" s="1"/>
      <c r="BY132" s="23"/>
    </row>
    <row r="133" spans="1:77" s="13" customFormat="1" hidden="1" x14ac:dyDescent="0.35">
      <c r="A133" s="14"/>
      <c r="B133" s="15" t="s">
        <v>32</v>
      </c>
      <c r="C133" s="48"/>
      <c r="D133" s="17">
        <f>D135+D136+D137+D138+D139+D142+D146+D150</f>
        <v>114489.2</v>
      </c>
      <c r="E133" s="17">
        <f>E135+E136+E137+E138+E139+E142+E146+E150</f>
        <v>-1425.779</v>
      </c>
      <c r="F133" s="18">
        <f t="shared" si="93"/>
        <v>113063.421</v>
      </c>
      <c r="G133" s="17">
        <f>G135+G136+G137+G138+G139+G142+G146+G150+G152+G153+G154</f>
        <v>24441.925999999999</v>
      </c>
      <c r="H133" s="18">
        <f t="shared" si="94"/>
        <v>137505.34700000001</v>
      </c>
      <c r="I133" s="17">
        <f>I135+I136+I137+I138+I139+I142+I146+I150+I152+I153+I154</f>
        <v>0</v>
      </c>
      <c r="J133" s="18">
        <f t="shared" si="95"/>
        <v>137505.34700000001</v>
      </c>
      <c r="K133" s="17">
        <f>K135+K136+K137+K138+K139+K142+K146+K150+K152+K153+K154</f>
        <v>659.62699999999995</v>
      </c>
      <c r="L133" s="18">
        <f t="shared" si="96"/>
        <v>138164.97400000002</v>
      </c>
      <c r="M133" s="17">
        <f>M135+M136+M137+M138+M139+M142+M146+M150+M152+M153+M154</f>
        <v>-5338.8189999999995</v>
      </c>
      <c r="N133" s="18">
        <f t="shared" si="97"/>
        <v>132826.15500000003</v>
      </c>
      <c r="O133" s="17">
        <f>O135+O136+O137+O138+O139+O142+O146+O150+O152+O153+O154</f>
        <v>-12.193</v>
      </c>
      <c r="P133" s="18">
        <f t="shared" si="98"/>
        <v>132813.96200000003</v>
      </c>
      <c r="Q133" s="17">
        <f>Q135+Q136+Q137+Q138+Q139+Q142+Q146+Q150+Q152+Q153+Q154+Q157</f>
        <v>-2.8421709430404007E-14</v>
      </c>
      <c r="R133" s="18">
        <f t="shared" si="99"/>
        <v>132813.96200000003</v>
      </c>
      <c r="S133" s="18">
        <f>S135+S136+S137+S138+S139+S142+S146+S150+S152+S153+S154+S157</f>
        <v>0</v>
      </c>
      <c r="T133" s="18">
        <f t="shared" si="100"/>
        <v>132813.96200000003</v>
      </c>
      <c r="U133" s="18">
        <f>U135+U136+U137+U138+U139+U142+U146+U150+U152+U153+U154+U157</f>
        <v>0</v>
      </c>
      <c r="V133" s="18">
        <f t="shared" si="101"/>
        <v>132813.96200000003</v>
      </c>
      <c r="W133" s="18">
        <f>W135+W136+W137+W138+W139+W142+W146+W150+W152+W153+W154+W157</f>
        <v>-68386.8</v>
      </c>
      <c r="X133" s="18">
        <f t="shared" si="102"/>
        <v>64427.162000000026</v>
      </c>
      <c r="Y133" s="18">
        <f>Y135+Y136+Y137+Y138+Y139+Y142+Y146+Y150+Y152+Y153+Y154+Y157</f>
        <v>0</v>
      </c>
      <c r="Z133" s="18">
        <f t="shared" si="103"/>
        <v>64427.162000000026</v>
      </c>
      <c r="AA133" s="18">
        <f>AA135+AA136+AA137+AA138+AA139+AA142+AA146+AA150+AA152+AA153+AA154+AA157</f>
        <v>0</v>
      </c>
      <c r="AB133" s="18">
        <f t="shared" si="104"/>
        <v>64427.162000000026</v>
      </c>
      <c r="AC133" s="18">
        <f>AC135+AC136+AC137+AC138+AC139+AC142+AC146+AC150+AC152+AC153+AC154+AC157</f>
        <v>0</v>
      </c>
      <c r="AD133" s="18">
        <f t="shared" si="71"/>
        <v>64427.162000000026</v>
      </c>
      <c r="AE133" s="18">
        <f>AE135+AE136+AE137+AE138+AE139+AE142+AE146+AE150</f>
        <v>0</v>
      </c>
      <c r="AF133" s="17">
        <f>AF135+AF136+AF137+AF138+AF139+AF142+AF146+AF150</f>
        <v>0</v>
      </c>
      <c r="AG133" s="18">
        <f t="shared" si="72"/>
        <v>0</v>
      </c>
      <c r="AH133" s="17">
        <f>AH135+AH136+AH137+AH138+AH139+AH142+AH146+AH150+AH152+AH153+AH154</f>
        <v>0</v>
      </c>
      <c r="AI133" s="18">
        <f t="shared" si="73"/>
        <v>0</v>
      </c>
      <c r="AJ133" s="17">
        <f>AJ135+AJ136+AJ137+AJ138+AJ139+AJ142+AJ146+AJ150+AJ152+AJ153+AJ154</f>
        <v>0</v>
      </c>
      <c r="AK133" s="18">
        <f t="shared" si="74"/>
        <v>0</v>
      </c>
      <c r="AL133" s="17">
        <f>AL135+AL136+AL137+AL138+AL139+AL142+AL146+AL150+AL152+AL153+AL154</f>
        <v>0</v>
      </c>
      <c r="AM133" s="18">
        <f t="shared" si="75"/>
        <v>0</v>
      </c>
      <c r="AN133" s="17">
        <f>AN135+AN136+AN137+AN138+AN139+AN142+AN146+AN150+AN152+AN153+AN154</f>
        <v>1914</v>
      </c>
      <c r="AO133" s="18">
        <f t="shared" si="76"/>
        <v>1914</v>
      </c>
      <c r="AP133" s="17">
        <f>AP135+AP136+AP137+AP138+AP139+AP142+AP146+AP150+AP152+AP153+AP154</f>
        <v>0</v>
      </c>
      <c r="AQ133" s="18">
        <f t="shared" si="77"/>
        <v>1914</v>
      </c>
      <c r="AR133" s="17">
        <f>AR135+AR136+AR137+AR138+AR139+AR142+AR146+AR150+AR152+AR153+AR154+AR157</f>
        <v>458984.05900000001</v>
      </c>
      <c r="AS133" s="18">
        <f t="shared" si="78"/>
        <v>460898.05900000001</v>
      </c>
      <c r="AT133" s="18">
        <f>AT135+AT136+AT137+AT138+AT139+AT142+AT146+AT150+AT152+AT153+AT154+AT157</f>
        <v>-579.1</v>
      </c>
      <c r="AU133" s="18">
        <f t="shared" si="79"/>
        <v>460318.95900000003</v>
      </c>
      <c r="AV133" s="18">
        <f>AV135+AV136+AV137+AV138+AV139+AV142+AV146+AV150+AV152+AV153+AV154+AV157</f>
        <v>0</v>
      </c>
      <c r="AW133" s="18">
        <f t="shared" si="80"/>
        <v>460318.95900000003</v>
      </c>
      <c r="AX133" s="18">
        <f>AX135+AX136+AX137+AX138+AX139+AX142+AX146+AX150+AX152+AX153+AX154+AX157</f>
        <v>40832.110999999997</v>
      </c>
      <c r="AY133" s="18">
        <f t="shared" si="81"/>
        <v>501151.07</v>
      </c>
      <c r="AZ133" s="18">
        <f>AZ135+AZ136+AZ137+AZ138+AZ139+AZ142+AZ146+AZ150+AZ152+AZ153+AZ154+AZ157</f>
        <v>0</v>
      </c>
      <c r="BA133" s="18">
        <f t="shared" si="82"/>
        <v>501151.07</v>
      </c>
      <c r="BB133" s="18">
        <f>BB135+BB136+BB137+BB138+BB139+BB142+BB146+BB150+BB152+BB153+BB154+BB157</f>
        <v>0</v>
      </c>
      <c r="BC133" s="18">
        <f t="shared" si="83"/>
        <v>501151.07</v>
      </c>
      <c r="BD133" s="18">
        <f>BD135+BD136+BD137+BD138+BD139+BD142+BD146+BD150</f>
        <v>0</v>
      </c>
      <c r="BE133" s="17">
        <f>BE135+BE136+BE137+BE138+BE139+BE142+BE146+BE150</f>
        <v>0</v>
      </c>
      <c r="BF133" s="18">
        <f t="shared" si="84"/>
        <v>0</v>
      </c>
      <c r="BG133" s="17">
        <f>BG135+BG136+BG137+BG138+BG139+BG142+BG146+BG150+BG152+BG153+BG154</f>
        <v>0</v>
      </c>
      <c r="BH133" s="18">
        <f t="shared" si="85"/>
        <v>0</v>
      </c>
      <c r="BI133" s="17">
        <f>BI135+BI136+BI137+BI138+BI139+BI142+BI146+BI150+BI152+BI153+BI154</f>
        <v>0</v>
      </c>
      <c r="BJ133" s="18">
        <f t="shared" si="86"/>
        <v>0</v>
      </c>
      <c r="BK133" s="17">
        <f>BK135+BK136+BK137+BK138+BK139+BK142+BK146+BK150+BK152+BK153+BK154</f>
        <v>0</v>
      </c>
      <c r="BL133" s="18">
        <f t="shared" si="87"/>
        <v>0</v>
      </c>
      <c r="BM133" s="17">
        <f>BM135+BM136+BM137+BM138+BM139+BM142+BM146+BM150+BM152+BM153+BM154+BM157</f>
        <v>0</v>
      </c>
      <c r="BN133" s="19">
        <f t="shared" si="88"/>
        <v>0</v>
      </c>
      <c r="BO133" s="18">
        <f>BO135+BO136+BO137+BO138+BO139+BO142+BO146+BO150+BO152+BO153+BO154+BO157</f>
        <v>0</v>
      </c>
      <c r="BP133" s="18">
        <f t="shared" si="89"/>
        <v>0</v>
      </c>
      <c r="BQ133" s="18">
        <f>BQ135+BQ136+BQ137+BQ138+BQ139+BQ142+BQ146+BQ150+BQ152+BQ153+BQ154+BQ157</f>
        <v>27554.688999999998</v>
      </c>
      <c r="BR133" s="18">
        <f t="shared" si="90"/>
        <v>27554.688999999998</v>
      </c>
      <c r="BS133" s="18">
        <f>BS135+BS136+BS137+BS138+BS139+BS142+BS146+BS150+BS152+BS153+BS154+BS157</f>
        <v>0</v>
      </c>
      <c r="BT133" s="18">
        <f t="shared" si="91"/>
        <v>27554.688999999998</v>
      </c>
      <c r="BU133" s="18">
        <f>BU135+BU136+BU137+BU138+BU139+BU142+BU146+BU150+BU152+BU153+BU154+BU157</f>
        <v>0</v>
      </c>
      <c r="BV133" s="18">
        <f t="shared" si="92"/>
        <v>27554.688999999998</v>
      </c>
      <c r="BW133" s="20"/>
      <c r="BX133" s="21" t="s">
        <v>33</v>
      </c>
      <c r="BY133" s="22"/>
    </row>
    <row r="134" spans="1:77" x14ac:dyDescent="0.35">
      <c r="A134" s="65"/>
      <c r="B134" s="73" t="s">
        <v>160</v>
      </c>
      <c r="C134" s="78" t="s">
        <v>30</v>
      </c>
      <c r="D134" s="9">
        <f>D143+D147+D151</f>
        <v>14572.000000000002</v>
      </c>
      <c r="E134" s="9">
        <f>E143+E147+E151</f>
        <v>0</v>
      </c>
      <c r="F134" s="10">
        <f t="shared" si="93"/>
        <v>14572.000000000002</v>
      </c>
      <c r="G134" s="9">
        <f>G143+G147+G151</f>
        <v>0</v>
      </c>
      <c r="H134" s="10">
        <f t="shared" si="94"/>
        <v>14572.000000000002</v>
      </c>
      <c r="I134" s="9">
        <f>I143+I147+I151</f>
        <v>0</v>
      </c>
      <c r="J134" s="10">
        <f t="shared" si="95"/>
        <v>14572.000000000002</v>
      </c>
      <c r="K134" s="9">
        <f>K143+K147+K151</f>
        <v>0</v>
      </c>
      <c r="L134" s="10">
        <f t="shared" si="96"/>
        <v>14572.000000000002</v>
      </c>
      <c r="M134" s="9">
        <f>M143+M147+M151</f>
        <v>0</v>
      </c>
      <c r="N134" s="10">
        <f t="shared" si="97"/>
        <v>14572.000000000002</v>
      </c>
      <c r="O134" s="9">
        <f>O143+O147+O151</f>
        <v>0</v>
      </c>
      <c r="P134" s="10">
        <f t="shared" si="98"/>
        <v>14572.000000000002</v>
      </c>
      <c r="Q134" s="9">
        <f>Q143+Q147+Q151+Q158</f>
        <v>0</v>
      </c>
      <c r="R134" s="10">
        <f t="shared" si="99"/>
        <v>14572.000000000002</v>
      </c>
      <c r="S134" s="10">
        <f>S143+S147+S151+S158</f>
        <v>0</v>
      </c>
      <c r="T134" s="10">
        <f t="shared" si="100"/>
        <v>14572.000000000002</v>
      </c>
      <c r="U134" s="10">
        <f>U143+U147+U151+U158</f>
        <v>0</v>
      </c>
      <c r="V134" s="10">
        <f t="shared" si="101"/>
        <v>14572.000000000002</v>
      </c>
      <c r="W134" s="10">
        <f>W143+W147+W151+W158</f>
        <v>0</v>
      </c>
      <c r="X134" s="10">
        <f t="shared" si="102"/>
        <v>14572.000000000002</v>
      </c>
      <c r="Y134" s="10">
        <f>Y143+Y147+Y151+Y158</f>
        <v>0</v>
      </c>
      <c r="Z134" s="10">
        <f t="shared" si="103"/>
        <v>14572.000000000002</v>
      </c>
      <c r="AA134" s="10">
        <f>AA143+AA147+AA151+AA158</f>
        <v>0</v>
      </c>
      <c r="AB134" s="10">
        <f t="shared" si="104"/>
        <v>14572.000000000002</v>
      </c>
      <c r="AC134" s="10">
        <f>AC143+AC147+AC151+AC158</f>
        <v>0</v>
      </c>
      <c r="AD134" s="69">
        <f t="shared" si="71"/>
        <v>14572.000000000002</v>
      </c>
      <c r="AE134" s="10">
        <f>AE143+AE147+AE151</f>
        <v>40592.799999999996</v>
      </c>
      <c r="AF134" s="9">
        <f>AF143+AF147+AF151</f>
        <v>0</v>
      </c>
      <c r="AG134" s="10">
        <f t="shared" si="72"/>
        <v>40592.799999999996</v>
      </c>
      <c r="AH134" s="9">
        <f>AH143+AH147+AH151</f>
        <v>0</v>
      </c>
      <c r="AI134" s="10">
        <f t="shared" si="73"/>
        <v>40592.799999999996</v>
      </c>
      <c r="AJ134" s="9">
        <f>AJ143+AJ147+AJ151</f>
        <v>0</v>
      </c>
      <c r="AK134" s="10">
        <f t="shared" si="74"/>
        <v>40592.799999999996</v>
      </c>
      <c r="AL134" s="9">
        <f>AL143+AL147+AL151</f>
        <v>0</v>
      </c>
      <c r="AM134" s="10">
        <f t="shared" si="75"/>
        <v>40592.799999999996</v>
      </c>
      <c r="AN134" s="9">
        <f>AN143+AN147+AN151</f>
        <v>0</v>
      </c>
      <c r="AO134" s="10">
        <f t="shared" si="76"/>
        <v>40592.799999999996</v>
      </c>
      <c r="AP134" s="9">
        <f>AP143+AP147+AP151</f>
        <v>0</v>
      </c>
      <c r="AQ134" s="10">
        <f t="shared" si="77"/>
        <v>40592.799999999996</v>
      </c>
      <c r="AR134" s="9">
        <f>AR143+AR147+AR151+AR158</f>
        <v>78652.098999999987</v>
      </c>
      <c r="AS134" s="10">
        <f t="shared" si="78"/>
        <v>119244.89899999998</v>
      </c>
      <c r="AT134" s="10">
        <f>AT143+AT147+AT151+AT158</f>
        <v>0</v>
      </c>
      <c r="AU134" s="10">
        <f t="shared" si="79"/>
        <v>119244.89899999998</v>
      </c>
      <c r="AV134" s="10">
        <f>AV143+AV147+AV151+AV158</f>
        <v>0</v>
      </c>
      <c r="AW134" s="10">
        <f t="shared" si="80"/>
        <v>119244.89899999998</v>
      </c>
      <c r="AX134" s="10">
        <f>AX143+AX147+AX151+AX158</f>
        <v>0</v>
      </c>
      <c r="AY134" s="10">
        <f t="shared" si="81"/>
        <v>119244.89899999998</v>
      </c>
      <c r="AZ134" s="10">
        <f>AZ143+AZ147+AZ151+AZ158</f>
        <v>0</v>
      </c>
      <c r="BA134" s="10">
        <f t="shared" si="82"/>
        <v>119244.89899999998</v>
      </c>
      <c r="BB134" s="10">
        <f>BB143+BB147+BB151+BB158</f>
        <v>0</v>
      </c>
      <c r="BC134" s="69">
        <f t="shared" si="83"/>
        <v>119244.89899999998</v>
      </c>
      <c r="BD134" s="10">
        <f>BD143+BD147+BD151</f>
        <v>10393.299999999999</v>
      </c>
      <c r="BE134" s="9">
        <f>BE143+BE147+BE151</f>
        <v>0</v>
      </c>
      <c r="BF134" s="10">
        <f t="shared" si="84"/>
        <v>10393.299999999999</v>
      </c>
      <c r="BG134" s="9">
        <f>BG143+BG147+BG151</f>
        <v>0</v>
      </c>
      <c r="BH134" s="10">
        <f t="shared" si="85"/>
        <v>10393.299999999999</v>
      </c>
      <c r="BI134" s="9">
        <f>BI143+BI147+BI151</f>
        <v>0</v>
      </c>
      <c r="BJ134" s="10">
        <f t="shared" si="86"/>
        <v>10393.299999999999</v>
      </c>
      <c r="BK134" s="9">
        <f>BK143+BK147+BK151</f>
        <v>0</v>
      </c>
      <c r="BL134" s="10">
        <f t="shared" si="87"/>
        <v>10393.299999999999</v>
      </c>
      <c r="BM134" s="9">
        <f>BM143+BM147+BM151+BM158</f>
        <v>0</v>
      </c>
      <c r="BN134" s="11">
        <f t="shared" si="88"/>
        <v>10393.299999999999</v>
      </c>
      <c r="BO134" s="10">
        <f>BO143+BO147+BO151+BO158</f>
        <v>0</v>
      </c>
      <c r="BP134" s="10">
        <f t="shared" si="89"/>
        <v>10393.299999999999</v>
      </c>
      <c r="BQ134" s="10">
        <f>BQ143+BQ147+BQ151+BQ158</f>
        <v>0</v>
      </c>
      <c r="BR134" s="10">
        <f t="shared" si="90"/>
        <v>10393.299999999999</v>
      </c>
      <c r="BS134" s="10">
        <f>BS143+BS147+BS151+BS158</f>
        <v>0</v>
      </c>
      <c r="BT134" s="10">
        <f t="shared" si="91"/>
        <v>10393.299999999999</v>
      </c>
      <c r="BU134" s="10">
        <f>BU143+BU147+BU151+BU158</f>
        <v>0</v>
      </c>
      <c r="BV134" s="69">
        <f t="shared" si="92"/>
        <v>10393.299999999999</v>
      </c>
      <c r="BW134" s="1"/>
      <c r="BX134" s="1"/>
      <c r="BY134" s="23"/>
    </row>
    <row r="135" spans="1:77" ht="54" x14ac:dyDescent="0.35">
      <c r="A135" s="65" t="s">
        <v>161</v>
      </c>
      <c r="B135" s="73" t="s">
        <v>162</v>
      </c>
      <c r="C135" s="82" t="s">
        <v>148</v>
      </c>
      <c r="D135" s="9">
        <v>2753.6</v>
      </c>
      <c r="E135" s="9"/>
      <c r="F135" s="10">
        <f t="shared" si="93"/>
        <v>2753.6</v>
      </c>
      <c r="G135" s="9"/>
      <c r="H135" s="10">
        <f t="shared" si="94"/>
        <v>2753.6</v>
      </c>
      <c r="I135" s="9"/>
      <c r="J135" s="10">
        <f t="shared" si="95"/>
        <v>2753.6</v>
      </c>
      <c r="K135" s="9"/>
      <c r="L135" s="10">
        <f t="shared" si="96"/>
        <v>2753.6</v>
      </c>
      <c r="M135" s="9"/>
      <c r="N135" s="10">
        <f t="shared" si="97"/>
        <v>2753.6</v>
      </c>
      <c r="O135" s="9"/>
      <c r="P135" s="10">
        <f t="shared" si="98"/>
        <v>2753.6</v>
      </c>
      <c r="Q135" s="9"/>
      <c r="R135" s="10">
        <f t="shared" si="99"/>
        <v>2753.6</v>
      </c>
      <c r="S135" s="10"/>
      <c r="T135" s="10">
        <f t="shared" si="100"/>
        <v>2753.6</v>
      </c>
      <c r="U135" s="10"/>
      <c r="V135" s="10">
        <f t="shared" si="101"/>
        <v>2753.6</v>
      </c>
      <c r="W135" s="10"/>
      <c r="X135" s="10">
        <f t="shared" si="102"/>
        <v>2753.6</v>
      </c>
      <c r="Y135" s="10"/>
      <c r="Z135" s="10">
        <f t="shared" si="103"/>
        <v>2753.6</v>
      </c>
      <c r="AA135" s="10"/>
      <c r="AB135" s="10">
        <f t="shared" si="104"/>
        <v>2753.6</v>
      </c>
      <c r="AC135" s="10"/>
      <c r="AD135" s="69">
        <f t="shared" si="71"/>
        <v>2753.6</v>
      </c>
      <c r="AE135" s="10">
        <v>0</v>
      </c>
      <c r="AF135" s="9"/>
      <c r="AG135" s="10">
        <f t="shared" si="72"/>
        <v>0</v>
      </c>
      <c r="AH135" s="9"/>
      <c r="AI135" s="10">
        <f t="shared" si="73"/>
        <v>0</v>
      </c>
      <c r="AJ135" s="9"/>
      <c r="AK135" s="10">
        <f t="shared" si="74"/>
        <v>0</v>
      </c>
      <c r="AL135" s="9"/>
      <c r="AM135" s="10">
        <f t="shared" si="75"/>
        <v>0</v>
      </c>
      <c r="AN135" s="9"/>
      <c r="AO135" s="10">
        <f t="shared" si="76"/>
        <v>0</v>
      </c>
      <c r="AP135" s="9"/>
      <c r="AQ135" s="10">
        <f t="shared" si="77"/>
        <v>0</v>
      </c>
      <c r="AR135" s="9"/>
      <c r="AS135" s="10">
        <f t="shared" si="78"/>
        <v>0</v>
      </c>
      <c r="AT135" s="10"/>
      <c r="AU135" s="10">
        <f t="shared" si="79"/>
        <v>0</v>
      </c>
      <c r="AV135" s="10"/>
      <c r="AW135" s="10">
        <f t="shared" si="80"/>
        <v>0</v>
      </c>
      <c r="AX135" s="10"/>
      <c r="AY135" s="10">
        <f t="shared" si="81"/>
        <v>0</v>
      </c>
      <c r="AZ135" s="10"/>
      <c r="BA135" s="10">
        <f t="shared" si="82"/>
        <v>0</v>
      </c>
      <c r="BB135" s="10"/>
      <c r="BC135" s="69">
        <f t="shared" si="83"/>
        <v>0</v>
      </c>
      <c r="BD135" s="10">
        <v>0</v>
      </c>
      <c r="BE135" s="9"/>
      <c r="BF135" s="10">
        <f t="shared" si="84"/>
        <v>0</v>
      </c>
      <c r="BG135" s="9"/>
      <c r="BH135" s="10">
        <f t="shared" si="85"/>
        <v>0</v>
      </c>
      <c r="BI135" s="9"/>
      <c r="BJ135" s="10">
        <f t="shared" si="86"/>
        <v>0</v>
      </c>
      <c r="BK135" s="9"/>
      <c r="BL135" s="10">
        <f t="shared" si="87"/>
        <v>0</v>
      </c>
      <c r="BM135" s="9"/>
      <c r="BN135" s="11">
        <f t="shared" si="88"/>
        <v>0</v>
      </c>
      <c r="BO135" s="10"/>
      <c r="BP135" s="10">
        <f t="shared" si="89"/>
        <v>0</v>
      </c>
      <c r="BQ135" s="10"/>
      <c r="BR135" s="10">
        <f t="shared" si="90"/>
        <v>0</v>
      </c>
      <c r="BS135" s="10"/>
      <c r="BT135" s="10">
        <f t="shared" si="91"/>
        <v>0</v>
      </c>
      <c r="BU135" s="10"/>
      <c r="BV135" s="69">
        <f t="shared" si="92"/>
        <v>0</v>
      </c>
      <c r="BW135" s="3" t="s">
        <v>163</v>
      </c>
      <c r="BY135" s="23"/>
    </row>
    <row r="136" spans="1:77" ht="54" x14ac:dyDescent="0.35">
      <c r="A136" s="65" t="s">
        <v>164</v>
      </c>
      <c r="B136" s="73" t="s">
        <v>165</v>
      </c>
      <c r="C136" s="73" t="s">
        <v>148</v>
      </c>
      <c r="D136" s="9">
        <v>11301.9</v>
      </c>
      <c r="E136" s="9">
        <v>-180.65199999999999</v>
      </c>
      <c r="F136" s="10">
        <f t="shared" si="93"/>
        <v>11121.248</v>
      </c>
      <c r="G136" s="9"/>
      <c r="H136" s="10">
        <f t="shared" si="94"/>
        <v>11121.248</v>
      </c>
      <c r="I136" s="9"/>
      <c r="J136" s="10">
        <f t="shared" si="95"/>
        <v>11121.248</v>
      </c>
      <c r="K136" s="9"/>
      <c r="L136" s="10">
        <f t="shared" si="96"/>
        <v>11121.248</v>
      </c>
      <c r="M136" s="9"/>
      <c r="N136" s="10">
        <f t="shared" si="97"/>
        <v>11121.248</v>
      </c>
      <c r="O136" s="9"/>
      <c r="P136" s="10">
        <f t="shared" si="98"/>
        <v>11121.248</v>
      </c>
      <c r="Q136" s="9">
        <v>-260.40100000000001</v>
      </c>
      <c r="R136" s="10">
        <f t="shared" si="99"/>
        <v>10860.847</v>
      </c>
      <c r="S136" s="10"/>
      <c r="T136" s="10">
        <f t="shared" si="100"/>
        <v>10860.847</v>
      </c>
      <c r="U136" s="10"/>
      <c r="V136" s="10">
        <f t="shared" si="101"/>
        <v>10860.847</v>
      </c>
      <c r="W136" s="10"/>
      <c r="X136" s="10">
        <f t="shared" si="102"/>
        <v>10860.847</v>
      </c>
      <c r="Y136" s="10"/>
      <c r="Z136" s="10">
        <f t="shared" si="103"/>
        <v>10860.847</v>
      </c>
      <c r="AA136" s="10"/>
      <c r="AB136" s="10">
        <f t="shared" si="104"/>
        <v>10860.847</v>
      </c>
      <c r="AC136" s="10"/>
      <c r="AD136" s="69">
        <f t="shared" si="71"/>
        <v>10860.847</v>
      </c>
      <c r="AE136" s="10">
        <v>0</v>
      </c>
      <c r="AF136" s="9"/>
      <c r="AG136" s="10">
        <f t="shared" si="72"/>
        <v>0</v>
      </c>
      <c r="AH136" s="9"/>
      <c r="AI136" s="10">
        <f t="shared" si="73"/>
        <v>0</v>
      </c>
      <c r="AJ136" s="9"/>
      <c r="AK136" s="10">
        <f t="shared" si="74"/>
        <v>0</v>
      </c>
      <c r="AL136" s="9"/>
      <c r="AM136" s="10">
        <f t="shared" si="75"/>
        <v>0</v>
      </c>
      <c r="AN136" s="9"/>
      <c r="AO136" s="10">
        <f t="shared" si="76"/>
        <v>0</v>
      </c>
      <c r="AP136" s="9"/>
      <c r="AQ136" s="10">
        <f t="shared" si="77"/>
        <v>0</v>
      </c>
      <c r="AR136" s="9">
        <v>421205.7</v>
      </c>
      <c r="AS136" s="10">
        <f t="shared" si="78"/>
        <v>421205.7</v>
      </c>
      <c r="AT136" s="10">
        <v>-579.1</v>
      </c>
      <c r="AU136" s="10">
        <f t="shared" si="79"/>
        <v>420626.60000000003</v>
      </c>
      <c r="AV136" s="10"/>
      <c r="AW136" s="10">
        <f t="shared" si="80"/>
        <v>420626.60000000003</v>
      </c>
      <c r="AX136" s="10"/>
      <c r="AY136" s="10">
        <f t="shared" si="81"/>
        <v>420626.60000000003</v>
      </c>
      <c r="AZ136" s="10"/>
      <c r="BA136" s="10">
        <f t="shared" si="82"/>
        <v>420626.60000000003</v>
      </c>
      <c r="BB136" s="10"/>
      <c r="BC136" s="69">
        <f t="shared" si="83"/>
        <v>420626.60000000003</v>
      </c>
      <c r="BD136" s="10">
        <v>0</v>
      </c>
      <c r="BE136" s="9"/>
      <c r="BF136" s="10">
        <f t="shared" si="84"/>
        <v>0</v>
      </c>
      <c r="BG136" s="9"/>
      <c r="BH136" s="10">
        <f t="shared" si="85"/>
        <v>0</v>
      </c>
      <c r="BI136" s="9"/>
      <c r="BJ136" s="10">
        <f t="shared" si="86"/>
        <v>0</v>
      </c>
      <c r="BK136" s="9"/>
      <c r="BL136" s="10">
        <f t="shared" si="87"/>
        <v>0</v>
      </c>
      <c r="BM136" s="9"/>
      <c r="BN136" s="11">
        <f t="shared" si="88"/>
        <v>0</v>
      </c>
      <c r="BO136" s="10"/>
      <c r="BP136" s="10">
        <f t="shared" si="89"/>
        <v>0</v>
      </c>
      <c r="BQ136" s="10"/>
      <c r="BR136" s="10">
        <f t="shared" si="90"/>
        <v>0</v>
      </c>
      <c r="BS136" s="10"/>
      <c r="BT136" s="10">
        <f t="shared" si="91"/>
        <v>0</v>
      </c>
      <c r="BU136" s="10"/>
      <c r="BV136" s="69">
        <f t="shared" si="92"/>
        <v>0</v>
      </c>
      <c r="BW136" s="3" t="s">
        <v>166</v>
      </c>
      <c r="BY136" s="23"/>
    </row>
    <row r="137" spans="1:77" ht="54" x14ac:dyDescent="0.35">
      <c r="A137" s="65" t="s">
        <v>167</v>
      </c>
      <c r="B137" s="73" t="s">
        <v>168</v>
      </c>
      <c r="C137" s="83" t="s">
        <v>148</v>
      </c>
      <c r="D137" s="9">
        <v>7202.2</v>
      </c>
      <c r="E137" s="9"/>
      <c r="F137" s="10">
        <f t="shared" si="93"/>
        <v>7202.2</v>
      </c>
      <c r="G137" s="9"/>
      <c r="H137" s="10">
        <f t="shared" si="94"/>
        <v>7202.2</v>
      </c>
      <c r="I137" s="9"/>
      <c r="J137" s="10">
        <f t="shared" si="95"/>
        <v>7202.2</v>
      </c>
      <c r="K137" s="9"/>
      <c r="L137" s="10">
        <f t="shared" si="96"/>
        <v>7202.2</v>
      </c>
      <c r="M137" s="9"/>
      <c r="N137" s="10">
        <f t="shared" si="97"/>
        <v>7202.2</v>
      </c>
      <c r="O137" s="9"/>
      <c r="P137" s="10">
        <f t="shared" si="98"/>
        <v>7202.2</v>
      </c>
      <c r="Q137" s="9">
        <v>474.964</v>
      </c>
      <c r="R137" s="10">
        <f t="shared" si="99"/>
        <v>7677.1639999999998</v>
      </c>
      <c r="S137" s="10"/>
      <c r="T137" s="10">
        <f t="shared" si="100"/>
        <v>7677.1639999999998</v>
      </c>
      <c r="U137" s="10"/>
      <c r="V137" s="10">
        <f t="shared" si="101"/>
        <v>7677.1639999999998</v>
      </c>
      <c r="W137" s="10"/>
      <c r="X137" s="10">
        <f t="shared" si="102"/>
        <v>7677.1639999999998</v>
      </c>
      <c r="Y137" s="10"/>
      <c r="Z137" s="10">
        <f t="shared" si="103"/>
        <v>7677.1639999999998</v>
      </c>
      <c r="AA137" s="10"/>
      <c r="AB137" s="10">
        <f t="shared" si="104"/>
        <v>7677.1639999999998</v>
      </c>
      <c r="AC137" s="10"/>
      <c r="AD137" s="69">
        <f t="shared" si="71"/>
        <v>7677.1639999999998</v>
      </c>
      <c r="AE137" s="10">
        <v>0</v>
      </c>
      <c r="AF137" s="9"/>
      <c r="AG137" s="10">
        <f t="shared" si="72"/>
        <v>0</v>
      </c>
      <c r="AH137" s="9"/>
      <c r="AI137" s="10">
        <f t="shared" si="73"/>
        <v>0</v>
      </c>
      <c r="AJ137" s="9"/>
      <c r="AK137" s="10">
        <f t="shared" si="74"/>
        <v>0</v>
      </c>
      <c r="AL137" s="9"/>
      <c r="AM137" s="10">
        <f t="shared" si="75"/>
        <v>0</v>
      </c>
      <c r="AN137" s="9"/>
      <c r="AO137" s="10">
        <f t="shared" si="76"/>
        <v>0</v>
      </c>
      <c r="AP137" s="9"/>
      <c r="AQ137" s="10">
        <f t="shared" si="77"/>
        <v>0</v>
      </c>
      <c r="AR137" s="9"/>
      <c r="AS137" s="10">
        <f t="shared" si="78"/>
        <v>0</v>
      </c>
      <c r="AT137" s="10"/>
      <c r="AU137" s="10">
        <f t="shared" si="79"/>
        <v>0</v>
      </c>
      <c r="AV137" s="10"/>
      <c r="AW137" s="10">
        <f t="shared" si="80"/>
        <v>0</v>
      </c>
      <c r="AX137" s="10"/>
      <c r="AY137" s="10">
        <f t="shared" si="81"/>
        <v>0</v>
      </c>
      <c r="AZ137" s="10"/>
      <c r="BA137" s="10">
        <f t="shared" si="82"/>
        <v>0</v>
      </c>
      <c r="BB137" s="10"/>
      <c r="BC137" s="69">
        <f t="shared" si="83"/>
        <v>0</v>
      </c>
      <c r="BD137" s="10">
        <v>0</v>
      </c>
      <c r="BE137" s="9"/>
      <c r="BF137" s="10">
        <f t="shared" si="84"/>
        <v>0</v>
      </c>
      <c r="BG137" s="9"/>
      <c r="BH137" s="10">
        <f t="shared" si="85"/>
        <v>0</v>
      </c>
      <c r="BI137" s="9"/>
      <c r="BJ137" s="10">
        <f t="shared" si="86"/>
        <v>0</v>
      </c>
      <c r="BK137" s="9"/>
      <c r="BL137" s="10">
        <f t="shared" si="87"/>
        <v>0</v>
      </c>
      <c r="BM137" s="9"/>
      <c r="BN137" s="11">
        <f t="shared" si="88"/>
        <v>0</v>
      </c>
      <c r="BO137" s="10"/>
      <c r="BP137" s="10">
        <f t="shared" si="89"/>
        <v>0</v>
      </c>
      <c r="BQ137" s="10"/>
      <c r="BR137" s="10">
        <f t="shared" si="90"/>
        <v>0</v>
      </c>
      <c r="BS137" s="10"/>
      <c r="BT137" s="10">
        <f t="shared" si="91"/>
        <v>0</v>
      </c>
      <c r="BU137" s="10"/>
      <c r="BV137" s="69">
        <f t="shared" si="92"/>
        <v>0</v>
      </c>
      <c r="BW137" s="49" t="s">
        <v>169</v>
      </c>
      <c r="BY137" s="23"/>
    </row>
    <row r="138" spans="1:77" ht="54" x14ac:dyDescent="0.35">
      <c r="A138" s="65" t="s">
        <v>170</v>
      </c>
      <c r="B138" s="73" t="s">
        <v>171</v>
      </c>
      <c r="C138" s="73" t="s">
        <v>148</v>
      </c>
      <c r="D138" s="9">
        <v>9362.9</v>
      </c>
      <c r="E138" s="9"/>
      <c r="F138" s="10">
        <f t="shared" si="93"/>
        <v>9362.9</v>
      </c>
      <c r="G138" s="9"/>
      <c r="H138" s="10">
        <f t="shared" si="94"/>
        <v>9362.9</v>
      </c>
      <c r="I138" s="9"/>
      <c r="J138" s="10">
        <f t="shared" si="95"/>
        <v>9362.9</v>
      </c>
      <c r="K138" s="9">
        <v>659.62699999999995</v>
      </c>
      <c r="L138" s="10">
        <f t="shared" si="96"/>
        <v>10022.527</v>
      </c>
      <c r="M138" s="9"/>
      <c r="N138" s="10">
        <f t="shared" si="97"/>
        <v>10022.527</v>
      </c>
      <c r="O138" s="9"/>
      <c r="P138" s="10">
        <f t="shared" si="98"/>
        <v>10022.527</v>
      </c>
      <c r="Q138" s="9">
        <v>-27.908000000000001</v>
      </c>
      <c r="R138" s="10">
        <f t="shared" si="99"/>
        <v>9994.6190000000006</v>
      </c>
      <c r="S138" s="10"/>
      <c r="T138" s="10">
        <f t="shared" si="100"/>
        <v>9994.6190000000006</v>
      </c>
      <c r="U138" s="10"/>
      <c r="V138" s="10">
        <f t="shared" si="101"/>
        <v>9994.6190000000006</v>
      </c>
      <c r="W138" s="10"/>
      <c r="X138" s="10">
        <f t="shared" si="102"/>
        <v>9994.6190000000006</v>
      </c>
      <c r="Y138" s="10"/>
      <c r="Z138" s="10">
        <f t="shared" si="103"/>
        <v>9994.6190000000006</v>
      </c>
      <c r="AA138" s="10"/>
      <c r="AB138" s="10">
        <f t="shared" si="104"/>
        <v>9994.6190000000006</v>
      </c>
      <c r="AC138" s="10"/>
      <c r="AD138" s="69">
        <f t="shared" si="71"/>
        <v>9994.6190000000006</v>
      </c>
      <c r="AE138" s="10">
        <v>0</v>
      </c>
      <c r="AF138" s="9"/>
      <c r="AG138" s="10">
        <f t="shared" si="72"/>
        <v>0</v>
      </c>
      <c r="AH138" s="9"/>
      <c r="AI138" s="10">
        <f t="shared" si="73"/>
        <v>0</v>
      </c>
      <c r="AJ138" s="9"/>
      <c r="AK138" s="10">
        <f t="shared" si="74"/>
        <v>0</v>
      </c>
      <c r="AL138" s="9"/>
      <c r="AM138" s="10">
        <f t="shared" si="75"/>
        <v>0</v>
      </c>
      <c r="AN138" s="9"/>
      <c r="AO138" s="10">
        <f t="shared" si="76"/>
        <v>0</v>
      </c>
      <c r="AP138" s="9"/>
      <c r="AQ138" s="10">
        <f t="shared" si="77"/>
        <v>0</v>
      </c>
      <c r="AR138" s="9"/>
      <c r="AS138" s="10">
        <f t="shared" si="78"/>
        <v>0</v>
      </c>
      <c r="AT138" s="10"/>
      <c r="AU138" s="10">
        <f t="shared" si="79"/>
        <v>0</v>
      </c>
      <c r="AV138" s="10"/>
      <c r="AW138" s="10">
        <f t="shared" si="80"/>
        <v>0</v>
      </c>
      <c r="AX138" s="10"/>
      <c r="AY138" s="10">
        <f t="shared" si="81"/>
        <v>0</v>
      </c>
      <c r="AZ138" s="10"/>
      <c r="BA138" s="10">
        <f t="shared" si="82"/>
        <v>0</v>
      </c>
      <c r="BB138" s="10"/>
      <c r="BC138" s="69">
        <f t="shared" si="83"/>
        <v>0</v>
      </c>
      <c r="BD138" s="10">
        <v>0</v>
      </c>
      <c r="BE138" s="9"/>
      <c r="BF138" s="10">
        <f t="shared" si="84"/>
        <v>0</v>
      </c>
      <c r="BG138" s="9"/>
      <c r="BH138" s="10">
        <f t="shared" si="85"/>
        <v>0</v>
      </c>
      <c r="BI138" s="9"/>
      <c r="BJ138" s="10">
        <f t="shared" si="86"/>
        <v>0</v>
      </c>
      <c r="BK138" s="9"/>
      <c r="BL138" s="10">
        <f t="shared" si="87"/>
        <v>0</v>
      </c>
      <c r="BM138" s="9"/>
      <c r="BN138" s="11">
        <f t="shared" si="88"/>
        <v>0</v>
      </c>
      <c r="BO138" s="10"/>
      <c r="BP138" s="10">
        <f t="shared" si="89"/>
        <v>0</v>
      </c>
      <c r="BQ138" s="10"/>
      <c r="BR138" s="10">
        <f t="shared" si="90"/>
        <v>0</v>
      </c>
      <c r="BS138" s="10"/>
      <c r="BT138" s="10">
        <f t="shared" si="91"/>
        <v>0</v>
      </c>
      <c r="BU138" s="10"/>
      <c r="BV138" s="69">
        <f t="shared" si="92"/>
        <v>0</v>
      </c>
      <c r="BW138" s="3" t="s">
        <v>172</v>
      </c>
      <c r="BY138" s="23"/>
    </row>
    <row r="139" spans="1:77" ht="54" x14ac:dyDescent="0.35">
      <c r="A139" s="65" t="s">
        <v>173</v>
      </c>
      <c r="B139" s="73" t="s">
        <v>174</v>
      </c>
      <c r="C139" s="82" t="s">
        <v>148</v>
      </c>
      <c r="D139" s="9">
        <v>8982.4</v>
      </c>
      <c r="E139" s="9">
        <v>-1245.127</v>
      </c>
      <c r="F139" s="10">
        <f t="shared" si="93"/>
        <v>7737.2729999999992</v>
      </c>
      <c r="G139" s="9"/>
      <c r="H139" s="10">
        <f t="shared" si="94"/>
        <v>7737.2729999999992</v>
      </c>
      <c r="I139" s="9"/>
      <c r="J139" s="10">
        <f t="shared" si="95"/>
        <v>7737.2729999999992</v>
      </c>
      <c r="K139" s="9"/>
      <c r="L139" s="10">
        <f t="shared" si="96"/>
        <v>7737.2729999999992</v>
      </c>
      <c r="M139" s="9"/>
      <c r="N139" s="10">
        <f t="shared" si="97"/>
        <v>7737.2729999999992</v>
      </c>
      <c r="O139" s="9"/>
      <c r="P139" s="10">
        <f t="shared" si="98"/>
        <v>7737.2729999999992</v>
      </c>
      <c r="Q139" s="9">
        <v>-4.3849999999999998</v>
      </c>
      <c r="R139" s="10">
        <f t="shared" si="99"/>
        <v>7732.887999999999</v>
      </c>
      <c r="S139" s="10"/>
      <c r="T139" s="10">
        <f t="shared" si="100"/>
        <v>7732.887999999999</v>
      </c>
      <c r="U139" s="10"/>
      <c r="V139" s="10">
        <f t="shared" si="101"/>
        <v>7732.887999999999</v>
      </c>
      <c r="W139" s="10"/>
      <c r="X139" s="10">
        <f t="shared" si="102"/>
        <v>7732.887999999999</v>
      </c>
      <c r="Y139" s="10"/>
      <c r="Z139" s="10">
        <f t="shared" si="103"/>
        <v>7732.887999999999</v>
      </c>
      <c r="AA139" s="10"/>
      <c r="AB139" s="10">
        <f t="shared" si="104"/>
        <v>7732.887999999999</v>
      </c>
      <c r="AC139" s="10"/>
      <c r="AD139" s="69">
        <f t="shared" si="71"/>
        <v>7732.887999999999</v>
      </c>
      <c r="AE139" s="10">
        <v>0</v>
      </c>
      <c r="AF139" s="9"/>
      <c r="AG139" s="10">
        <f t="shared" si="72"/>
        <v>0</v>
      </c>
      <c r="AH139" s="9"/>
      <c r="AI139" s="10">
        <f t="shared" si="73"/>
        <v>0</v>
      </c>
      <c r="AJ139" s="9"/>
      <c r="AK139" s="10">
        <f t="shared" si="74"/>
        <v>0</v>
      </c>
      <c r="AL139" s="9"/>
      <c r="AM139" s="10">
        <f t="shared" si="75"/>
        <v>0</v>
      </c>
      <c r="AN139" s="9"/>
      <c r="AO139" s="10">
        <f t="shared" si="76"/>
        <v>0</v>
      </c>
      <c r="AP139" s="9"/>
      <c r="AQ139" s="10">
        <f t="shared" si="77"/>
        <v>0</v>
      </c>
      <c r="AR139" s="9"/>
      <c r="AS139" s="10">
        <f t="shared" si="78"/>
        <v>0</v>
      </c>
      <c r="AT139" s="10"/>
      <c r="AU139" s="10">
        <f t="shared" si="79"/>
        <v>0</v>
      </c>
      <c r="AV139" s="10"/>
      <c r="AW139" s="10">
        <f t="shared" si="80"/>
        <v>0</v>
      </c>
      <c r="AX139" s="10"/>
      <c r="AY139" s="10">
        <f t="shared" si="81"/>
        <v>0</v>
      </c>
      <c r="AZ139" s="10"/>
      <c r="BA139" s="10">
        <f t="shared" si="82"/>
        <v>0</v>
      </c>
      <c r="BB139" s="10"/>
      <c r="BC139" s="69">
        <f t="shared" si="83"/>
        <v>0</v>
      </c>
      <c r="BD139" s="10">
        <v>0</v>
      </c>
      <c r="BE139" s="9"/>
      <c r="BF139" s="10">
        <f t="shared" si="84"/>
        <v>0</v>
      </c>
      <c r="BG139" s="9"/>
      <c r="BH139" s="10">
        <f t="shared" si="85"/>
        <v>0</v>
      </c>
      <c r="BI139" s="9"/>
      <c r="BJ139" s="10">
        <f t="shared" si="86"/>
        <v>0</v>
      </c>
      <c r="BK139" s="9"/>
      <c r="BL139" s="10">
        <f t="shared" si="87"/>
        <v>0</v>
      </c>
      <c r="BM139" s="9"/>
      <c r="BN139" s="11">
        <f t="shared" si="88"/>
        <v>0</v>
      </c>
      <c r="BO139" s="10"/>
      <c r="BP139" s="10">
        <f t="shared" si="89"/>
        <v>0</v>
      </c>
      <c r="BQ139" s="10"/>
      <c r="BR139" s="10">
        <f t="shared" si="90"/>
        <v>0</v>
      </c>
      <c r="BS139" s="10"/>
      <c r="BT139" s="10">
        <f t="shared" si="91"/>
        <v>0</v>
      </c>
      <c r="BU139" s="10"/>
      <c r="BV139" s="69">
        <f t="shared" si="92"/>
        <v>0</v>
      </c>
      <c r="BW139" s="3" t="s">
        <v>175</v>
      </c>
      <c r="BY139" s="23"/>
    </row>
    <row r="140" spans="1:77" ht="54" x14ac:dyDescent="0.35">
      <c r="A140" s="65" t="s">
        <v>176</v>
      </c>
      <c r="B140" s="73" t="s">
        <v>177</v>
      </c>
      <c r="C140" s="82" t="s">
        <v>148</v>
      </c>
      <c r="D140" s="9">
        <f>D142+D143</f>
        <v>3792.2</v>
      </c>
      <c r="E140" s="9">
        <f>E142+E143</f>
        <v>0</v>
      </c>
      <c r="F140" s="10">
        <f t="shared" si="93"/>
        <v>3792.2</v>
      </c>
      <c r="G140" s="9">
        <f>G142+G143</f>
        <v>0</v>
      </c>
      <c r="H140" s="10">
        <f t="shared" si="94"/>
        <v>3792.2</v>
      </c>
      <c r="I140" s="9">
        <f>I142+I143</f>
        <v>0</v>
      </c>
      <c r="J140" s="10">
        <f t="shared" si="95"/>
        <v>3792.2</v>
      </c>
      <c r="K140" s="9">
        <f>K142+K143</f>
        <v>0</v>
      </c>
      <c r="L140" s="10">
        <f t="shared" si="96"/>
        <v>3792.2</v>
      </c>
      <c r="M140" s="9">
        <f>M142+M143</f>
        <v>-1914</v>
      </c>
      <c r="N140" s="10">
        <f t="shared" si="97"/>
        <v>1878.1999999999998</v>
      </c>
      <c r="O140" s="9">
        <f>O142+O143</f>
        <v>0</v>
      </c>
      <c r="P140" s="10">
        <f t="shared" si="98"/>
        <v>1878.1999999999998</v>
      </c>
      <c r="Q140" s="9">
        <f>Q142+Q143</f>
        <v>0</v>
      </c>
      <c r="R140" s="10">
        <f t="shared" si="99"/>
        <v>1878.1999999999998</v>
      </c>
      <c r="S140" s="10">
        <f>S142+S143</f>
        <v>0</v>
      </c>
      <c r="T140" s="10">
        <f t="shared" si="100"/>
        <v>1878.1999999999998</v>
      </c>
      <c r="U140" s="10">
        <f>U142+U143</f>
        <v>0</v>
      </c>
      <c r="V140" s="10">
        <f t="shared" si="101"/>
        <v>1878.1999999999998</v>
      </c>
      <c r="W140" s="10">
        <f>W142+W143</f>
        <v>0</v>
      </c>
      <c r="X140" s="10">
        <f t="shared" si="102"/>
        <v>1878.1999999999998</v>
      </c>
      <c r="Y140" s="10">
        <f>Y142+Y143</f>
        <v>0</v>
      </c>
      <c r="Z140" s="10">
        <f t="shared" si="103"/>
        <v>1878.1999999999998</v>
      </c>
      <c r="AA140" s="10">
        <f>AA142+AA143</f>
        <v>0</v>
      </c>
      <c r="AB140" s="10">
        <f t="shared" si="104"/>
        <v>1878.1999999999998</v>
      </c>
      <c r="AC140" s="10">
        <f>AC142+AC143</f>
        <v>0</v>
      </c>
      <c r="AD140" s="69">
        <f t="shared" si="71"/>
        <v>1878.1999999999998</v>
      </c>
      <c r="AE140" s="10">
        <f>AE142+AE143</f>
        <v>3863.7</v>
      </c>
      <c r="AF140" s="9">
        <f>AF142+AF143</f>
        <v>0</v>
      </c>
      <c r="AG140" s="10">
        <f t="shared" si="72"/>
        <v>3863.7</v>
      </c>
      <c r="AH140" s="9">
        <f>AH142+AH143</f>
        <v>0</v>
      </c>
      <c r="AI140" s="10">
        <f t="shared" si="73"/>
        <v>3863.7</v>
      </c>
      <c r="AJ140" s="9">
        <f>AJ142+AJ143</f>
        <v>0</v>
      </c>
      <c r="AK140" s="10">
        <f t="shared" si="74"/>
        <v>3863.7</v>
      </c>
      <c r="AL140" s="9">
        <f>AL142+AL143</f>
        <v>0</v>
      </c>
      <c r="AM140" s="10">
        <f t="shared" si="75"/>
        <v>3863.7</v>
      </c>
      <c r="AN140" s="9">
        <f>AN142+AN143</f>
        <v>1914</v>
      </c>
      <c r="AO140" s="10">
        <f t="shared" si="76"/>
        <v>5777.7</v>
      </c>
      <c r="AP140" s="9">
        <f>AP142+AP143</f>
        <v>0</v>
      </c>
      <c r="AQ140" s="10">
        <f t="shared" si="77"/>
        <v>5777.7</v>
      </c>
      <c r="AR140" s="9">
        <f>AR142+AR143</f>
        <v>0</v>
      </c>
      <c r="AS140" s="10">
        <f t="shared" si="78"/>
        <v>5777.7</v>
      </c>
      <c r="AT140" s="10">
        <f>AT142+AT143</f>
        <v>0</v>
      </c>
      <c r="AU140" s="10">
        <f t="shared" si="79"/>
        <v>5777.7</v>
      </c>
      <c r="AV140" s="10">
        <f>AV142+AV143</f>
        <v>0</v>
      </c>
      <c r="AW140" s="10">
        <f t="shared" si="80"/>
        <v>5777.7</v>
      </c>
      <c r="AX140" s="10">
        <f>AX142+AX143</f>
        <v>0</v>
      </c>
      <c r="AY140" s="10">
        <f t="shared" si="81"/>
        <v>5777.7</v>
      </c>
      <c r="AZ140" s="10">
        <f>AZ142+AZ143</f>
        <v>0</v>
      </c>
      <c r="BA140" s="10">
        <f t="shared" si="82"/>
        <v>5777.7</v>
      </c>
      <c r="BB140" s="10">
        <f>BB142+BB143</f>
        <v>0</v>
      </c>
      <c r="BC140" s="69">
        <f t="shared" si="83"/>
        <v>5777.7</v>
      </c>
      <c r="BD140" s="10">
        <f>BD142+BD143</f>
        <v>0</v>
      </c>
      <c r="BE140" s="9">
        <f>BE142+BE143</f>
        <v>0</v>
      </c>
      <c r="BF140" s="10">
        <f t="shared" si="84"/>
        <v>0</v>
      </c>
      <c r="BG140" s="9">
        <f>BG142+BG143</f>
        <v>0</v>
      </c>
      <c r="BH140" s="10">
        <f t="shared" si="85"/>
        <v>0</v>
      </c>
      <c r="BI140" s="9">
        <f>BI142+BI143</f>
        <v>0</v>
      </c>
      <c r="BJ140" s="10">
        <f t="shared" si="86"/>
        <v>0</v>
      </c>
      <c r="BK140" s="9">
        <f>BK142+BK143</f>
        <v>0</v>
      </c>
      <c r="BL140" s="10">
        <f t="shared" si="87"/>
        <v>0</v>
      </c>
      <c r="BM140" s="9">
        <f>BM142+BM143</f>
        <v>0</v>
      </c>
      <c r="BN140" s="11">
        <f t="shared" si="88"/>
        <v>0</v>
      </c>
      <c r="BO140" s="10">
        <f>BO142+BO143</f>
        <v>0</v>
      </c>
      <c r="BP140" s="10">
        <f t="shared" si="89"/>
        <v>0</v>
      </c>
      <c r="BQ140" s="10">
        <f>BQ142+BQ143</f>
        <v>0</v>
      </c>
      <c r="BR140" s="10">
        <f t="shared" si="90"/>
        <v>0</v>
      </c>
      <c r="BS140" s="10">
        <f>BS142+BS143</f>
        <v>0</v>
      </c>
      <c r="BT140" s="10">
        <f t="shared" si="91"/>
        <v>0</v>
      </c>
      <c r="BU140" s="10">
        <f>BU142+BU143</f>
        <v>0</v>
      </c>
      <c r="BV140" s="69">
        <f t="shared" si="92"/>
        <v>0</v>
      </c>
      <c r="BY140" s="23"/>
    </row>
    <row r="141" spans="1:77" x14ac:dyDescent="0.35">
      <c r="A141" s="65"/>
      <c r="B141" s="73" t="s">
        <v>31</v>
      </c>
      <c r="C141" s="82"/>
      <c r="D141" s="9"/>
      <c r="E141" s="9"/>
      <c r="F141" s="10"/>
      <c r="G141" s="9"/>
      <c r="H141" s="10"/>
      <c r="I141" s="9"/>
      <c r="J141" s="10"/>
      <c r="K141" s="9"/>
      <c r="L141" s="10"/>
      <c r="M141" s="9"/>
      <c r="N141" s="10"/>
      <c r="O141" s="9"/>
      <c r="P141" s="10"/>
      <c r="Q141" s="9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69"/>
      <c r="AE141" s="10"/>
      <c r="AF141" s="9"/>
      <c r="AG141" s="10"/>
      <c r="AH141" s="9"/>
      <c r="AI141" s="10"/>
      <c r="AJ141" s="9"/>
      <c r="AK141" s="10"/>
      <c r="AL141" s="9"/>
      <c r="AM141" s="10"/>
      <c r="AN141" s="9"/>
      <c r="AO141" s="10"/>
      <c r="AP141" s="9"/>
      <c r="AQ141" s="10"/>
      <c r="AR141" s="9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69"/>
      <c r="BD141" s="10"/>
      <c r="BE141" s="9"/>
      <c r="BF141" s="10"/>
      <c r="BG141" s="9"/>
      <c r="BH141" s="10"/>
      <c r="BI141" s="9"/>
      <c r="BJ141" s="10"/>
      <c r="BK141" s="9"/>
      <c r="BL141" s="10"/>
      <c r="BM141" s="9"/>
      <c r="BN141" s="11"/>
      <c r="BO141" s="10"/>
      <c r="BP141" s="10"/>
      <c r="BQ141" s="10"/>
      <c r="BR141" s="10"/>
      <c r="BS141" s="10"/>
      <c r="BT141" s="10"/>
      <c r="BU141" s="10"/>
      <c r="BV141" s="69"/>
      <c r="BY141" s="23"/>
    </row>
    <row r="142" spans="1:77" s="1" customFormat="1" hidden="1" x14ac:dyDescent="0.35">
      <c r="A142" s="24"/>
      <c r="B142" s="26" t="s">
        <v>32</v>
      </c>
      <c r="C142" s="46"/>
      <c r="D142" s="28">
        <v>1914</v>
      </c>
      <c r="E142" s="28"/>
      <c r="F142" s="29">
        <f t="shared" si="93"/>
        <v>1914</v>
      </c>
      <c r="G142" s="28"/>
      <c r="H142" s="29">
        <f t="shared" si="94"/>
        <v>1914</v>
      </c>
      <c r="I142" s="28"/>
      <c r="J142" s="29">
        <f t="shared" si="95"/>
        <v>1914</v>
      </c>
      <c r="K142" s="28"/>
      <c r="L142" s="29">
        <f t="shared" si="96"/>
        <v>1914</v>
      </c>
      <c r="M142" s="28">
        <v>-1914</v>
      </c>
      <c r="N142" s="29">
        <f t="shared" si="97"/>
        <v>0</v>
      </c>
      <c r="O142" s="28"/>
      <c r="P142" s="29">
        <f t="shared" si="98"/>
        <v>0</v>
      </c>
      <c r="Q142" s="28"/>
      <c r="R142" s="29">
        <f t="shared" si="99"/>
        <v>0</v>
      </c>
      <c r="S142" s="29"/>
      <c r="T142" s="29">
        <f t="shared" si="100"/>
        <v>0</v>
      </c>
      <c r="U142" s="29"/>
      <c r="V142" s="29">
        <f t="shared" si="101"/>
        <v>0</v>
      </c>
      <c r="W142" s="30"/>
      <c r="X142" s="29">
        <f t="shared" si="102"/>
        <v>0</v>
      </c>
      <c r="Y142" s="10"/>
      <c r="Z142" s="29">
        <f t="shared" si="103"/>
        <v>0</v>
      </c>
      <c r="AA142" s="10"/>
      <c r="AB142" s="29">
        <f t="shared" si="104"/>
        <v>0</v>
      </c>
      <c r="AC142" s="30"/>
      <c r="AD142" s="29">
        <f t="shared" si="71"/>
        <v>0</v>
      </c>
      <c r="AE142" s="29">
        <v>0</v>
      </c>
      <c r="AF142" s="28"/>
      <c r="AG142" s="29">
        <f t="shared" si="72"/>
        <v>0</v>
      </c>
      <c r="AH142" s="28"/>
      <c r="AI142" s="29">
        <f t="shared" si="73"/>
        <v>0</v>
      </c>
      <c r="AJ142" s="28"/>
      <c r="AK142" s="29">
        <f t="shared" si="74"/>
        <v>0</v>
      </c>
      <c r="AL142" s="28"/>
      <c r="AM142" s="29">
        <f t="shared" si="75"/>
        <v>0</v>
      </c>
      <c r="AN142" s="28">
        <v>1914</v>
      </c>
      <c r="AO142" s="29">
        <f t="shared" si="76"/>
        <v>1914</v>
      </c>
      <c r="AP142" s="28"/>
      <c r="AQ142" s="29">
        <f t="shared" si="77"/>
        <v>1914</v>
      </c>
      <c r="AR142" s="28"/>
      <c r="AS142" s="29">
        <f t="shared" si="78"/>
        <v>1914</v>
      </c>
      <c r="AT142" s="29"/>
      <c r="AU142" s="29">
        <f t="shared" si="79"/>
        <v>1914</v>
      </c>
      <c r="AV142" s="29"/>
      <c r="AW142" s="29">
        <f t="shared" si="80"/>
        <v>1914</v>
      </c>
      <c r="AX142" s="30"/>
      <c r="AY142" s="29">
        <f t="shared" si="81"/>
        <v>1914</v>
      </c>
      <c r="AZ142" s="10"/>
      <c r="BA142" s="29">
        <f t="shared" si="82"/>
        <v>1914</v>
      </c>
      <c r="BB142" s="30"/>
      <c r="BC142" s="29">
        <f t="shared" si="83"/>
        <v>1914</v>
      </c>
      <c r="BD142" s="29">
        <v>0</v>
      </c>
      <c r="BE142" s="27"/>
      <c r="BF142" s="29">
        <f t="shared" si="84"/>
        <v>0</v>
      </c>
      <c r="BG142" s="28"/>
      <c r="BH142" s="29">
        <f t="shared" si="85"/>
        <v>0</v>
      </c>
      <c r="BI142" s="28"/>
      <c r="BJ142" s="29">
        <f t="shared" si="86"/>
        <v>0</v>
      </c>
      <c r="BK142" s="28"/>
      <c r="BL142" s="29">
        <f t="shared" si="87"/>
        <v>0</v>
      </c>
      <c r="BM142" s="28"/>
      <c r="BN142" s="32">
        <f t="shared" si="88"/>
        <v>0</v>
      </c>
      <c r="BO142" s="29"/>
      <c r="BP142" s="29">
        <f t="shared" si="89"/>
        <v>0</v>
      </c>
      <c r="BQ142" s="30"/>
      <c r="BR142" s="29">
        <f t="shared" si="90"/>
        <v>0</v>
      </c>
      <c r="BS142" s="10"/>
      <c r="BT142" s="29">
        <f t="shared" si="91"/>
        <v>0</v>
      </c>
      <c r="BU142" s="30"/>
      <c r="BV142" s="29">
        <f t="shared" si="92"/>
        <v>0</v>
      </c>
      <c r="BW142" s="33" t="s">
        <v>178</v>
      </c>
      <c r="BX142" s="34" t="s">
        <v>33</v>
      </c>
      <c r="BY142" s="35"/>
    </row>
    <row r="143" spans="1:77" x14ac:dyDescent="0.35">
      <c r="A143" s="65"/>
      <c r="B143" s="73" t="s">
        <v>160</v>
      </c>
      <c r="C143" s="81" t="s">
        <v>30</v>
      </c>
      <c r="D143" s="9">
        <v>1878.2</v>
      </c>
      <c r="E143" s="9"/>
      <c r="F143" s="10">
        <f t="shared" si="93"/>
        <v>1878.2</v>
      </c>
      <c r="G143" s="9"/>
      <c r="H143" s="10">
        <f t="shared" si="94"/>
        <v>1878.2</v>
      </c>
      <c r="I143" s="9"/>
      <c r="J143" s="10">
        <f t="shared" si="95"/>
        <v>1878.2</v>
      </c>
      <c r="K143" s="9"/>
      <c r="L143" s="10">
        <f t="shared" si="96"/>
        <v>1878.2</v>
      </c>
      <c r="M143" s="9"/>
      <c r="N143" s="10">
        <f t="shared" si="97"/>
        <v>1878.2</v>
      </c>
      <c r="O143" s="9"/>
      <c r="P143" s="10">
        <f t="shared" si="98"/>
        <v>1878.2</v>
      </c>
      <c r="Q143" s="9"/>
      <c r="R143" s="10">
        <f t="shared" si="99"/>
        <v>1878.2</v>
      </c>
      <c r="S143" s="10"/>
      <c r="T143" s="10">
        <f t="shared" si="100"/>
        <v>1878.2</v>
      </c>
      <c r="U143" s="10"/>
      <c r="V143" s="10">
        <f t="shared" si="101"/>
        <v>1878.2</v>
      </c>
      <c r="W143" s="10"/>
      <c r="X143" s="10">
        <f t="shared" si="102"/>
        <v>1878.2</v>
      </c>
      <c r="Y143" s="10"/>
      <c r="Z143" s="10">
        <f t="shared" si="103"/>
        <v>1878.2</v>
      </c>
      <c r="AA143" s="10"/>
      <c r="AB143" s="10">
        <f t="shared" si="104"/>
        <v>1878.2</v>
      </c>
      <c r="AC143" s="10"/>
      <c r="AD143" s="69">
        <f t="shared" si="71"/>
        <v>1878.2</v>
      </c>
      <c r="AE143" s="10">
        <v>3863.7</v>
      </c>
      <c r="AF143" s="9"/>
      <c r="AG143" s="10">
        <f t="shared" si="72"/>
        <v>3863.7</v>
      </c>
      <c r="AH143" s="9"/>
      <c r="AI143" s="10">
        <f t="shared" si="73"/>
        <v>3863.7</v>
      </c>
      <c r="AJ143" s="9"/>
      <c r="AK143" s="10">
        <f t="shared" si="74"/>
        <v>3863.7</v>
      </c>
      <c r="AL143" s="9"/>
      <c r="AM143" s="10">
        <f t="shared" si="75"/>
        <v>3863.7</v>
      </c>
      <c r="AN143" s="9"/>
      <c r="AO143" s="10">
        <f t="shared" si="76"/>
        <v>3863.7</v>
      </c>
      <c r="AP143" s="9"/>
      <c r="AQ143" s="10">
        <f t="shared" si="77"/>
        <v>3863.7</v>
      </c>
      <c r="AR143" s="9"/>
      <c r="AS143" s="10">
        <f t="shared" si="78"/>
        <v>3863.7</v>
      </c>
      <c r="AT143" s="10"/>
      <c r="AU143" s="10">
        <f t="shared" si="79"/>
        <v>3863.7</v>
      </c>
      <c r="AV143" s="10"/>
      <c r="AW143" s="10">
        <f t="shared" si="80"/>
        <v>3863.7</v>
      </c>
      <c r="AX143" s="10"/>
      <c r="AY143" s="10">
        <f t="shared" si="81"/>
        <v>3863.7</v>
      </c>
      <c r="AZ143" s="10"/>
      <c r="BA143" s="10">
        <f t="shared" si="82"/>
        <v>3863.7</v>
      </c>
      <c r="BB143" s="10"/>
      <c r="BC143" s="69">
        <f t="shared" si="83"/>
        <v>3863.7</v>
      </c>
      <c r="BD143" s="10">
        <v>0</v>
      </c>
      <c r="BE143" s="9"/>
      <c r="BF143" s="10">
        <f t="shared" si="84"/>
        <v>0</v>
      </c>
      <c r="BG143" s="9"/>
      <c r="BH143" s="10">
        <f t="shared" si="85"/>
        <v>0</v>
      </c>
      <c r="BI143" s="9"/>
      <c r="BJ143" s="10">
        <f t="shared" si="86"/>
        <v>0</v>
      </c>
      <c r="BK143" s="9"/>
      <c r="BL143" s="10">
        <f t="shared" si="87"/>
        <v>0</v>
      </c>
      <c r="BM143" s="9"/>
      <c r="BN143" s="11">
        <f t="shared" si="88"/>
        <v>0</v>
      </c>
      <c r="BO143" s="10"/>
      <c r="BP143" s="10">
        <f t="shared" si="89"/>
        <v>0</v>
      </c>
      <c r="BQ143" s="10"/>
      <c r="BR143" s="10">
        <f t="shared" si="90"/>
        <v>0</v>
      </c>
      <c r="BS143" s="10"/>
      <c r="BT143" s="10">
        <f t="shared" si="91"/>
        <v>0</v>
      </c>
      <c r="BU143" s="10"/>
      <c r="BV143" s="69">
        <f t="shared" si="92"/>
        <v>0</v>
      </c>
      <c r="BW143" s="3" t="s">
        <v>179</v>
      </c>
      <c r="BY143" s="23"/>
    </row>
    <row r="144" spans="1:77" ht="54" x14ac:dyDescent="0.35">
      <c r="A144" s="65" t="s">
        <v>180</v>
      </c>
      <c r="B144" s="83" t="s">
        <v>181</v>
      </c>
      <c r="C144" s="82" t="s">
        <v>148</v>
      </c>
      <c r="D144" s="9">
        <f>D146+D147</f>
        <v>11080.900000000001</v>
      </c>
      <c r="E144" s="9">
        <f>E146+E147</f>
        <v>0</v>
      </c>
      <c r="F144" s="10">
        <f t="shared" si="93"/>
        <v>11080.900000000001</v>
      </c>
      <c r="G144" s="9">
        <f>G146+G147</f>
        <v>468.06299999999999</v>
      </c>
      <c r="H144" s="10">
        <f t="shared" si="94"/>
        <v>11548.963000000002</v>
      </c>
      <c r="I144" s="9">
        <f>I146+I147</f>
        <v>0</v>
      </c>
      <c r="J144" s="10">
        <f t="shared" si="95"/>
        <v>11548.963000000002</v>
      </c>
      <c r="K144" s="9">
        <f>K146+K147</f>
        <v>0</v>
      </c>
      <c r="L144" s="10">
        <f t="shared" si="96"/>
        <v>11548.963000000002</v>
      </c>
      <c r="M144" s="9">
        <f>M146+M147</f>
        <v>0</v>
      </c>
      <c r="N144" s="10">
        <f t="shared" si="97"/>
        <v>11548.963000000002</v>
      </c>
      <c r="O144" s="9">
        <f>O146+O147</f>
        <v>0</v>
      </c>
      <c r="P144" s="10">
        <f t="shared" si="98"/>
        <v>11548.963000000002</v>
      </c>
      <c r="Q144" s="9">
        <f>Q146+Q147</f>
        <v>0</v>
      </c>
      <c r="R144" s="10">
        <f t="shared" si="99"/>
        <v>11548.963000000002</v>
      </c>
      <c r="S144" s="10">
        <f>S146+S147</f>
        <v>0</v>
      </c>
      <c r="T144" s="10">
        <f t="shared" si="100"/>
        <v>11548.963000000002</v>
      </c>
      <c r="U144" s="10">
        <f>U146+U147</f>
        <v>0</v>
      </c>
      <c r="V144" s="10">
        <f t="shared" si="101"/>
        <v>11548.963000000002</v>
      </c>
      <c r="W144" s="10">
        <f>W146+W147</f>
        <v>0</v>
      </c>
      <c r="X144" s="10">
        <f t="shared" si="102"/>
        <v>11548.963000000002</v>
      </c>
      <c r="Y144" s="10">
        <f>Y146+Y147</f>
        <v>0</v>
      </c>
      <c r="Z144" s="10">
        <f t="shared" si="103"/>
        <v>11548.963000000002</v>
      </c>
      <c r="AA144" s="10">
        <f>AA146+AA147</f>
        <v>0</v>
      </c>
      <c r="AB144" s="10">
        <f t="shared" si="104"/>
        <v>11548.963000000002</v>
      </c>
      <c r="AC144" s="10">
        <f>AC146+AC147</f>
        <v>0</v>
      </c>
      <c r="AD144" s="69">
        <f t="shared" si="71"/>
        <v>11548.963000000002</v>
      </c>
      <c r="AE144" s="10">
        <f>AE146+AE147</f>
        <v>0</v>
      </c>
      <c r="AF144" s="9">
        <f>AF146+AF147</f>
        <v>0</v>
      </c>
      <c r="AG144" s="10">
        <f t="shared" si="72"/>
        <v>0</v>
      </c>
      <c r="AH144" s="9">
        <f>AH146+AH147</f>
        <v>0</v>
      </c>
      <c r="AI144" s="10">
        <f t="shared" si="73"/>
        <v>0</v>
      </c>
      <c r="AJ144" s="9">
        <f>AJ146+AJ147</f>
        <v>0</v>
      </c>
      <c r="AK144" s="10">
        <f t="shared" si="74"/>
        <v>0</v>
      </c>
      <c r="AL144" s="9">
        <f>AL146+AL147</f>
        <v>0</v>
      </c>
      <c r="AM144" s="10">
        <f t="shared" si="75"/>
        <v>0</v>
      </c>
      <c r="AN144" s="9">
        <f>AN146+AN147</f>
        <v>0</v>
      </c>
      <c r="AO144" s="10">
        <f t="shared" si="76"/>
        <v>0</v>
      </c>
      <c r="AP144" s="9">
        <f>AP146+AP147</f>
        <v>0</v>
      </c>
      <c r="AQ144" s="10">
        <f t="shared" si="77"/>
        <v>0</v>
      </c>
      <c r="AR144" s="9">
        <f>AR146+AR147</f>
        <v>0</v>
      </c>
      <c r="AS144" s="10">
        <f t="shared" si="78"/>
        <v>0</v>
      </c>
      <c r="AT144" s="10">
        <f>AT146+AT147</f>
        <v>0</v>
      </c>
      <c r="AU144" s="10">
        <f t="shared" si="79"/>
        <v>0</v>
      </c>
      <c r="AV144" s="10">
        <f>AV146+AV147</f>
        <v>0</v>
      </c>
      <c r="AW144" s="10">
        <f t="shared" si="80"/>
        <v>0</v>
      </c>
      <c r="AX144" s="10">
        <f>AX146+AX147</f>
        <v>0</v>
      </c>
      <c r="AY144" s="10">
        <f t="shared" si="81"/>
        <v>0</v>
      </c>
      <c r="AZ144" s="10">
        <f>AZ146+AZ147</f>
        <v>0</v>
      </c>
      <c r="BA144" s="10">
        <f t="shared" si="82"/>
        <v>0</v>
      </c>
      <c r="BB144" s="10">
        <f>BB146+BB147</f>
        <v>0</v>
      </c>
      <c r="BC144" s="69">
        <f t="shared" si="83"/>
        <v>0</v>
      </c>
      <c r="BD144" s="10">
        <f>BD146+BD147</f>
        <v>0</v>
      </c>
      <c r="BE144" s="9">
        <f>BE146+BE147</f>
        <v>0</v>
      </c>
      <c r="BF144" s="10">
        <f t="shared" si="84"/>
        <v>0</v>
      </c>
      <c r="BG144" s="9">
        <f>BG146+BG147</f>
        <v>0</v>
      </c>
      <c r="BH144" s="10">
        <f t="shared" si="85"/>
        <v>0</v>
      </c>
      <c r="BI144" s="9">
        <f>BI146+BI147</f>
        <v>0</v>
      </c>
      <c r="BJ144" s="10">
        <f t="shared" si="86"/>
        <v>0</v>
      </c>
      <c r="BK144" s="9">
        <f>BK146+BK147</f>
        <v>0</v>
      </c>
      <c r="BL144" s="10">
        <f t="shared" si="87"/>
        <v>0</v>
      </c>
      <c r="BM144" s="9">
        <f>BM146+BM147</f>
        <v>0</v>
      </c>
      <c r="BN144" s="11">
        <f t="shared" si="88"/>
        <v>0</v>
      </c>
      <c r="BO144" s="10">
        <f>BO146+BO147</f>
        <v>0</v>
      </c>
      <c r="BP144" s="10">
        <f t="shared" si="89"/>
        <v>0</v>
      </c>
      <c r="BQ144" s="10">
        <f>BQ146+BQ147</f>
        <v>0</v>
      </c>
      <c r="BR144" s="10">
        <f t="shared" si="90"/>
        <v>0</v>
      </c>
      <c r="BS144" s="10">
        <f>BS146+BS147</f>
        <v>0</v>
      </c>
      <c r="BT144" s="10">
        <f t="shared" si="91"/>
        <v>0</v>
      </c>
      <c r="BU144" s="10">
        <f>BU146+BU147</f>
        <v>0</v>
      </c>
      <c r="BV144" s="69">
        <f t="shared" si="92"/>
        <v>0</v>
      </c>
      <c r="BY144" s="23"/>
    </row>
    <row r="145" spans="1:77" x14ac:dyDescent="0.35">
      <c r="A145" s="65"/>
      <c r="B145" s="73" t="s">
        <v>31</v>
      </c>
      <c r="C145" s="82"/>
      <c r="D145" s="9"/>
      <c r="E145" s="9"/>
      <c r="F145" s="10"/>
      <c r="G145" s="9"/>
      <c r="H145" s="10"/>
      <c r="I145" s="9"/>
      <c r="J145" s="10"/>
      <c r="K145" s="9"/>
      <c r="L145" s="10"/>
      <c r="M145" s="9"/>
      <c r="N145" s="10"/>
      <c r="O145" s="9"/>
      <c r="P145" s="10"/>
      <c r="Q145" s="9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69"/>
      <c r="AE145" s="10"/>
      <c r="AF145" s="9"/>
      <c r="AG145" s="10"/>
      <c r="AH145" s="9"/>
      <c r="AI145" s="10"/>
      <c r="AJ145" s="9"/>
      <c r="AK145" s="10"/>
      <c r="AL145" s="9"/>
      <c r="AM145" s="10"/>
      <c r="AN145" s="9"/>
      <c r="AO145" s="10"/>
      <c r="AP145" s="9"/>
      <c r="AQ145" s="10"/>
      <c r="AR145" s="9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69"/>
      <c r="BD145" s="10"/>
      <c r="BE145" s="9"/>
      <c r="BF145" s="10"/>
      <c r="BG145" s="9"/>
      <c r="BH145" s="10"/>
      <c r="BI145" s="9"/>
      <c r="BJ145" s="10"/>
      <c r="BK145" s="9"/>
      <c r="BL145" s="10"/>
      <c r="BM145" s="9"/>
      <c r="BN145" s="11"/>
      <c r="BO145" s="10"/>
      <c r="BP145" s="10"/>
      <c r="BQ145" s="10"/>
      <c r="BR145" s="10"/>
      <c r="BS145" s="10"/>
      <c r="BT145" s="10"/>
      <c r="BU145" s="10"/>
      <c r="BV145" s="69"/>
      <c r="BY145" s="23"/>
    </row>
    <row r="146" spans="1:77" s="1" customFormat="1" hidden="1" x14ac:dyDescent="0.35">
      <c r="A146" s="24"/>
      <c r="B146" s="26" t="s">
        <v>32</v>
      </c>
      <c r="C146" s="46"/>
      <c r="D146" s="28">
        <v>2419.1999999999998</v>
      </c>
      <c r="E146" s="28"/>
      <c r="F146" s="29">
        <f t="shared" si="93"/>
        <v>2419.1999999999998</v>
      </c>
      <c r="G146" s="28">
        <v>468.06299999999999</v>
      </c>
      <c r="H146" s="29">
        <f t="shared" si="94"/>
        <v>2887.2629999999999</v>
      </c>
      <c r="I146" s="28"/>
      <c r="J146" s="29">
        <f t="shared" si="95"/>
        <v>2887.2629999999999</v>
      </c>
      <c r="K146" s="28"/>
      <c r="L146" s="29">
        <f t="shared" si="96"/>
        <v>2887.2629999999999</v>
      </c>
      <c r="M146" s="28"/>
      <c r="N146" s="29">
        <f t="shared" si="97"/>
        <v>2887.2629999999999</v>
      </c>
      <c r="O146" s="28"/>
      <c r="P146" s="29">
        <f t="shared" si="98"/>
        <v>2887.2629999999999</v>
      </c>
      <c r="Q146" s="28"/>
      <c r="R146" s="29">
        <f t="shared" si="99"/>
        <v>2887.2629999999999</v>
      </c>
      <c r="S146" s="29"/>
      <c r="T146" s="29">
        <f t="shared" si="100"/>
        <v>2887.2629999999999</v>
      </c>
      <c r="U146" s="29"/>
      <c r="V146" s="29">
        <f t="shared" si="101"/>
        <v>2887.2629999999999</v>
      </c>
      <c r="W146" s="30"/>
      <c r="X146" s="29">
        <f t="shared" si="102"/>
        <v>2887.2629999999999</v>
      </c>
      <c r="Y146" s="10"/>
      <c r="Z146" s="29">
        <f t="shared" si="103"/>
        <v>2887.2629999999999</v>
      </c>
      <c r="AA146" s="10"/>
      <c r="AB146" s="29">
        <f t="shared" si="104"/>
        <v>2887.2629999999999</v>
      </c>
      <c r="AC146" s="30"/>
      <c r="AD146" s="29">
        <f t="shared" si="71"/>
        <v>2887.2629999999999</v>
      </c>
      <c r="AE146" s="29">
        <v>0</v>
      </c>
      <c r="AF146" s="28"/>
      <c r="AG146" s="29">
        <f t="shared" si="72"/>
        <v>0</v>
      </c>
      <c r="AH146" s="28"/>
      <c r="AI146" s="29">
        <f t="shared" si="73"/>
        <v>0</v>
      </c>
      <c r="AJ146" s="28"/>
      <c r="AK146" s="29">
        <f t="shared" si="74"/>
        <v>0</v>
      </c>
      <c r="AL146" s="28"/>
      <c r="AM146" s="29">
        <f t="shared" si="75"/>
        <v>0</v>
      </c>
      <c r="AN146" s="28"/>
      <c r="AO146" s="29">
        <f t="shared" si="76"/>
        <v>0</v>
      </c>
      <c r="AP146" s="28"/>
      <c r="AQ146" s="29">
        <f t="shared" si="77"/>
        <v>0</v>
      </c>
      <c r="AR146" s="28"/>
      <c r="AS146" s="29">
        <f t="shared" si="78"/>
        <v>0</v>
      </c>
      <c r="AT146" s="29"/>
      <c r="AU146" s="29">
        <f t="shared" si="79"/>
        <v>0</v>
      </c>
      <c r="AV146" s="29"/>
      <c r="AW146" s="29">
        <f t="shared" si="80"/>
        <v>0</v>
      </c>
      <c r="AX146" s="30"/>
      <c r="AY146" s="29">
        <f t="shared" si="81"/>
        <v>0</v>
      </c>
      <c r="AZ146" s="10"/>
      <c r="BA146" s="29">
        <f t="shared" si="82"/>
        <v>0</v>
      </c>
      <c r="BB146" s="30"/>
      <c r="BC146" s="29">
        <f t="shared" si="83"/>
        <v>0</v>
      </c>
      <c r="BD146" s="29">
        <v>0</v>
      </c>
      <c r="BE146" s="27"/>
      <c r="BF146" s="29">
        <f t="shared" si="84"/>
        <v>0</v>
      </c>
      <c r="BG146" s="28"/>
      <c r="BH146" s="29">
        <f t="shared" si="85"/>
        <v>0</v>
      </c>
      <c r="BI146" s="28"/>
      <c r="BJ146" s="29">
        <f t="shared" si="86"/>
        <v>0</v>
      </c>
      <c r="BK146" s="28"/>
      <c r="BL146" s="29">
        <f t="shared" si="87"/>
        <v>0</v>
      </c>
      <c r="BM146" s="28"/>
      <c r="BN146" s="32">
        <f t="shared" si="88"/>
        <v>0</v>
      </c>
      <c r="BO146" s="29"/>
      <c r="BP146" s="29">
        <f t="shared" si="89"/>
        <v>0</v>
      </c>
      <c r="BQ146" s="30"/>
      <c r="BR146" s="29">
        <f t="shared" si="90"/>
        <v>0</v>
      </c>
      <c r="BS146" s="10"/>
      <c r="BT146" s="29">
        <f t="shared" si="91"/>
        <v>0</v>
      </c>
      <c r="BU146" s="30"/>
      <c r="BV146" s="29">
        <f t="shared" si="92"/>
        <v>0</v>
      </c>
      <c r="BW146" s="33" t="s">
        <v>182</v>
      </c>
      <c r="BX146" s="34" t="s">
        <v>33</v>
      </c>
      <c r="BY146" s="35"/>
    </row>
    <row r="147" spans="1:77" x14ac:dyDescent="0.35">
      <c r="A147" s="65"/>
      <c r="B147" s="73" t="s">
        <v>160</v>
      </c>
      <c r="C147" s="81" t="s">
        <v>30</v>
      </c>
      <c r="D147" s="9">
        <v>8661.7000000000007</v>
      </c>
      <c r="E147" s="9"/>
      <c r="F147" s="10">
        <f t="shared" si="93"/>
        <v>8661.7000000000007</v>
      </c>
      <c r="G147" s="9"/>
      <c r="H147" s="10">
        <f t="shared" si="94"/>
        <v>8661.7000000000007</v>
      </c>
      <c r="I147" s="9"/>
      <c r="J147" s="10">
        <f t="shared" si="95"/>
        <v>8661.7000000000007</v>
      </c>
      <c r="K147" s="9"/>
      <c r="L147" s="10">
        <f t="shared" si="96"/>
        <v>8661.7000000000007</v>
      </c>
      <c r="M147" s="9"/>
      <c r="N147" s="10">
        <f t="shared" si="97"/>
        <v>8661.7000000000007</v>
      </c>
      <c r="O147" s="9"/>
      <c r="P147" s="10">
        <f t="shared" si="98"/>
        <v>8661.7000000000007</v>
      </c>
      <c r="Q147" s="9"/>
      <c r="R147" s="10">
        <f t="shared" si="99"/>
        <v>8661.7000000000007</v>
      </c>
      <c r="S147" s="10"/>
      <c r="T147" s="10">
        <f t="shared" si="100"/>
        <v>8661.7000000000007</v>
      </c>
      <c r="U147" s="10"/>
      <c r="V147" s="10">
        <f t="shared" si="101"/>
        <v>8661.7000000000007</v>
      </c>
      <c r="W147" s="10"/>
      <c r="X147" s="10">
        <f t="shared" si="102"/>
        <v>8661.7000000000007</v>
      </c>
      <c r="Y147" s="10"/>
      <c r="Z147" s="10">
        <f t="shared" si="103"/>
        <v>8661.7000000000007</v>
      </c>
      <c r="AA147" s="10"/>
      <c r="AB147" s="10">
        <f t="shared" si="104"/>
        <v>8661.7000000000007</v>
      </c>
      <c r="AC147" s="10"/>
      <c r="AD147" s="69">
        <f t="shared" si="71"/>
        <v>8661.7000000000007</v>
      </c>
      <c r="AE147" s="10">
        <v>0</v>
      </c>
      <c r="AF147" s="9"/>
      <c r="AG147" s="10">
        <f t="shared" si="72"/>
        <v>0</v>
      </c>
      <c r="AH147" s="9"/>
      <c r="AI147" s="10">
        <f t="shared" si="73"/>
        <v>0</v>
      </c>
      <c r="AJ147" s="9"/>
      <c r="AK147" s="10">
        <f t="shared" si="74"/>
        <v>0</v>
      </c>
      <c r="AL147" s="9"/>
      <c r="AM147" s="10">
        <f t="shared" si="75"/>
        <v>0</v>
      </c>
      <c r="AN147" s="9"/>
      <c r="AO147" s="10">
        <f t="shared" si="76"/>
        <v>0</v>
      </c>
      <c r="AP147" s="9"/>
      <c r="AQ147" s="10">
        <f t="shared" si="77"/>
        <v>0</v>
      </c>
      <c r="AR147" s="9"/>
      <c r="AS147" s="10">
        <f t="shared" si="78"/>
        <v>0</v>
      </c>
      <c r="AT147" s="10"/>
      <c r="AU147" s="10">
        <f t="shared" si="79"/>
        <v>0</v>
      </c>
      <c r="AV147" s="10"/>
      <c r="AW147" s="10">
        <f t="shared" si="80"/>
        <v>0</v>
      </c>
      <c r="AX147" s="10"/>
      <c r="AY147" s="10">
        <f t="shared" si="81"/>
        <v>0</v>
      </c>
      <c r="AZ147" s="10"/>
      <c r="BA147" s="10">
        <f t="shared" si="82"/>
        <v>0</v>
      </c>
      <c r="BB147" s="10"/>
      <c r="BC147" s="69">
        <f t="shared" si="83"/>
        <v>0</v>
      </c>
      <c r="BD147" s="10">
        <v>0</v>
      </c>
      <c r="BE147" s="9"/>
      <c r="BF147" s="10">
        <f t="shared" si="84"/>
        <v>0</v>
      </c>
      <c r="BG147" s="9"/>
      <c r="BH147" s="10">
        <f t="shared" si="85"/>
        <v>0</v>
      </c>
      <c r="BI147" s="9"/>
      <c r="BJ147" s="10">
        <f t="shared" si="86"/>
        <v>0</v>
      </c>
      <c r="BK147" s="9"/>
      <c r="BL147" s="10">
        <f t="shared" si="87"/>
        <v>0</v>
      </c>
      <c r="BM147" s="9"/>
      <c r="BN147" s="11">
        <f t="shared" si="88"/>
        <v>0</v>
      </c>
      <c r="BO147" s="10"/>
      <c r="BP147" s="10">
        <f t="shared" si="89"/>
        <v>0</v>
      </c>
      <c r="BQ147" s="10"/>
      <c r="BR147" s="10">
        <f t="shared" si="90"/>
        <v>0</v>
      </c>
      <c r="BS147" s="10"/>
      <c r="BT147" s="10">
        <f t="shared" si="91"/>
        <v>0</v>
      </c>
      <c r="BU147" s="10"/>
      <c r="BV147" s="69">
        <f t="shared" si="92"/>
        <v>0</v>
      </c>
      <c r="BW147" s="3" t="s">
        <v>179</v>
      </c>
      <c r="BY147" s="23"/>
    </row>
    <row r="148" spans="1:77" ht="54" x14ac:dyDescent="0.35">
      <c r="A148" s="65" t="s">
        <v>183</v>
      </c>
      <c r="B148" s="83" t="s">
        <v>184</v>
      </c>
      <c r="C148" s="82" t="s">
        <v>148</v>
      </c>
      <c r="D148" s="9">
        <f>D150+D151</f>
        <v>74585.100000000006</v>
      </c>
      <c r="E148" s="9">
        <f>E150+E151</f>
        <v>0</v>
      </c>
      <c r="F148" s="10">
        <f t="shared" si="93"/>
        <v>74585.100000000006</v>
      </c>
      <c r="G148" s="9">
        <f>G150+G151</f>
        <v>0</v>
      </c>
      <c r="H148" s="10">
        <f t="shared" si="94"/>
        <v>74585.100000000006</v>
      </c>
      <c r="I148" s="9">
        <f>I150+I151</f>
        <v>0</v>
      </c>
      <c r="J148" s="10">
        <f t="shared" si="95"/>
        <v>74585.100000000006</v>
      </c>
      <c r="K148" s="9">
        <f>K150+K151</f>
        <v>0</v>
      </c>
      <c r="L148" s="10">
        <f t="shared" si="96"/>
        <v>74585.100000000006</v>
      </c>
      <c r="M148" s="9">
        <f>M150+M151</f>
        <v>0</v>
      </c>
      <c r="N148" s="10">
        <f t="shared" si="97"/>
        <v>74585.100000000006</v>
      </c>
      <c r="O148" s="9">
        <f>O150+O151</f>
        <v>0</v>
      </c>
      <c r="P148" s="10">
        <f t="shared" si="98"/>
        <v>74585.100000000006</v>
      </c>
      <c r="Q148" s="9">
        <f>Q150+Q151</f>
        <v>0</v>
      </c>
      <c r="R148" s="10">
        <f t="shared" si="99"/>
        <v>74585.100000000006</v>
      </c>
      <c r="S148" s="10">
        <f>S150+S151</f>
        <v>0</v>
      </c>
      <c r="T148" s="10">
        <f t="shared" si="100"/>
        <v>74585.100000000006</v>
      </c>
      <c r="U148" s="10">
        <f>U150+U151</f>
        <v>0</v>
      </c>
      <c r="V148" s="10">
        <f t="shared" si="101"/>
        <v>74585.100000000006</v>
      </c>
      <c r="W148" s="10">
        <f>W150+W151</f>
        <v>-68386.8</v>
      </c>
      <c r="X148" s="10">
        <f t="shared" si="102"/>
        <v>6198.3000000000029</v>
      </c>
      <c r="Y148" s="10">
        <f>Y150+Y151</f>
        <v>0</v>
      </c>
      <c r="Z148" s="10">
        <f t="shared" si="103"/>
        <v>6198.3000000000029</v>
      </c>
      <c r="AA148" s="10">
        <f>AA150+AA151</f>
        <v>0</v>
      </c>
      <c r="AB148" s="10">
        <f t="shared" si="104"/>
        <v>6198.3000000000029</v>
      </c>
      <c r="AC148" s="10">
        <f>AC150+AC151</f>
        <v>0</v>
      </c>
      <c r="AD148" s="69">
        <f t="shared" si="71"/>
        <v>6198.3000000000029</v>
      </c>
      <c r="AE148" s="10">
        <f>AE150+AE151</f>
        <v>36729.1</v>
      </c>
      <c r="AF148" s="9">
        <f>AF150+AF151</f>
        <v>0</v>
      </c>
      <c r="AG148" s="10">
        <f t="shared" si="72"/>
        <v>36729.1</v>
      </c>
      <c r="AH148" s="9">
        <f>AH150+AH151</f>
        <v>0</v>
      </c>
      <c r="AI148" s="10">
        <f t="shared" si="73"/>
        <v>36729.1</v>
      </c>
      <c r="AJ148" s="9">
        <f>AJ150+AJ151</f>
        <v>0</v>
      </c>
      <c r="AK148" s="10">
        <f t="shared" si="74"/>
        <v>36729.1</v>
      </c>
      <c r="AL148" s="9">
        <f>AL150+AL151</f>
        <v>0</v>
      </c>
      <c r="AM148" s="10">
        <f t="shared" si="75"/>
        <v>36729.1</v>
      </c>
      <c r="AN148" s="9">
        <f>AN150+AN151</f>
        <v>0</v>
      </c>
      <c r="AO148" s="10">
        <f t="shared" si="76"/>
        <v>36729.1</v>
      </c>
      <c r="AP148" s="9">
        <f>AP150+AP151</f>
        <v>0</v>
      </c>
      <c r="AQ148" s="10">
        <f t="shared" si="77"/>
        <v>36729.1</v>
      </c>
      <c r="AR148" s="9">
        <f>AR150+AR151</f>
        <v>-34682.976000000002</v>
      </c>
      <c r="AS148" s="10">
        <f t="shared" si="78"/>
        <v>2046.1239999999962</v>
      </c>
      <c r="AT148" s="10">
        <f>AT150+AT151</f>
        <v>0</v>
      </c>
      <c r="AU148" s="10">
        <f t="shared" si="79"/>
        <v>2046.1239999999962</v>
      </c>
      <c r="AV148" s="10">
        <f>AV150+AV151</f>
        <v>0</v>
      </c>
      <c r="AW148" s="10">
        <f t="shared" si="80"/>
        <v>2046.1239999999962</v>
      </c>
      <c r="AX148" s="10">
        <f>AX150+AX151</f>
        <v>40832.110999999997</v>
      </c>
      <c r="AY148" s="10">
        <f t="shared" si="81"/>
        <v>42878.234999999993</v>
      </c>
      <c r="AZ148" s="10">
        <f>AZ150+AZ151</f>
        <v>0</v>
      </c>
      <c r="BA148" s="10">
        <f t="shared" si="82"/>
        <v>42878.234999999993</v>
      </c>
      <c r="BB148" s="10">
        <f>BB150+BB151</f>
        <v>0</v>
      </c>
      <c r="BC148" s="69">
        <f t="shared" si="83"/>
        <v>42878.234999999993</v>
      </c>
      <c r="BD148" s="10">
        <f>BD150+BD151</f>
        <v>10393.299999999999</v>
      </c>
      <c r="BE148" s="9">
        <f>BE150+BE151</f>
        <v>0</v>
      </c>
      <c r="BF148" s="10">
        <f t="shared" si="84"/>
        <v>10393.299999999999</v>
      </c>
      <c r="BG148" s="9">
        <f>BG150+BG151</f>
        <v>0</v>
      </c>
      <c r="BH148" s="10">
        <f t="shared" si="85"/>
        <v>10393.299999999999</v>
      </c>
      <c r="BI148" s="9">
        <f>BI150+BI151</f>
        <v>0</v>
      </c>
      <c r="BJ148" s="10">
        <f t="shared" si="86"/>
        <v>10393.299999999999</v>
      </c>
      <c r="BK148" s="9">
        <f>BK150+BK151</f>
        <v>0</v>
      </c>
      <c r="BL148" s="10">
        <f t="shared" si="87"/>
        <v>10393.299999999999</v>
      </c>
      <c r="BM148" s="9">
        <f>BM150+BM151</f>
        <v>0</v>
      </c>
      <c r="BN148" s="11">
        <f t="shared" si="88"/>
        <v>10393.299999999999</v>
      </c>
      <c r="BO148" s="10">
        <f>BO150+BO151</f>
        <v>0</v>
      </c>
      <c r="BP148" s="10">
        <f t="shared" si="89"/>
        <v>10393.299999999999</v>
      </c>
      <c r="BQ148" s="10">
        <f>BQ150+BQ151</f>
        <v>27554.688999999998</v>
      </c>
      <c r="BR148" s="10">
        <f t="shared" si="90"/>
        <v>37947.989000000001</v>
      </c>
      <c r="BS148" s="10">
        <f>BS150+BS151</f>
        <v>0</v>
      </c>
      <c r="BT148" s="10">
        <f t="shared" si="91"/>
        <v>37947.989000000001</v>
      </c>
      <c r="BU148" s="10">
        <f>BU150+BU151</f>
        <v>0</v>
      </c>
      <c r="BV148" s="69">
        <f t="shared" si="92"/>
        <v>37947.989000000001</v>
      </c>
      <c r="BY148" s="23"/>
    </row>
    <row r="149" spans="1:77" x14ac:dyDescent="0.35">
      <c r="A149" s="65"/>
      <c r="B149" s="73" t="s">
        <v>31</v>
      </c>
      <c r="C149" s="82"/>
      <c r="D149" s="9"/>
      <c r="E149" s="9"/>
      <c r="F149" s="10"/>
      <c r="G149" s="9"/>
      <c r="H149" s="10"/>
      <c r="I149" s="9"/>
      <c r="J149" s="10"/>
      <c r="K149" s="9"/>
      <c r="L149" s="10"/>
      <c r="M149" s="9"/>
      <c r="N149" s="10"/>
      <c r="O149" s="9"/>
      <c r="P149" s="10"/>
      <c r="Q149" s="9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69"/>
      <c r="AE149" s="10"/>
      <c r="AF149" s="9"/>
      <c r="AG149" s="10"/>
      <c r="AH149" s="9"/>
      <c r="AI149" s="10"/>
      <c r="AJ149" s="9"/>
      <c r="AK149" s="10"/>
      <c r="AL149" s="9"/>
      <c r="AM149" s="10"/>
      <c r="AN149" s="9"/>
      <c r="AO149" s="10"/>
      <c r="AP149" s="9"/>
      <c r="AQ149" s="10"/>
      <c r="AR149" s="9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69"/>
      <c r="BD149" s="10"/>
      <c r="BE149" s="9"/>
      <c r="BF149" s="10"/>
      <c r="BG149" s="9"/>
      <c r="BH149" s="10"/>
      <c r="BI149" s="9"/>
      <c r="BJ149" s="10"/>
      <c r="BK149" s="9"/>
      <c r="BL149" s="10"/>
      <c r="BM149" s="9"/>
      <c r="BN149" s="11"/>
      <c r="BO149" s="10"/>
      <c r="BP149" s="10"/>
      <c r="BQ149" s="10"/>
      <c r="BR149" s="10"/>
      <c r="BS149" s="10"/>
      <c r="BT149" s="10"/>
      <c r="BU149" s="10"/>
      <c r="BV149" s="69"/>
      <c r="BY149" s="23"/>
    </row>
    <row r="150" spans="1:77" s="1" customFormat="1" hidden="1" x14ac:dyDescent="0.35">
      <c r="A150" s="24"/>
      <c r="B150" s="50" t="s">
        <v>32</v>
      </c>
      <c r="C150" s="51"/>
      <c r="D150" s="28">
        <v>70553</v>
      </c>
      <c r="E150" s="28"/>
      <c r="F150" s="29">
        <f t="shared" si="93"/>
        <v>70553</v>
      </c>
      <c r="G150" s="28"/>
      <c r="H150" s="29">
        <f t="shared" si="94"/>
        <v>70553</v>
      </c>
      <c r="I150" s="28"/>
      <c r="J150" s="29">
        <f t="shared" si="95"/>
        <v>70553</v>
      </c>
      <c r="K150" s="28"/>
      <c r="L150" s="29">
        <f t="shared" si="96"/>
        <v>70553</v>
      </c>
      <c r="M150" s="28"/>
      <c r="N150" s="29">
        <f t="shared" si="97"/>
        <v>70553</v>
      </c>
      <c r="O150" s="28"/>
      <c r="P150" s="29">
        <f t="shared" si="98"/>
        <v>70553</v>
      </c>
      <c r="Q150" s="28"/>
      <c r="R150" s="29">
        <f t="shared" si="99"/>
        <v>70553</v>
      </c>
      <c r="S150" s="29"/>
      <c r="T150" s="29">
        <f t="shared" si="100"/>
        <v>70553</v>
      </c>
      <c r="U150" s="29"/>
      <c r="V150" s="29">
        <f t="shared" si="101"/>
        <v>70553</v>
      </c>
      <c r="W150" s="30">
        <v>-68386.8</v>
      </c>
      <c r="X150" s="29">
        <f t="shared" si="102"/>
        <v>2166.1999999999971</v>
      </c>
      <c r="Y150" s="10"/>
      <c r="Z150" s="29">
        <f t="shared" si="103"/>
        <v>2166.1999999999971</v>
      </c>
      <c r="AA150" s="10"/>
      <c r="AB150" s="29">
        <f t="shared" si="104"/>
        <v>2166.1999999999971</v>
      </c>
      <c r="AC150" s="30"/>
      <c r="AD150" s="29">
        <f t="shared" si="71"/>
        <v>2166.1999999999971</v>
      </c>
      <c r="AE150" s="29">
        <v>0</v>
      </c>
      <c r="AF150" s="28"/>
      <c r="AG150" s="29">
        <f t="shared" si="72"/>
        <v>0</v>
      </c>
      <c r="AH150" s="28"/>
      <c r="AI150" s="29">
        <f t="shared" si="73"/>
        <v>0</v>
      </c>
      <c r="AJ150" s="28"/>
      <c r="AK150" s="29">
        <f t="shared" si="74"/>
        <v>0</v>
      </c>
      <c r="AL150" s="28"/>
      <c r="AM150" s="29">
        <f t="shared" si="75"/>
        <v>0</v>
      </c>
      <c r="AN150" s="28"/>
      <c r="AO150" s="29">
        <f t="shared" si="76"/>
        <v>0</v>
      </c>
      <c r="AP150" s="28"/>
      <c r="AQ150" s="29">
        <f t="shared" si="77"/>
        <v>0</v>
      </c>
      <c r="AR150" s="28"/>
      <c r="AS150" s="29">
        <f t="shared" si="78"/>
        <v>0</v>
      </c>
      <c r="AT150" s="29"/>
      <c r="AU150" s="29">
        <f t="shared" si="79"/>
        <v>0</v>
      </c>
      <c r="AV150" s="29"/>
      <c r="AW150" s="29">
        <f t="shared" si="80"/>
        <v>0</v>
      </c>
      <c r="AX150" s="30">
        <v>40832.110999999997</v>
      </c>
      <c r="AY150" s="29">
        <f t="shared" si="81"/>
        <v>40832.110999999997</v>
      </c>
      <c r="AZ150" s="10"/>
      <c r="BA150" s="29">
        <f t="shared" si="82"/>
        <v>40832.110999999997</v>
      </c>
      <c r="BB150" s="30"/>
      <c r="BC150" s="29">
        <f t="shared" si="83"/>
        <v>40832.110999999997</v>
      </c>
      <c r="BD150" s="29">
        <v>0</v>
      </c>
      <c r="BE150" s="27"/>
      <c r="BF150" s="29">
        <f t="shared" si="84"/>
        <v>0</v>
      </c>
      <c r="BG150" s="28"/>
      <c r="BH150" s="29">
        <f t="shared" si="85"/>
        <v>0</v>
      </c>
      <c r="BI150" s="28"/>
      <c r="BJ150" s="29">
        <f t="shared" si="86"/>
        <v>0</v>
      </c>
      <c r="BK150" s="28"/>
      <c r="BL150" s="29">
        <f t="shared" si="87"/>
        <v>0</v>
      </c>
      <c r="BM150" s="28"/>
      <c r="BN150" s="32">
        <f t="shared" si="88"/>
        <v>0</v>
      </c>
      <c r="BO150" s="29"/>
      <c r="BP150" s="29">
        <f t="shared" si="89"/>
        <v>0</v>
      </c>
      <c r="BQ150" s="30">
        <v>27554.688999999998</v>
      </c>
      <c r="BR150" s="29">
        <f t="shared" si="90"/>
        <v>27554.688999999998</v>
      </c>
      <c r="BS150" s="10"/>
      <c r="BT150" s="29">
        <f t="shared" si="91"/>
        <v>27554.688999999998</v>
      </c>
      <c r="BU150" s="30"/>
      <c r="BV150" s="29">
        <f t="shared" si="92"/>
        <v>27554.688999999998</v>
      </c>
      <c r="BW150" s="33" t="s">
        <v>185</v>
      </c>
      <c r="BX150" s="34" t="s">
        <v>33</v>
      </c>
      <c r="BY150" s="35"/>
    </row>
    <row r="151" spans="1:77" x14ac:dyDescent="0.35">
      <c r="A151" s="65"/>
      <c r="B151" s="73" t="s">
        <v>160</v>
      </c>
      <c r="C151" s="81" t="s">
        <v>30</v>
      </c>
      <c r="D151" s="9">
        <v>4032.1</v>
      </c>
      <c r="E151" s="9"/>
      <c r="F151" s="10">
        <f t="shared" si="93"/>
        <v>4032.1</v>
      </c>
      <c r="G151" s="9"/>
      <c r="H151" s="10">
        <f t="shared" si="94"/>
        <v>4032.1</v>
      </c>
      <c r="I151" s="9"/>
      <c r="J151" s="10">
        <f t="shared" si="95"/>
        <v>4032.1</v>
      </c>
      <c r="K151" s="9"/>
      <c r="L151" s="10">
        <f t="shared" si="96"/>
        <v>4032.1</v>
      </c>
      <c r="M151" s="9"/>
      <c r="N151" s="10">
        <f t="shared" si="97"/>
        <v>4032.1</v>
      </c>
      <c r="O151" s="9"/>
      <c r="P151" s="10">
        <f t="shared" si="98"/>
        <v>4032.1</v>
      </c>
      <c r="Q151" s="9"/>
      <c r="R151" s="10">
        <f t="shared" si="99"/>
        <v>4032.1</v>
      </c>
      <c r="S151" s="10"/>
      <c r="T151" s="10">
        <f t="shared" si="100"/>
        <v>4032.1</v>
      </c>
      <c r="U151" s="10"/>
      <c r="V151" s="10">
        <f t="shared" si="101"/>
        <v>4032.1</v>
      </c>
      <c r="W151" s="10"/>
      <c r="X151" s="10">
        <f t="shared" si="102"/>
        <v>4032.1</v>
      </c>
      <c r="Y151" s="10"/>
      <c r="Z151" s="10">
        <f t="shared" si="103"/>
        <v>4032.1</v>
      </c>
      <c r="AA151" s="10"/>
      <c r="AB151" s="10">
        <f t="shared" si="104"/>
        <v>4032.1</v>
      </c>
      <c r="AC151" s="10"/>
      <c r="AD151" s="69">
        <f t="shared" si="71"/>
        <v>4032.1</v>
      </c>
      <c r="AE151" s="10">
        <v>36729.1</v>
      </c>
      <c r="AF151" s="9"/>
      <c r="AG151" s="10">
        <f t="shared" si="72"/>
        <v>36729.1</v>
      </c>
      <c r="AH151" s="9"/>
      <c r="AI151" s="10">
        <f t="shared" si="73"/>
        <v>36729.1</v>
      </c>
      <c r="AJ151" s="9"/>
      <c r="AK151" s="10">
        <f t="shared" si="74"/>
        <v>36729.1</v>
      </c>
      <c r="AL151" s="9"/>
      <c r="AM151" s="10">
        <f t="shared" si="75"/>
        <v>36729.1</v>
      </c>
      <c r="AN151" s="9"/>
      <c r="AO151" s="10">
        <f t="shared" si="76"/>
        <v>36729.1</v>
      </c>
      <c r="AP151" s="9"/>
      <c r="AQ151" s="10">
        <f t="shared" si="77"/>
        <v>36729.1</v>
      </c>
      <c r="AR151" s="9">
        <v>-34682.976000000002</v>
      </c>
      <c r="AS151" s="10">
        <f t="shared" si="78"/>
        <v>2046.1239999999962</v>
      </c>
      <c r="AT151" s="10"/>
      <c r="AU151" s="10">
        <f t="shared" si="79"/>
        <v>2046.1239999999962</v>
      </c>
      <c r="AV151" s="10"/>
      <c r="AW151" s="10">
        <f t="shared" si="80"/>
        <v>2046.1239999999962</v>
      </c>
      <c r="AX151" s="10"/>
      <c r="AY151" s="10">
        <f t="shared" si="81"/>
        <v>2046.1239999999962</v>
      </c>
      <c r="AZ151" s="10"/>
      <c r="BA151" s="10">
        <f t="shared" si="82"/>
        <v>2046.1239999999962</v>
      </c>
      <c r="BB151" s="10"/>
      <c r="BC151" s="69">
        <f t="shared" si="83"/>
        <v>2046.1239999999962</v>
      </c>
      <c r="BD151" s="10">
        <v>10393.299999999999</v>
      </c>
      <c r="BE151" s="9"/>
      <c r="BF151" s="10">
        <f t="shared" si="84"/>
        <v>10393.299999999999</v>
      </c>
      <c r="BG151" s="9"/>
      <c r="BH151" s="10">
        <f t="shared" si="85"/>
        <v>10393.299999999999</v>
      </c>
      <c r="BI151" s="9"/>
      <c r="BJ151" s="10">
        <f t="shared" si="86"/>
        <v>10393.299999999999</v>
      </c>
      <c r="BK151" s="9"/>
      <c r="BL151" s="10">
        <f t="shared" si="87"/>
        <v>10393.299999999999</v>
      </c>
      <c r="BM151" s="9"/>
      <c r="BN151" s="11">
        <f t="shared" si="88"/>
        <v>10393.299999999999</v>
      </c>
      <c r="BO151" s="10"/>
      <c r="BP151" s="10">
        <f t="shared" si="89"/>
        <v>10393.299999999999</v>
      </c>
      <c r="BQ151" s="10"/>
      <c r="BR151" s="10">
        <f t="shared" si="90"/>
        <v>10393.299999999999</v>
      </c>
      <c r="BS151" s="10"/>
      <c r="BT151" s="10">
        <f t="shared" si="91"/>
        <v>10393.299999999999</v>
      </c>
      <c r="BU151" s="10"/>
      <c r="BV151" s="69">
        <f t="shared" si="92"/>
        <v>10393.299999999999</v>
      </c>
      <c r="BW151" s="3" t="s">
        <v>179</v>
      </c>
      <c r="BY151" s="23"/>
    </row>
    <row r="152" spans="1:77" ht="54" x14ac:dyDescent="0.35">
      <c r="A152" s="65" t="s">
        <v>186</v>
      </c>
      <c r="B152" s="73" t="s">
        <v>187</v>
      </c>
      <c r="C152" s="82" t="s">
        <v>148</v>
      </c>
      <c r="D152" s="9"/>
      <c r="E152" s="9"/>
      <c r="F152" s="10"/>
      <c r="G152" s="9">
        <v>15199.334000000001</v>
      </c>
      <c r="H152" s="10">
        <f t="shared" si="94"/>
        <v>15199.334000000001</v>
      </c>
      <c r="I152" s="9"/>
      <c r="J152" s="10">
        <f t="shared" si="95"/>
        <v>15199.334000000001</v>
      </c>
      <c r="K152" s="9"/>
      <c r="L152" s="10">
        <f t="shared" si="96"/>
        <v>15199.334000000001</v>
      </c>
      <c r="M152" s="9"/>
      <c r="N152" s="10">
        <f t="shared" si="97"/>
        <v>15199.334000000001</v>
      </c>
      <c r="O152" s="9"/>
      <c r="P152" s="10">
        <f t="shared" si="98"/>
        <v>15199.334000000001</v>
      </c>
      <c r="Q152" s="9">
        <v>-182.27</v>
      </c>
      <c r="R152" s="10">
        <f t="shared" si="99"/>
        <v>15017.064</v>
      </c>
      <c r="S152" s="10"/>
      <c r="T152" s="10">
        <f t="shared" si="100"/>
        <v>15017.064</v>
      </c>
      <c r="U152" s="10"/>
      <c r="V152" s="10">
        <f t="shared" si="101"/>
        <v>15017.064</v>
      </c>
      <c r="W152" s="10"/>
      <c r="X152" s="10">
        <f t="shared" si="102"/>
        <v>15017.064</v>
      </c>
      <c r="Y152" s="10"/>
      <c r="Z152" s="10">
        <f t="shared" si="103"/>
        <v>15017.064</v>
      </c>
      <c r="AA152" s="10"/>
      <c r="AB152" s="10">
        <f t="shared" si="104"/>
        <v>15017.064</v>
      </c>
      <c r="AC152" s="10"/>
      <c r="AD152" s="69">
        <f t="shared" si="71"/>
        <v>15017.064</v>
      </c>
      <c r="AE152" s="10"/>
      <c r="AF152" s="9"/>
      <c r="AG152" s="10"/>
      <c r="AH152" s="9"/>
      <c r="AI152" s="10">
        <f t="shared" si="73"/>
        <v>0</v>
      </c>
      <c r="AJ152" s="9"/>
      <c r="AK152" s="10">
        <f t="shared" si="74"/>
        <v>0</v>
      </c>
      <c r="AL152" s="9"/>
      <c r="AM152" s="10">
        <f t="shared" si="75"/>
        <v>0</v>
      </c>
      <c r="AN152" s="9"/>
      <c r="AO152" s="10">
        <f t="shared" si="76"/>
        <v>0</v>
      </c>
      <c r="AP152" s="9"/>
      <c r="AQ152" s="10">
        <f t="shared" si="77"/>
        <v>0</v>
      </c>
      <c r="AR152" s="9"/>
      <c r="AS152" s="10">
        <f t="shared" si="78"/>
        <v>0</v>
      </c>
      <c r="AT152" s="10"/>
      <c r="AU152" s="10">
        <f t="shared" si="79"/>
        <v>0</v>
      </c>
      <c r="AV152" s="10"/>
      <c r="AW152" s="10">
        <f t="shared" si="80"/>
        <v>0</v>
      </c>
      <c r="AX152" s="10"/>
      <c r="AY152" s="10">
        <f t="shared" si="81"/>
        <v>0</v>
      </c>
      <c r="AZ152" s="10"/>
      <c r="BA152" s="10">
        <f t="shared" si="82"/>
        <v>0</v>
      </c>
      <c r="BB152" s="10"/>
      <c r="BC152" s="69">
        <f t="shared" si="83"/>
        <v>0</v>
      </c>
      <c r="BD152" s="10"/>
      <c r="BE152" s="9"/>
      <c r="BF152" s="10"/>
      <c r="BG152" s="9"/>
      <c r="BH152" s="10">
        <f t="shared" si="85"/>
        <v>0</v>
      </c>
      <c r="BI152" s="9"/>
      <c r="BJ152" s="10">
        <f t="shared" si="86"/>
        <v>0</v>
      </c>
      <c r="BK152" s="9"/>
      <c r="BL152" s="10">
        <f t="shared" si="87"/>
        <v>0</v>
      </c>
      <c r="BM152" s="9"/>
      <c r="BN152" s="11">
        <f t="shared" si="88"/>
        <v>0</v>
      </c>
      <c r="BO152" s="10"/>
      <c r="BP152" s="10">
        <f t="shared" si="89"/>
        <v>0</v>
      </c>
      <c r="BQ152" s="10"/>
      <c r="BR152" s="10">
        <f t="shared" si="90"/>
        <v>0</v>
      </c>
      <c r="BS152" s="10"/>
      <c r="BT152" s="10">
        <f t="shared" si="91"/>
        <v>0</v>
      </c>
      <c r="BU152" s="10"/>
      <c r="BV152" s="69">
        <f t="shared" si="92"/>
        <v>0</v>
      </c>
      <c r="BW152" s="3" t="s">
        <v>188</v>
      </c>
      <c r="BY152" s="23"/>
    </row>
    <row r="153" spans="1:77" ht="54" x14ac:dyDescent="0.35">
      <c r="A153" s="65" t="s">
        <v>189</v>
      </c>
      <c r="B153" s="73" t="s">
        <v>190</v>
      </c>
      <c r="C153" s="82" t="s">
        <v>148</v>
      </c>
      <c r="D153" s="9"/>
      <c r="E153" s="9"/>
      <c r="F153" s="10"/>
      <c r="G153" s="9">
        <v>2699.0189999999998</v>
      </c>
      <c r="H153" s="10">
        <f t="shared" si="94"/>
        <v>2699.0189999999998</v>
      </c>
      <c r="I153" s="9"/>
      <c r="J153" s="10">
        <f t="shared" si="95"/>
        <v>2699.0189999999998</v>
      </c>
      <c r="K153" s="9"/>
      <c r="L153" s="10">
        <f t="shared" si="96"/>
        <v>2699.0189999999998</v>
      </c>
      <c r="M153" s="9"/>
      <c r="N153" s="10">
        <f t="shared" si="97"/>
        <v>2699.0189999999998</v>
      </c>
      <c r="O153" s="9"/>
      <c r="P153" s="10">
        <f t="shared" si="98"/>
        <v>2699.0189999999998</v>
      </c>
      <c r="Q153" s="9"/>
      <c r="R153" s="10">
        <f t="shared" si="99"/>
        <v>2699.0189999999998</v>
      </c>
      <c r="S153" s="10"/>
      <c r="T153" s="10">
        <f t="shared" si="100"/>
        <v>2699.0189999999998</v>
      </c>
      <c r="U153" s="10"/>
      <c r="V153" s="10">
        <f t="shared" si="101"/>
        <v>2699.0189999999998</v>
      </c>
      <c r="W153" s="10"/>
      <c r="X153" s="10">
        <f t="shared" si="102"/>
        <v>2699.0189999999998</v>
      </c>
      <c r="Y153" s="10"/>
      <c r="Z153" s="10">
        <f t="shared" si="103"/>
        <v>2699.0189999999998</v>
      </c>
      <c r="AA153" s="10"/>
      <c r="AB153" s="10">
        <f t="shared" si="104"/>
        <v>2699.0189999999998</v>
      </c>
      <c r="AC153" s="10"/>
      <c r="AD153" s="69">
        <f t="shared" si="71"/>
        <v>2699.0189999999998</v>
      </c>
      <c r="AE153" s="10"/>
      <c r="AF153" s="9"/>
      <c r="AG153" s="10"/>
      <c r="AH153" s="9"/>
      <c r="AI153" s="10">
        <f t="shared" si="73"/>
        <v>0</v>
      </c>
      <c r="AJ153" s="9"/>
      <c r="AK153" s="10">
        <f t="shared" si="74"/>
        <v>0</v>
      </c>
      <c r="AL153" s="9"/>
      <c r="AM153" s="10">
        <f t="shared" si="75"/>
        <v>0</v>
      </c>
      <c r="AN153" s="9"/>
      <c r="AO153" s="10">
        <f t="shared" si="76"/>
        <v>0</v>
      </c>
      <c r="AP153" s="9"/>
      <c r="AQ153" s="10">
        <f t="shared" si="77"/>
        <v>0</v>
      </c>
      <c r="AR153" s="9"/>
      <c r="AS153" s="10">
        <f t="shared" si="78"/>
        <v>0</v>
      </c>
      <c r="AT153" s="10"/>
      <c r="AU153" s="10">
        <f t="shared" si="79"/>
        <v>0</v>
      </c>
      <c r="AV153" s="10"/>
      <c r="AW153" s="10">
        <f t="shared" si="80"/>
        <v>0</v>
      </c>
      <c r="AX153" s="10"/>
      <c r="AY153" s="10">
        <f t="shared" si="81"/>
        <v>0</v>
      </c>
      <c r="AZ153" s="10"/>
      <c r="BA153" s="10">
        <f t="shared" si="82"/>
        <v>0</v>
      </c>
      <c r="BB153" s="10"/>
      <c r="BC153" s="69">
        <f t="shared" si="83"/>
        <v>0</v>
      </c>
      <c r="BD153" s="10"/>
      <c r="BE153" s="9"/>
      <c r="BF153" s="10"/>
      <c r="BG153" s="9"/>
      <c r="BH153" s="10">
        <f t="shared" si="85"/>
        <v>0</v>
      </c>
      <c r="BI153" s="9"/>
      <c r="BJ153" s="10">
        <f t="shared" si="86"/>
        <v>0</v>
      </c>
      <c r="BK153" s="9"/>
      <c r="BL153" s="10">
        <f t="shared" si="87"/>
        <v>0</v>
      </c>
      <c r="BM153" s="9"/>
      <c r="BN153" s="11">
        <f t="shared" si="88"/>
        <v>0</v>
      </c>
      <c r="BO153" s="10"/>
      <c r="BP153" s="10">
        <f t="shared" si="89"/>
        <v>0</v>
      </c>
      <c r="BQ153" s="10"/>
      <c r="BR153" s="10">
        <f t="shared" si="90"/>
        <v>0</v>
      </c>
      <c r="BS153" s="10"/>
      <c r="BT153" s="10">
        <f t="shared" si="91"/>
        <v>0</v>
      </c>
      <c r="BU153" s="10"/>
      <c r="BV153" s="69">
        <f t="shared" si="92"/>
        <v>0</v>
      </c>
      <c r="BW153" s="3" t="s">
        <v>191</v>
      </c>
      <c r="BY153" s="23"/>
    </row>
    <row r="154" spans="1:77" ht="54" x14ac:dyDescent="0.35">
      <c r="A154" s="65" t="s">
        <v>192</v>
      </c>
      <c r="B154" s="73" t="s">
        <v>193</v>
      </c>
      <c r="C154" s="82" t="s">
        <v>148</v>
      </c>
      <c r="D154" s="9"/>
      <c r="E154" s="9"/>
      <c r="F154" s="10"/>
      <c r="G154" s="9">
        <v>6075.51</v>
      </c>
      <c r="H154" s="10">
        <f t="shared" si="94"/>
        <v>6075.51</v>
      </c>
      <c r="I154" s="9"/>
      <c r="J154" s="10">
        <f t="shared" si="95"/>
        <v>6075.51</v>
      </c>
      <c r="K154" s="9"/>
      <c r="L154" s="10">
        <f t="shared" si="96"/>
        <v>6075.51</v>
      </c>
      <c r="M154" s="9">
        <f>-2048-1376.819</f>
        <v>-3424.819</v>
      </c>
      <c r="N154" s="10">
        <f t="shared" si="97"/>
        <v>2650.6910000000003</v>
      </c>
      <c r="O154" s="9">
        <v>-12.193</v>
      </c>
      <c r="P154" s="10">
        <f t="shared" si="98"/>
        <v>2638.498</v>
      </c>
      <c r="Q154" s="9"/>
      <c r="R154" s="10">
        <f t="shared" si="99"/>
        <v>2638.498</v>
      </c>
      <c r="S154" s="10"/>
      <c r="T154" s="10">
        <f t="shared" si="100"/>
        <v>2638.498</v>
      </c>
      <c r="U154" s="10"/>
      <c r="V154" s="10">
        <f t="shared" si="101"/>
        <v>2638.498</v>
      </c>
      <c r="W154" s="10"/>
      <c r="X154" s="10">
        <f t="shared" si="102"/>
        <v>2638.498</v>
      </c>
      <c r="Y154" s="10"/>
      <c r="Z154" s="10">
        <f t="shared" si="103"/>
        <v>2638.498</v>
      </c>
      <c r="AA154" s="10"/>
      <c r="AB154" s="10">
        <f t="shared" si="104"/>
        <v>2638.498</v>
      </c>
      <c r="AC154" s="10"/>
      <c r="AD154" s="69">
        <f t="shared" si="71"/>
        <v>2638.498</v>
      </c>
      <c r="AE154" s="10"/>
      <c r="AF154" s="9"/>
      <c r="AG154" s="10"/>
      <c r="AH154" s="9"/>
      <c r="AI154" s="10">
        <f t="shared" si="73"/>
        <v>0</v>
      </c>
      <c r="AJ154" s="9"/>
      <c r="AK154" s="10">
        <f t="shared" si="74"/>
        <v>0</v>
      </c>
      <c r="AL154" s="9"/>
      <c r="AM154" s="10">
        <f t="shared" si="75"/>
        <v>0</v>
      </c>
      <c r="AN154" s="9"/>
      <c r="AO154" s="10">
        <f t="shared" si="76"/>
        <v>0</v>
      </c>
      <c r="AP154" s="9"/>
      <c r="AQ154" s="10">
        <f t="shared" si="77"/>
        <v>0</v>
      </c>
      <c r="AR154" s="9"/>
      <c r="AS154" s="10">
        <f t="shared" si="78"/>
        <v>0</v>
      </c>
      <c r="AT154" s="10"/>
      <c r="AU154" s="10">
        <f t="shared" si="79"/>
        <v>0</v>
      </c>
      <c r="AV154" s="10"/>
      <c r="AW154" s="10">
        <f t="shared" si="80"/>
        <v>0</v>
      </c>
      <c r="AX154" s="10"/>
      <c r="AY154" s="10">
        <f t="shared" si="81"/>
        <v>0</v>
      </c>
      <c r="AZ154" s="10"/>
      <c r="BA154" s="10">
        <f t="shared" si="82"/>
        <v>0</v>
      </c>
      <c r="BB154" s="10"/>
      <c r="BC154" s="69">
        <f t="shared" si="83"/>
        <v>0</v>
      </c>
      <c r="BD154" s="10"/>
      <c r="BE154" s="9"/>
      <c r="BF154" s="10"/>
      <c r="BG154" s="9"/>
      <c r="BH154" s="10">
        <f t="shared" si="85"/>
        <v>0</v>
      </c>
      <c r="BI154" s="9"/>
      <c r="BJ154" s="10">
        <f t="shared" si="86"/>
        <v>0</v>
      </c>
      <c r="BK154" s="9"/>
      <c r="BL154" s="10">
        <f t="shared" si="87"/>
        <v>0</v>
      </c>
      <c r="BM154" s="9"/>
      <c r="BN154" s="11">
        <f t="shared" si="88"/>
        <v>0</v>
      </c>
      <c r="BO154" s="10"/>
      <c r="BP154" s="10">
        <f t="shared" si="89"/>
        <v>0</v>
      </c>
      <c r="BQ154" s="10"/>
      <c r="BR154" s="10">
        <f t="shared" si="90"/>
        <v>0</v>
      </c>
      <c r="BS154" s="10"/>
      <c r="BT154" s="10">
        <f t="shared" si="91"/>
        <v>0</v>
      </c>
      <c r="BU154" s="10"/>
      <c r="BV154" s="69">
        <f t="shared" si="92"/>
        <v>0</v>
      </c>
      <c r="BW154" s="3" t="s">
        <v>194</v>
      </c>
      <c r="BY154" s="23"/>
    </row>
    <row r="155" spans="1:77" ht="54" x14ac:dyDescent="0.35">
      <c r="A155" s="65" t="s">
        <v>195</v>
      </c>
      <c r="B155" s="73" t="s">
        <v>196</v>
      </c>
      <c r="C155" s="82" t="s">
        <v>148</v>
      </c>
      <c r="D155" s="9"/>
      <c r="E155" s="9"/>
      <c r="F155" s="10"/>
      <c r="G155" s="9"/>
      <c r="H155" s="10"/>
      <c r="I155" s="9"/>
      <c r="J155" s="10"/>
      <c r="K155" s="9"/>
      <c r="L155" s="10"/>
      <c r="M155" s="9"/>
      <c r="N155" s="10"/>
      <c r="O155" s="9"/>
      <c r="P155" s="10"/>
      <c r="Q155" s="9">
        <f>Q157+Q158</f>
        <v>0</v>
      </c>
      <c r="R155" s="10">
        <f t="shared" si="99"/>
        <v>0</v>
      </c>
      <c r="S155" s="10">
        <f>S157+S158</f>
        <v>0</v>
      </c>
      <c r="T155" s="10">
        <f t="shared" si="100"/>
        <v>0</v>
      </c>
      <c r="U155" s="10">
        <f>U157+U158</f>
        <v>0</v>
      </c>
      <c r="V155" s="10">
        <f t="shared" si="101"/>
        <v>0</v>
      </c>
      <c r="W155" s="10">
        <f>W157+W158</f>
        <v>0</v>
      </c>
      <c r="X155" s="10">
        <f t="shared" si="102"/>
        <v>0</v>
      </c>
      <c r="Y155" s="10">
        <f>Y157+Y158</f>
        <v>0</v>
      </c>
      <c r="Z155" s="10">
        <f t="shared" si="103"/>
        <v>0</v>
      </c>
      <c r="AA155" s="10">
        <f>AA157+AA158</f>
        <v>0</v>
      </c>
      <c r="AB155" s="10">
        <f t="shared" si="104"/>
        <v>0</v>
      </c>
      <c r="AC155" s="10">
        <f>AC157+AC158</f>
        <v>0</v>
      </c>
      <c r="AD155" s="69">
        <f t="shared" si="71"/>
        <v>0</v>
      </c>
      <c r="AE155" s="10"/>
      <c r="AF155" s="9"/>
      <c r="AG155" s="10"/>
      <c r="AH155" s="9"/>
      <c r="AI155" s="10"/>
      <c r="AJ155" s="9"/>
      <c r="AK155" s="10"/>
      <c r="AL155" s="9"/>
      <c r="AM155" s="10"/>
      <c r="AN155" s="9"/>
      <c r="AO155" s="10"/>
      <c r="AP155" s="9"/>
      <c r="AQ155" s="10"/>
      <c r="AR155" s="9">
        <f>AR157+AR158</f>
        <v>151113.43400000001</v>
      </c>
      <c r="AS155" s="10">
        <f t="shared" si="78"/>
        <v>151113.43400000001</v>
      </c>
      <c r="AT155" s="10">
        <f>AT157+AT158</f>
        <v>0</v>
      </c>
      <c r="AU155" s="10">
        <f t="shared" si="79"/>
        <v>151113.43400000001</v>
      </c>
      <c r="AV155" s="10">
        <f>AV157+AV158</f>
        <v>0</v>
      </c>
      <c r="AW155" s="10">
        <f t="shared" si="80"/>
        <v>151113.43400000001</v>
      </c>
      <c r="AX155" s="10">
        <f>AX157+AX158</f>
        <v>0</v>
      </c>
      <c r="AY155" s="10">
        <f t="shared" si="81"/>
        <v>151113.43400000001</v>
      </c>
      <c r="AZ155" s="10">
        <f>AZ157+AZ158</f>
        <v>0</v>
      </c>
      <c r="BA155" s="10">
        <f t="shared" si="82"/>
        <v>151113.43400000001</v>
      </c>
      <c r="BB155" s="10">
        <f>BB157+BB158</f>
        <v>0</v>
      </c>
      <c r="BC155" s="69">
        <f t="shared" si="83"/>
        <v>151113.43400000001</v>
      </c>
      <c r="BD155" s="10"/>
      <c r="BE155" s="9"/>
      <c r="BF155" s="10"/>
      <c r="BG155" s="9"/>
      <c r="BH155" s="10"/>
      <c r="BI155" s="9"/>
      <c r="BJ155" s="10"/>
      <c r="BK155" s="9"/>
      <c r="BL155" s="10"/>
      <c r="BM155" s="9">
        <f>BM157+BM158</f>
        <v>0</v>
      </c>
      <c r="BN155" s="11">
        <f t="shared" si="88"/>
        <v>0</v>
      </c>
      <c r="BO155" s="10">
        <f>BO157+BO158</f>
        <v>0</v>
      </c>
      <c r="BP155" s="10">
        <f t="shared" si="89"/>
        <v>0</v>
      </c>
      <c r="BQ155" s="10">
        <f>BQ157+BQ158</f>
        <v>0</v>
      </c>
      <c r="BR155" s="10">
        <f t="shared" si="90"/>
        <v>0</v>
      </c>
      <c r="BS155" s="10">
        <f>BS157+BS158</f>
        <v>0</v>
      </c>
      <c r="BT155" s="10">
        <f t="shared" si="91"/>
        <v>0</v>
      </c>
      <c r="BU155" s="10">
        <f>BU157+BU158</f>
        <v>0</v>
      </c>
      <c r="BV155" s="69">
        <f t="shared" si="92"/>
        <v>0</v>
      </c>
      <c r="BY155" s="23"/>
    </row>
    <row r="156" spans="1:77" x14ac:dyDescent="0.35">
      <c r="A156" s="65"/>
      <c r="B156" s="73" t="s">
        <v>31</v>
      </c>
      <c r="C156" s="82"/>
      <c r="D156" s="9"/>
      <c r="E156" s="9"/>
      <c r="F156" s="10"/>
      <c r="G156" s="9"/>
      <c r="H156" s="10"/>
      <c r="I156" s="9"/>
      <c r="J156" s="10"/>
      <c r="K156" s="9"/>
      <c r="L156" s="10"/>
      <c r="M156" s="9"/>
      <c r="N156" s="10"/>
      <c r="O156" s="9"/>
      <c r="P156" s="10"/>
      <c r="Q156" s="9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69"/>
      <c r="AE156" s="10"/>
      <c r="AF156" s="9"/>
      <c r="AG156" s="10"/>
      <c r="AH156" s="9"/>
      <c r="AI156" s="10"/>
      <c r="AJ156" s="9"/>
      <c r="AK156" s="10"/>
      <c r="AL156" s="9"/>
      <c r="AM156" s="10"/>
      <c r="AN156" s="9"/>
      <c r="AO156" s="10"/>
      <c r="AP156" s="9"/>
      <c r="AQ156" s="10"/>
      <c r="AR156" s="9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69"/>
      <c r="BD156" s="10"/>
      <c r="BE156" s="9"/>
      <c r="BF156" s="10"/>
      <c r="BG156" s="9"/>
      <c r="BH156" s="10"/>
      <c r="BI156" s="9"/>
      <c r="BJ156" s="10"/>
      <c r="BK156" s="9"/>
      <c r="BL156" s="10"/>
      <c r="BM156" s="9"/>
      <c r="BN156" s="11"/>
      <c r="BO156" s="10"/>
      <c r="BP156" s="10"/>
      <c r="BQ156" s="10"/>
      <c r="BR156" s="10"/>
      <c r="BS156" s="10"/>
      <c r="BT156" s="10"/>
      <c r="BU156" s="10"/>
      <c r="BV156" s="69"/>
      <c r="BY156" s="23"/>
    </row>
    <row r="157" spans="1:77" s="1" customFormat="1" hidden="1" x14ac:dyDescent="0.35">
      <c r="A157" s="39"/>
      <c r="B157" s="50" t="s">
        <v>32</v>
      </c>
      <c r="C157" s="46"/>
      <c r="D157" s="27"/>
      <c r="E157" s="28"/>
      <c r="F157" s="29"/>
      <c r="G157" s="28"/>
      <c r="H157" s="29"/>
      <c r="I157" s="28"/>
      <c r="J157" s="29"/>
      <c r="K157" s="28"/>
      <c r="L157" s="29"/>
      <c r="M157" s="28"/>
      <c r="N157" s="29"/>
      <c r="O157" s="28"/>
      <c r="P157" s="29"/>
      <c r="Q157" s="28"/>
      <c r="R157" s="29">
        <f t="shared" si="99"/>
        <v>0</v>
      </c>
      <c r="S157" s="29"/>
      <c r="T157" s="29">
        <f t="shared" si="100"/>
        <v>0</v>
      </c>
      <c r="U157" s="29"/>
      <c r="V157" s="29">
        <f t="shared" si="101"/>
        <v>0</v>
      </c>
      <c r="W157" s="30"/>
      <c r="X157" s="29">
        <f t="shared" si="102"/>
        <v>0</v>
      </c>
      <c r="Y157" s="10"/>
      <c r="Z157" s="29">
        <f t="shared" si="103"/>
        <v>0</v>
      </c>
      <c r="AA157" s="10"/>
      <c r="AB157" s="29">
        <f t="shared" si="104"/>
        <v>0</v>
      </c>
      <c r="AC157" s="30"/>
      <c r="AD157" s="29">
        <f t="shared" si="71"/>
        <v>0</v>
      </c>
      <c r="AE157" s="31"/>
      <c r="AF157" s="28"/>
      <c r="AG157" s="29"/>
      <c r="AH157" s="28"/>
      <c r="AI157" s="29"/>
      <c r="AJ157" s="28"/>
      <c r="AK157" s="29"/>
      <c r="AL157" s="28"/>
      <c r="AM157" s="29"/>
      <c r="AN157" s="28"/>
      <c r="AO157" s="29"/>
      <c r="AP157" s="28"/>
      <c r="AQ157" s="29"/>
      <c r="AR157" s="28">
        <v>37778.358999999997</v>
      </c>
      <c r="AS157" s="29">
        <f t="shared" si="78"/>
        <v>37778.358999999997</v>
      </c>
      <c r="AT157" s="29"/>
      <c r="AU157" s="29">
        <f t="shared" si="79"/>
        <v>37778.358999999997</v>
      </c>
      <c r="AV157" s="29"/>
      <c r="AW157" s="29">
        <f t="shared" si="80"/>
        <v>37778.358999999997</v>
      </c>
      <c r="AX157" s="30"/>
      <c r="AY157" s="29">
        <f t="shared" si="81"/>
        <v>37778.358999999997</v>
      </c>
      <c r="AZ157" s="10"/>
      <c r="BA157" s="29">
        <f t="shared" si="82"/>
        <v>37778.358999999997</v>
      </c>
      <c r="BB157" s="30"/>
      <c r="BC157" s="29">
        <f t="shared" si="83"/>
        <v>37778.358999999997</v>
      </c>
      <c r="BD157" s="31"/>
      <c r="BE157" s="27"/>
      <c r="BF157" s="29"/>
      <c r="BG157" s="28"/>
      <c r="BH157" s="29"/>
      <c r="BI157" s="28"/>
      <c r="BJ157" s="29"/>
      <c r="BK157" s="28"/>
      <c r="BL157" s="29"/>
      <c r="BM157" s="28"/>
      <c r="BN157" s="32">
        <f t="shared" si="88"/>
        <v>0</v>
      </c>
      <c r="BO157" s="29"/>
      <c r="BP157" s="29">
        <f t="shared" si="89"/>
        <v>0</v>
      </c>
      <c r="BQ157" s="30"/>
      <c r="BR157" s="29">
        <f t="shared" si="90"/>
        <v>0</v>
      </c>
      <c r="BS157" s="10"/>
      <c r="BT157" s="29">
        <f t="shared" si="91"/>
        <v>0</v>
      </c>
      <c r="BU157" s="30"/>
      <c r="BV157" s="29">
        <f t="shared" si="92"/>
        <v>0</v>
      </c>
      <c r="BW157" s="33" t="s">
        <v>197</v>
      </c>
      <c r="BX157" s="34" t="s">
        <v>33</v>
      </c>
      <c r="BY157" s="35"/>
    </row>
    <row r="158" spans="1:77" x14ac:dyDescent="0.35">
      <c r="A158" s="65"/>
      <c r="B158" s="73" t="s">
        <v>160</v>
      </c>
      <c r="C158" s="81" t="s">
        <v>30</v>
      </c>
      <c r="D158" s="9"/>
      <c r="E158" s="9"/>
      <c r="F158" s="10"/>
      <c r="G158" s="9"/>
      <c r="H158" s="10"/>
      <c r="I158" s="9"/>
      <c r="J158" s="10"/>
      <c r="K158" s="9"/>
      <c r="L158" s="10"/>
      <c r="M158" s="9"/>
      <c r="N158" s="10"/>
      <c r="O158" s="9"/>
      <c r="P158" s="10"/>
      <c r="Q158" s="9"/>
      <c r="R158" s="10">
        <f t="shared" si="99"/>
        <v>0</v>
      </c>
      <c r="S158" s="10"/>
      <c r="T158" s="10">
        <f t="shared" si="100"/>
        <v>0</v>
      </c>
      <c r="U158" s="10"/>
      <c r="V158" s="10">
        <f t="shared" si="101"/>
        <v>0</v>
      </c>
      <c r="W158" s="10"/>
      <c r="X158" s="10">
        <f t="shared" si="102"/>
        <v>0</v>
      </c>
      <c r="Y158" s="10"/>
      <c r="Z158" s="10">
        <f t="shared" si="103"/>
        <v>0</v>
      </c>
      <c r="AA158" s="10"/>
      <c r="AB158" s="10">
        <f t="shared" si="104"/>
        <v>0</v>
      </c>
      <c r="AC158" s="10"/>
      <c r="AD158" s="69">
        <f t="shared" si="71"/>
        <v>0</v>
      </c>
      <c r="AE158" s="10"/>
      <c r="AF158" s="9"/>
      <c r="AG158" s="10"/>
      <c r="AH158" s="9"/>
      <c r="AI158" s="10"/>
      <c r="AJ158" s="9"/>
      <c r="AK158" s="10"/>
      <c r="AL158" s="9"/>
      <c r="AM158" s="10"/>
      <c r="AN158" s="9"/>
      <c r="AO158" s="10"/>
      <c r="AP158" s="9"/>
      <c r="AQ158" s="10"/>
      <c r="AR158" s="9">
        <v>113335.075</v>
      </c>
      <c r="AS158" s="10">
        <f t="shared" si="78"/>
        <v>113335.075</v>
      </c>
      <c r="AT158" s="10"/>
      <c r="AU158" s="10">
        <f t="shared" si="79"/>
        <v>113335.075</v>
      </c>
      <c r="AV158" s="10"/>
      <c r="AW158" s="10">
        <f t="shared" si="80"/>
        <v>113335.075</v>
      </c>
      <c r="AX158" s="10"/>
      <c r="AY158" s="10">
        <f t="shared" si="81"/>
        <v>113335.075</v>
      </c>
      <c r="AZ158" s="10"/>
      <c r="BA158" s="10">
        <f t="shared" si="82"/>
        <v>113335.075</v>
      </c>
      <c r="BB158" s="10"/>
      <c r="BC158" s="69">
        <f t="shared" si="83"/>
        <v>113335.075</v>
      </c>
      <c r="BD158" s="10"/>
      <c r="BE158" s="9"/>
      <c r="BF158" s="10"/>
      <c r="BG158" s="9"/>
      <c r="BH158" s="10"/>
      <c r="BI158" s="9"/>
      <c r="BJ158" s="10"/>
      <c r="BK158" s="9"/>
      <c r="BL158" s="10"/>
      <c r="BM158" s="9"/>
      <c r="BN158" s="11">
        <f t="shared" si="88"/>
        <v>0</v>
      </c>
      <c r="BO158" s="10"/>
      <c r="BP158" s="10">
        <f t="shared" si="89"/>
        <v>0</v>
      </c>
      <c r="BQ158" s="10"/>
      <c r="BR158" s="10">
        <f t="shared" si="90"/>
        <v>0</v>
      </c>
      <c r="BS158" s="10"/>
      <c r="BT158" s="10">
        <f t="shared" si="91"/>
        <v>0</v>
      </c>
      <c r="BU158" s="10"/>
      <c r="BV158" s="69">
        <f t="shared" si="92"/>
        <v>0</v>
      </c>
      <c r="BW158" s="3" t="s">
        <v>179</v>
      </c>
      <c r="BY158" s="23"/>
    </row>
    <row r="159" spans="1:77" s="13" customFormat="1" hidden="1" x14ac:dyDescent="0.35">
      <c r="A159" s="14"/>
      <c r="B159" s="47" t="s">
        <v>198</v>
      </c>
      <c r="C159" s="47"/>
      <c r="D159" s="43">
        <f>D164</f>
        <v>1087961.7</v>
      </c>
      <c r="E159" s="43">
        <f>E164</f>
        <v>-17300.919000000002</v>
      </c>
      <c r="F159" s="43">
        <f t="shared" si="93"/>
        <v>1070660.781</v>
      </c>
      <c r="G159" s="43">
        <f>G164</f>
        <v>-1070660.781</v>
      </c>
      <c r="H159" s="43">
        <f t="shared" si="94"/>
        <v>0</v>
      </c>
      <c r="I159" s="43">
        <f>I164</f>
        <v>0</v>
      </c>
      <c r="J159" s="43">
        <f t="shared" si="95"/>
        <v>0</v>
      </c>
      <c r="K159" s="43">
        <f>K164</f>
        <v>0</v>
      </c>
      <c r="L159" s="43">
        <f t="shared" si="96"/>
        <v>0</v>
      </c>
      <c r="M159" s="43">
        <f>M164</f>
        <v>0</v>
      </c>
      <c r="N159" s="43">
        <f t="shared" si="97"/>
        <v>0</v>
      </c>
      <c r="O159" s="43">
        <f>O164</f>
        <v>0</v>
      </c>
      <c r="P159" s="43">
        <f t="shared" si="98"/>
        <v>0</v>
      </c>
      <c r="Q159" s="43">
        <f>Q164</f>
        <v>0</v>
      </c>
      <c r="R159" s="43">
        <f t="shared" si="99"/>
        <v>0</v>
      </c>
      <c r="S159" s="43">
        <f>S164</f>
        <v>0</v>
      </c>
      <c r="T159" s="43">
        <f t="shared" si="100"/>
        <v>0</v>
      </c>
      <c r="U159" s="43">
        <f>U164</f>
        <v>0</v>
      </c>
      <c r="V159" s="43">
        <f t="shared" si="101"/>
        <v>0</v>
      </c>
      <c r="W159" s="43">
        <f>W164</f>
        <v>0</v>
      </c>
      <c r="X159" s="43">
        <f t="shared" si="102"/>
        <v>0</v>
      </c>
      <c r="Y159" s="43">
        <f>Y164</f>
        <v>0</v>
      </c>
      <c r="Z159" s="43">
        <f t="shared" si="103"/>
        <v>0</v>
      </c>
      <c r="AA159" s="43">
        <f>AA164</f>
        <v>0</v>
      </c>
      <c r="AB159" s="43">
        <f t="shared" si="104"/>
        <v>0</v>
      </c>
      <c r="AC159" s="43">
        <f>AC164</f>
        <v>0</v>
      </c>
      <c r="AD159" s="43">
        <f t="shared" si="71"/>
        <v>0</v>
      </c>
      <c r="AE159" s="43">
        <f>AE164</f>
        <v>375557.5</v>
      </c>
      <c r="AF159" s="43">
        <f>AF164</f>
        <v>-4508.25</v>
      </c>
      <c r="AG159" s="43">
        <f t="shared" si="72"/>
        <v>371049.25</v>
      </c>
      <c r="AH159" s="43">
        <f>AH164</f>
        <v>-371049.25</v>
      </c>
      <c r="AI159" s="43">
        <f t="shared" si="73"/>
        <v>0</v>
      </c>
      <c r="AJ159" s="43">
        <f>AJ164</f>
        <v>0</v>
      </c>
      <c r="AK159" s="43">
        <f t="shared" si="74"/>
        <v>0</v>
      </c>
      <c r="AL159" s="43">
        <f>AL164</f>
        <v>0</v>
      </c>
      <c r="AM159" s="43">
        <f t="shared" si="75"/>
        <v>0</v>
      </c>
      <c r="AN159" s="43">
        <f>AN164</f>
        <v>0</v>
      </c>
      <c r="AO159" s="43">
        <f t="shared" si="76"/>
        <v>0</v>
      </c>
      <c r="AP159" s="43">
        <f>AP164</f>
        <v>0</v>
      </c>
      <c r="AQ159" s="43">
        <f t="shared" si="77"/>
        <v>0</v>
      </c>
      <c r="AR159" s="43">
        <f>AR164</f>
        <v>0</v>
      </c>
      <c r="AS159" s="43">
        <f t="shared" si="78"/>
        <v>0</v>
      </c>
      <c r="AT159" s="43">
        <f>AT164</f>
        <v>0</v>
      </c>
      <c r="AU159" s="43">
        <f t="shared" si="79"/>
        <v>0</v>
      </c>
      <c r="AV159" s="43">
        <f>AV164</f>
        <v>0</v>
      </c>
      <c r="AW159" s="43">
        <f t="shared" si="80"/>
        <v>0</v>
      </c>
      <c r="AX159" s="43">
        <f>AX164</f>
        <v>0</v>
      </c>
      <c r="AY159" s="43">
        <f t="shared" si="81"/>
        <v>0</v>
      </c>
      <c r="AZ159" s="43">
        <f>AZ164</f>
        <v>0</v>
      </c>
      <c r="BA159" s="43">
        <f t="shared" si="82"/>
        <v>0</v>
      </c>
      <c r="BB159" s="43">
        <f>BB164</f>
        <v>0</v>
      </c>
      <c r="BC159" s="43">
        <f t="shared" si="83"/>
        <v>0</v>
      </c>
      <c r="BD159" s="43">
        <f>BD164</f>
        <v>0</v>
      </c>
      <c r="BE159" s="43">
        <f>BE164</f>
        <v>0</v>
      </c>
      <c r="BF159" s="43">
        <f t="shared" si="84"/>
        <v>0</v>
      </c>
      <c r="BG159" s="43">
        <f>BG164</f>
        <v>0</v>
      </c>
      <c r="BH159" s="43">
        <f t="shared" si="85"/>
        <v>0</v>
      </c>
      <c r="BI159" s="43">
        <f>BI164</f>
        <v>0</v>
      </c>
      <c r="BJ159" s="43">
        <f t="shared" si="86"/>
        <v>0</v>
      </c>
      <c r="BK159" s="43">
        <f>BK164</f>
        <v>0</v>
      </c>
      <c r="BL159" s="43">
        <f t="shared" si="87"/>
        <v>0</v>
      </c>
      <c r="BM159" s="43">
        <f>BM164</f>
        <v>0</v>
      </c>
      <c r="BN159" s="44">
        <f t="shared" si="88"/>
        <v>0</v>
      </c>
      <c r="BO159" s="43">
        <f>BO164</f>
        <v>0</v>
      </c>
      <c r="BP159" s="43">
        <f t="shared" si="89"/>
        <v>0</v>
      </c>
      <c r="BQ159" s="43">
        <f>BQ164</f>
        <v>0</v>
      </c>
      <c r="BR159" s="43">
        <f t="shared" si="90"/>
        <v>0</v>
      </c>
      <c r="BS159" s="43">
        <f>BS164</f>
        <v>0</v>
      </c>
      <c r="BT159" s="43">
        <f t="shared" si="91"/>
        <v>0</v>
      </c>
      <c r="BU159" s="43">
        <f>BU164</f>
        <v>0</v>
      </c>
      <c r="BV159" s="43">
        <f t="shared" si="92"/>
        <v>0</v>
      </c>
      <c r="BW159" s="45"/>
      <c r="BX159" s="21" t="s">
        <v>33</v>
      </c>
      <c r="BY159" s="22"/>
    </row>
    <row r="160" spans="1:77" s="13" customFormat="1" hidden="1" x14ac:dyDescent="0.35">
      <c r="A160" s="14"/>
      <c r="B160" s="47" t="s">
        <v>31</v>
      </c>
      <c r="C160" s="47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4"/>
      <c r="BO160" s="43"/>
      <c r="BP160" s="43"/>
      <c r="BQ160" s="43"/>
      <c r="BR160" s="43"/>
      <c r="BS160" s="43"/>
      <c r="BT160" s="43"/>
      <c r="BU160" s="43"/>
      <c r="BV160" s="43"/>
      <c r="BW160" s="45"/>
      <c r="BX160" s="21" t="s">
        <v>33</v>
      </c>
      <c r="BY160" s="22"/>
    </row>
    <row r="161" spans="1:77" s="13" customFormat="1" hidden="1" x14ac:dyDescent="0.35">
      <c r="A161" s="14"/>
      <c r="B161" s="52" t="s">
        <v>32</v>
      </c>
      <c r="C161" s="53"/>
      <c r="D161" s="43">
        <f t="shared" ref="D161:D163" si="105">D166</f>
        <v>18371.599999999999</v>
      </c>
      <c r="E161" s="43">
        <f t="shared" ref="E161:E163" si="106">E166</f>
        <v>-17300.919000000002</v>
      </c>
      <c r="F161" s="43">
        <f t="shared" si="93"/>
        <v>1070.6809999999969</v>
      </c>
      <c r="G161" s="43">
        <f t="shared" ref="G161:G163" si="107">G166</f>
        <v>-1070.681</v>
      </c>
      <c r="H161" s="43">
        <f t="shared" si="94"/>
        <v>-3.1832314562052488E-12</v>
      </c>
      <c r="I161" s="43">
        <f t="shared" ref="I161:I163" si="108">I166</f>
        <v>0</v>
      </c>
      <c r="J161" s="43">
        <f t="shared" si="95"/>
        <v>-3.1832314562052488E-12</v>
      </c>
      <c r="K161" s="43">
        <f t="shared" ref="K161:K163" si="109">K166</f>
        <v>0</v>
      </c>
      <c r="L161" s="43">
        <f t="shared" si="96"/>
        <v>-3.1832314562052488E-12</v>
      </c>
      <c r="M161" s="43">
        <f t="shared" ref="M161:M163" si="110">M166</f>
        <v>0</v>
      </c>
      <c r="N161" s="43">
        <f t="shared" si="97"/>
        <v>-3.1832314562052488E-12</v>
      </c>
      <c r="O161" s="43">
        <f t="shared" ref="O161:O163" si="111">O166</f>
        <v>0</v>
      </c>
      <c r="P161" s="43">
        <f t="shared" si="98"/>
        <v>-3.1832314562052488E-12</v>
      </c>
      <c r="Q161" s="43">
        <f t="shared" ref="Q161:Q163" si="112">Q166</f>
        <v>0</v>
      </c>
      <c r="R161" s="43">
        <f t="shared" si="99"/>
        <v>-3.1832314562052488E-12</v>
      </c>
      <c r="S161" s="43">
        <f t="shared" ref="S161:S163" si="113">S166</f>
        <v>0</v>
      </c>
      <c r="T161" s="43">
        <f t="shared" si="100"/>
        <v>-3.1832314562052488E-12</v>
      </c>
      <c r="U161" s="43">
        <f t="shared" ref="U161:U163" si="114">U166</f>
        <v>0</v>
      </c>
      <c r="V161" s="43">
        <f t="shared" si="101"/>
        <v>-3.1832314562052488E-12</v>
      </c>
      <c r="W161" s="43">
        <f t="shared" ref="W161:W163" si="115">W166</f>
        <v>0</v>
      </c>
      <c r="X161" s="43">
        <f t="shared" si="102"/>
        <v>-3.1832314562052488E-12</v>
      </c>
      <c r="Y161" s="43">
        <f t="shared" ref="Y161:Y163" si="116">Y166</f>
        <v>0</v>
      </c>
      <c r="Z161" s="43">
        <f t="shared" si="103"/>
        <v>-3.1832314562052488E-12</v>
      </c>
      <c r="AA161" s="43">
        <f t="shared" ref="AA161:AA163" si="117">AA166</f>
        <v>0</v>
      </c>
      <c r="AB161" s="43">
        <f t="shared" si="104"/>
        <v>-3.1832314562052488E-12</v>
      </c>
      <c r="AC161" s="43">
        <f t="shared" ref="AC161:AC163" si="118">AC166</f>
        <v>0</v>
      </c>
      <c r="AD161" s="43">
        <f t="shared" si="71"/>
        <v>-3.1832314562052488E-12</v>
      </c>
      <c r="AE161" s="43">
        <f t="shared" ref="AE161:AE163" si="119">AE166</f>
        <v>4879.3</v>
      </c>
      <c r="AF161" s="43">
        <f t="shared" ref="AF161:AF163" si="120">AF166</f>
        <v>-4508.25</v>
      </c>
      <c r="AG161" s="43">
        <f t="shared" si="72"/>
        <v>371.05000000000018</v>
      </c>
      <c r="AH161" s="43">
        <f t="shared" ref="AH161:AH163" si="121">AH166</f>
        <v>-371.05</v>
      </c>
      <c r="AI161" s="43">
        <f t="shared" si="73"/>
        <v>0</v>
      </c>
      <c r="AJ161" s="43">
        <f t="shared" ref="AJ161:AJ163" si="122">AJ166</f>
        <v>0</v>
      </c>
      <c r="AK161" s="43">
        <f t="shared" si="74"/>
        <v>0</v>
      </c>
      <c r="AL161" s="43">
        <f t="shared" ref="AL161:AL163" si="123">AL166</f>
        <v>0</v>
      </c>
      <c r="AM161" s="43">
        <f t="shared" si="75"/>
        <v>0</v>
      </c>
      <c r="AN161" s="43">
        <f t="shared" ref="AN161:AN163" si="124">AN166</f>
        <v>0</v>
      </c>
      <c r="AO161" s="43">
        <f t="shared" si="76"/>
        <v>0</v>
      </c>
      <c r="AP161" s="43">
        <f t="shared" ref="AP161:AP163" si="125">AP166</f>
        <v>0</v>
      </c>
      <c r="AQ161" s="43">
        <f t="shared" si="77"/>
        <v>0</v>
      </c>
      <c r="AR161" s="43">
        <f t="shared" ref="AR161:AR163" si="126">AR166</f>
        <v>0</v>
      </c>
      <c r="AS161" s="43">
        <f t="shared" si="78"/>
        <v>0</v>
      </c>
      <c r="AT161" s="43">
        <f t="shared" ref="AT161:AT163" si="127">AT166</f>
        <v>0</v>
      </c>
      <c r="AU161" s="43">
        <f t="shared" si="79"/>
        <v>0</v>
      </c>
      <c r="AV161" s="43">
        <f t="shared" ref="AV161:AV163" si="128">AV166</f>
        <v>0</v>
      </c>
      <c r="AW161" s="43">
        <f t="shared" si="80"/>
        <v>0</v>
      </c>
      <c r="AX161" s="43">
        <f t="shared" ref="AX161:AX163" si="129">AX166</f>
        <v>0</v>
      </c>
      <c r="AY161" s="43">
        <f t="shared" si="81"/>
        <v>0</v>
      </c>
      <c r="AZ161" s="43">
        <f t="shared" ref="AZ161:AZ163" si="130">AZ166</f>
        <v>0</v>
      </c>
      <c r="BA161" s="43">
        <f t="shared" si="82"/>
        <v>0</v>
      </c>
      <c r="BB161" s="43">
        <f t="shared" ref="BB161:BB163" si="131">BB166</f>
        <v>0</v>
      </c>
      <c r="BC161" s="43">
        <f t="shared" si="83"/>
        <v>0</v>
      </c>
      <c r="BD161" s="43">
        <f t="shared" ref="BD161:BD163" si="132">BD166</f>
        <v>0</v>
      </c>
      <c r="BE161" s="43">
        <f t="shared" ref="BE161:BE163" si="133">BE166</f>
        <v>0</v>
      </c>
      <c r="BF161" s="43">
        <f t="shared" si="84"/>
        <v>0</v>
      </c>
      <c r="BG161" s="43">
        <f t="shared" ref="BG161:BG163" si="134">BG166</f>
        <v>0</v>
      </c>
      <c r="BH161" s="43">
        <f t="shared" si="85"/>
        <v>0</v>
      </c>
      <c r="BI161" s="43">
        <f t="shared" ref="BI161:BI163" si="135">BI166</f>
        <v>0</v>
      </c>
      <c r="BJ161" s="43">
        <f t="shared" si="86"/>
        <v>0</v>
      </c>
      <c r="BK161" s="43">
        <f t="shared" ref="BK161:BK163" si="136">BK166</f>
        <v>0</v>
      </c>
      <c r="BL161" s="43">
        <f t="shared" si="87"/>
        <v>0</v>
      </c>
      <c r="BM161" s="43">
        <f t="shared" ref="BM161:BM163" si="137">BM166</f>
        <v>0</v>
      </c>
      <c r="BN161" s="44">
        <f t="shared" si="88"/>
        <v>0</v>
      </c>
      <c r="BO161" s="43">
        <f t="shared" ref="BO161:BO163" si="138">BO166</f>
        <v>0</v>
      </c>
      <c r="BP161" s="43">
        <f t="shared" si="89"/>
        <v>0</v>
      </c>
      <c r="BQ161" s="43">
        <f t="shared" ref="BQ161:BQ163" si="139">BQ166</f>
        <v>0</v>
      </c>
      <c r="BR161" s="43">
        <f t="shared" si="90"/>
        <v>0</v>
      </c>
      <c r="BS161" s="43">
        <f t="shared" ref="BS161:BS163" si="140">BS166</f>
        <v>0</v>
      </c>
      <c r="BT161" s="43">
        <f t="shared" si="91"/>
        <v>0</v>
      </c>
      <c r="BU161" s="43">
        <f t="shared" ref="BU161:BU163" si="141">BU166</f>
        <v>0</v>
      </c>
      <c r="BV161" s="43">
        <f t="shared" si="92"/>
        <v>0</v>
      </c>
      <c r="BW161" s="45"/>
      <c r="BX161" s="21" t="s">
        <v>33</v>
      </c>
      <c r="BY161" s="22"/>
    </row>
    <row r="162" spans="1:77" s="13" customFormat="1" hidden="1" x14ac:dyDescent="0.35">
      <c r="A162" s="14"/>
      <c r="B162" s="47" t="s">
        <v>34</v>
      </c>
      <c r="C162" s="47"/>
      <c r="D162" s="43">
        <f t="shared" si="105"/>
        <v>53479.5</v>
      </c>
      <c r="E162" s="43">
        <f t="shared" si="106"/>
        <v>0</v>
      </c>
      <c r="F162" s="43">
        <f t="shared" si="93"/>
        <v>53479.5</v>
      </c>
      <c r="G162" s="43">
        <f t="shared" si="107"/>
        <v>-53479.5</v>
      </c>
      <c r="H162" s="43">
        <f t="shared" si="94"/>
        <v>0</v>
      </c>
      <c r="I162" s="43">
        <f t="shared" si="108"/>
        <v>0</v>
      </c>
      <c r="J162" s="43">
        <f t="shared" si="95"/>
        <v>0</v>
      </c>
      <c r="K162" s="43">
        <f t="shared" si="109"/>
        <v>0</v>
      </c>
      <c r="L162" s="43">
        <f t="shared" si="96"/>
        <v>0</v>
      </c>
      <c r="M162" s="43">
        <f t="shared" si="110"/>
        <v>0</v>
      </c>
      <c r="N162" s="43">
        <f t="shared" si="97"/>
        <v>0</v>
      </c>
      <c r="O162" s="43">
        <f t="shared" si="111"/>
        <v>0</v>
      </c>
      <c r="P162" s="43">
        <f t="shared" si="98"/>
        <v>0</v>
      </c>
      <c r="Q162" s="43">
        <f t="shared" si="112"/>
        <v>0</v>
      </c>
      <c r="R162" s="43">
        <f t="shared" si="99"/>
        <v>0</v>
      </c>
      <c r="S162" s="43">
        <f t="shared" si="113"/>
        <v>0</v>
      </c>
      <c r="T162" s="43">
        <f t="shared" si="100"/>
        <v>0</v>
      </c>
      <c r="U162" s="43">
        <f t="shared" si="114"/>
        <v>0</v>
      </c>
      <c r="V162" s="43">
        <f t="shared" si="101"/>
        <v>0</v>
      </c>
      <c r="W162" s="43">
        <f t="shared" si="115"/>
        <v>0</v>
      </c>
      <c r="X162" s="43">
        <f t="shared" si="102"/>
        <v>0</v>
      </c>
      <c r="Y162" s="43">
        <f t="shared" si="116"/>
        <v>0</v>
      </c>
      <c r="Z162" s="43">
        <f t="shared" si="103"/>
        <v>0</v>
      </c>
      <c r="AA162" s="43">
        <f t="shared" si="117"/>
        <v>0</v>
      </c>
      <c r="AB162" s="43">
        <f t="shared" si="104"/>
        <v>0</v>
      </c>
      <c r="AC162" s="43">
        <f t="shared" si="118"/>
        <v>0</v>
      </c>
      <c r="AD162" s="43">
        <f t="shared" si="71"/>
        <v>0</v>
      </c>
      <c r="AE162" s="43">
        <f t="shared" si="119"/>
        <v>18533.900000000001</v>
      </c>
      <c r="AF162" s="43">
        <f t="shared" si="120"/>
        <v>0</v>
      </c>
      <c r="AG162" s="43">
        <f t="shared" si="72"/>
        <v>18533.900000000001</v>
      </c>
      <c r="AH162" s="43">
        <f t="shared" si="121"/>
        <v>-18533.900000000001</v>
      </c>
      <c r="AI162" s="43">
        <f t="shared" si="73"/>
        <v>0</v>
      </c>
      <c r="AJ162" s="43">
        <f t="shared" si="122"/>
        <v>0</v>
      </c>
      <c r="AK162" s="43">
        <f t="shared" si="74"/>
        <v>0</v>
      </c>
      <c r="AL162" s="43">
        <f t="shared" si="123"/>
        <v>0</v>
      </c>
      <c r="AM162" s="43">
        <f t="shared" si="75"/>
        <v>0</v>
      </c>
      <c r="AN162" s="43">
        <f t="shared" si="124"/>
        <v>0</v>
      </c>
      <c r="AO162" s="43">
        <f t="shared" si="76"/>
        <v>0</v>
      </c>
      <c r="AP162" s="43">
        <f t="shared" si="125"/>
        <v>0</v>
      </c>
      <c r="AQ162" s="43">
        <f t="shared" si="77"/>
        <v>0</v>
      </c>
      <c r="AR162" s="43">
        <f t="shared" si="126"/>
        <v>0</v>
      </c>
      <c r="AS162" s="43">
        <f t="shared" si="78"/>
        <v>0</v>
      </c>
      <c r="AT162" s="43">
        <f t="shared" si="127"/>
        <v>0</v>
      </c>
      <c r="AU162" s="43">
        <f t="shared" si="79"/>
        <v>0</v>
      </c>
      <c r="AV162" s="43">
        <f t="shared" si="128"/>
        <v>0</v>
      </c>
      <c r="AW162" s="43">
        <f t="shared" si="80"/>
        <v>0</v>
      </c>
      <c r="AX162" s="43">
        <f t="shared" si="129"/>
        <v>0</v>
      </c>
      <c r="AY162" s="43">
        <f t="shared" si="81"/>
        <v>0</v>
      </c>
      <c r="AZ162" s="43">
        <f t="shared" si="130"/>
        <v>0</v>
      </c>
      <c r="BA162" s="43">
        <f t="shared" si="82"/>
        <v>0</v>
      </c>
      <c r="BB162" s="43">
        <f t="shared" si="131"/>
        <v>0</v>
      </c>
      <c r="BC162" s="43">
        <f t="shared" si="83"/>
        <v>0</v>
      </c>
      <c r="BD162" s="43">
        <f t="shared" si="132"/>
        <v>0</v>
      </c>
      <c r="BE162" s="43">
        <f t="shared" si="133"/>
        <v>0</v>
      </c>
      <c r="BF162" s="43">
        <f t="shared" si="84"/>
        <v>0</v>
      </c>
      <c r="BG162" s="43">
        <f t="shared" si="134"/>
        <v>0</v>
      </c>
      <c r="BH162" s="43">
        <f t="shared" si="85"/>
        <v>0</v>
      </c>
      <c r="BI162" s="43">
        <f t="shared" si="135"/>
        <v>0</v>
      </c>
      <c r="BJ162" s="43">
        <f t="shared" si="86"/>
        <v>0</v>
      </c>
      <c r="BK162" s="43">
        <f t="shared" si="136"/>
        <v>0</v>
      </c>
      <c r="BL162" s="43">
        <f t="shared" si="87"/>
        <v>0</v>
      </c>
      <c r="BM162" s="43">
        <f t="shared" si="137"/>
        <v>0</v>
      </c>
      <c r="BN162" s="44">
        <f t="shared" si="88"/>
        <v>0</v>
      </c>
      <c r="BO162" s="43">
        <f t="shared" si="138"/>
        <v>0</v>
      </c>
      <c r="BP162" s="43">
        <f t="shared" si="89"/>
        <v>0</v>
      </c>
      <c r="BQ162" s="43">
        <f t="shared" si="139"/>
        <v>0</v>
      </c>
      <c r="BR162" s="43">
        <f t="shared" si="90"/>
        <v>0</v>
      </c>
      <c r="BS162" s="43">
        <f t="shared" si="140"/>
        <v>0</v>
      </c>
      <c r="BT162" s="43">
        <f t="shared" si="91"/>
        <v>0</v>
      </c>
      <c r="BU162" s="43">
        <f t="shared" si="141"/>
        <v>0</v>
      </c>
      <c r="BV162" s="43">
        <f t="shared" si="92"/>
        <v>0</v>
      </c>
      <c r="BW162" s="45"/>
      <c r="BX162" s="21" t="s">
        <v>33</v>
      </c>
      <c r="BY162" s="22"/>
    </row>
    <row r="163" spans="1:77" s="13" customFormat="1" hidden="1" x14ac:dyDescent="0.35">
      <c r="A163" s="14"/>
      <c r="B163" s="47" t="s">
        <v>55</v>
      </c>
      <c r="C163" s="54"/>
      <c r="D163" s="43">
        <f t="shared" si="105"/>
        <v>1016110.6</v>
      </c>
      <c r="E163" s="43">
        <f t="shared" si="106"/>
        <v>0</v>
      </c>
      <c r="F163" s="43">
        <f t="shared" si="93"/>
        <v>1016110.6</v>
      </c>
      <c r="G163" s="43">
        <f t="shared" si="107"/>
        <v>-1016110.6</v>
      </c>
      <c r="H163" s="43">
        <f t="shared" si="94"/>
        <v>0</v>
      </c>
      <c r="I163" s="43">
        <f t="shared" si="108"/>
        <v>0</v>
      </c>
      <c r="J163" s="43">
        <f t="shared" si="95"/>
        <v>0</v>
      </c>
      <c r="K163" s="43">
        <f t="shared" si="109"/>
        <v>0</v>
      </c>
      <c r="L163" s="43">
        <f t="shared" si="96"/>
        <v>0</v>
      </c>
      <c r="M163" s="43">
        <f t="shared" si="110"/>
        <v>0</v>
      </c>
      <c r="N163" s="43">
        <f t="shared" si="97"/>
        <v>0</v>
      </c>
      <c r="O163" s="43">
        <f t="shared" si="111"/>
        <v>0</v>
      </c>
      <c r="P163" s="43">
        <f t="shared" si="98"/>
        <v>0</v>
      </c>
      <c r="Q163" s="43">
        <f t="shared" si="112"/>
        <v>0</v>
      </c>
      <c r="R163" s="43">
        <f t="shared" si="99"/>
        <v>0</v>
      </c>
      <c r="S163" s="43">
        <f t="shared" si="113"/>
        <v>0</v>
      </c>
      <c r="T163" s="43">
        <f t="shared" si="100"/>
        <v>0</v>
      </c>
      <c r="U163" s="43">
        <f t="shared" si="114"/>
        <v>0</v>
      </c>
      <c r="V163" s="43">
        <f t="shared" si="101"/>
        <v>0</v>
      </c>
      <c r="W163" s="43">
        <f t="shared" si="115"/>
        <v>0</v>
      </c>
      <c r="X163" s="43">
        <f t="shared" si="102"/>
        <v>0</v>
      </c>
      <c r="Y163" s="43">
        <f t="shared" si="116"/>
        <v>0</v>
      </c>
      <c r="Z163" s="43">
        <f t="shared" si="103"/>
        <v>0</v>
      </c>
      <c r="AA163" s="43">
        <f t="shared" si="117"/>
        <v>0</v>
      </c>
      <c r="AB163" s="43">
        <f t="shared" si="104"/>
        <v>0</v>
      </c>
      <c r="AC163" s="43">
        <f t="shared" si="118"/>
        <v>0</v>
      </c>
      <c r="AD163" s="43">
        <f t="shared" si="71"/>
        <v>0</v>
      </c>
      <c r="AE163" s="43">
        <f t="shared" si="119"/>
        <v>352144.3</v>
      </c>
      <c r="AF163" s="43">
        <f t="shared" si="120"/>
        <v>0</v>
      </c>
      <c r="AG163" s="43">
        <f t="shared" si="72"/>
        <v>352144.3</v>
      </c>
      <c r="AH163" s="43">
        <f t="shared" si="121"/>
        <v>-352144.3</v>
      </c>
      <c r="AI163" s="43">
        <f t="shared" si="73"/>
        <v>0</v>
      </c>
      <c r="AJ163" s="43">
        <f t="shared" si="122"/>
        <v>0</v>
      </c>
      <c r="AK163" s="43">
        <f t="shared" si="74"/>
        <v>0</v>
      </c>
      <c r="AL163" s="43">
        <f t="shared" si="123"/>
        <v>0</v>
      </c>
      <c r="AM163" s="43">
        <f t="shared" si="75"/>
        <v>0</v>
      </c>
      <c r="AN163" s="43">
        <f t="shared" si="124"/>
        <v>0</v>
      </c>
      <c r="AO163" s="43">
        <f t="shared" si="76"/>
        <v>0</v>
      </c>
      <c r="AP163" s="43">
        <f t="shared" si="125"/>
        <v>0</v>
      </c>
      <c r="AQ163" s="43">
        <f t="shared" si="77"/>
        <v>0</v>
      </c>
      <c r="AR163" s="43">
        <f t="shared" si="126"/>
        <v>0</v>
      </c>
      <c r="AS163" s="43">
        <f t="shared" si="78"/>
        <v>0</v>
      </c>
      <c r="AT163" s="43">
        <f t="shared" si="127"/>
        <v>0</v>
      </c>
      <c r="AU163" s="43">
        <f t="shared" si="79"/>
        <v>0</v>
      </c>
      <c r="AV163" s="43">
        <f t="shared" si="128"/>
        <v>0</v>
      </c>
      <c r="AW163" s="43">
        <f t="shared" si="80"/>
        <v>0</v>
      </c>
      <c r="AX163" s="43">
        <f t="shared" si="129"/>
        <v>0</v>
      </c>
      <c r="AY163" s="43">
        <f t="shared" si="81"/>
        <v>0</v>
      </c>
      <c r="AZ163" s="43">
        <f t="shared" si="130"/>
        <v>0</v>
      </c>
      <c r="BA163" s="43">
        <f t="shared" si="82"/>
        <v>0</v>
      </c>
      <c r="BB163" s="43">
        <f t="shared" si="131"/>
        <v>0</v>
      </c>
      <c r="BC163" s="43">
        <f t="shared" si="83"/>
        <v>0</v>
      </c>
      <c r="BD163" s="43">
        <f t="shared" si="132"/>
        <v>0</v>
      </c>
      <c r="BE163" s="43">
        <f t="shared" si="133"/>
        <v>0</v>
      </c>
      <c r="BF163" s="43">
        <f t="shared" si="84"/>
        <v>0</v>
      </c>
      <c r="BG163" s="43">
        <f t="shared" si="134"/>
        <v>0</v>
      </c>
      <c r="BH163" s="43">
        <f t="shared" si="85"/>
        <v>0</v>
      </c>
      <c r="BI163" s="43">
        <f t="shared" si="135"/>
        <v>0</v>
      </c>
      <c r="BJ163" s="43">
        <f t="shared" si="86"/>
        <v>0</v>
      </c>
      <c r="BK163" s="43">
        <f t="shared" si="136"/>
        <v>0</v>
      </c>
      <c r="BL163" s="43">
        <f t="shared" si="87"/>
        <v>0</v>
      </c>
      <c r="BM163" s="43">
        <f t="shared" si="137"/>
        <v>0</v>
      </c>
      <c r="BN163" s="44">
        <f t="shared" si="88"/>
        <v>0</v>
      </c>
      <c r="BO163" s="43">
        <f t="shared" si="138"/>
        <v>0</v>
      </c>
      <c r="BP163" s="43">
        <f t="shared" si="89"/>
        <v>0</v>
      </c>
      <c r="BQ163" s="43">
        <f t="shared" si="139"/>
        <v>0</v>
      </c>
      <c r="BR163" s="43">
        <f t="shared" si="90"/>
        <v>0</v>
      </c>
      <c r="BS163" s="43">
        <f t="shared" si="140"/>
        <v>0</v>
      </c>
      <c r="BT163" s="43">
        <f t="shared" si="91"/>
        <v>0</v>
      </c>
      <c r="BU163" s="43">
        <f t="shared" si="141"/>
        <v>0</v>
      </c>
      <c r="BV163" s="43">
        <f t="shared" si="92"/>
        <v>0</v>
      </c>
      <c r="BW163" s="45"/>
      <c r="BX163" s="21" t="s">
        <v>33</v>
      </c>
      <c r="BY163" s="22"/>
    </row>
    <row r="164" spans="1:77" s="1" customFormat="1" ht="36" hidden="1" x14ac:dyDescent="0.35">
      <c r="A164" s="24" t="s">
        <v>167</v>
      </c>
      <c r="B164" s="26" t="s">
        <v>199</v>
      </c>
      <c r="C164" s="46" t="s">
        <v>200</v>
      </c>
      <c r="D164" s="31">
        <f>D166+D167+D168</f>
        <v>1087961.7</v>
      </c>
      <c r="E164" s="29">
        <f>E166+E167+E168</f>
        <v>-17300.919000000002</v>
      </c>
      <c r="F164" s="29">
        <f t="shared" si="93"/>
        <v>1070660.781</v>
      </c>
      <c r="G164" s="29">
        <f>G166+G167+G168</f>
        <v>-1070660.781</v>
      </c>
      <c r="H164" s="29">
        <f t="shared" si="94"/>
        <v>0</v>
      </c>
      <c r="I164" s="29">
        <f>I166+I167+I168</f>
        <v>0</v>
      </c>
      <c r="J164" s="29">
        <f t="shared" si="95"/>
        <v>0</v>
      </c>
      <c r="K164" s="29">
        <f>K166+K167+K168</f>
        <v>0</v>
      </c>
      <c r="L164" s="29">
        <f t="shared" si="96"/>
        <v>0</v>
      </c>
      <c r="M164" s="29">
        <f>M166+M167+M168</f>
        <v>0</v>
      </c>
      <c r="N164" s="29">
        <f t="shared" si="97"/>
        <v>0</v>
      </c>
      <c r="O164" s="29">
        <f>O166+O167+O168</f>
        <v>0</v>
      </c>
      <c r="P164" s="29">
        <f t="shared" si="98"/>
        <v>0</v>
      </c>
      <c r="Q164" s="29">
        <f>Q166+Q167+Q168</f>
        <v>0</v>
      </c>
      <c r="R164" s="29">
        <f t="shared" si="99"/>
        <v>0</v>
      </c>
      <c r="S164" s="29">
        <f>S166+S167+S168</f>
        <v>0</v>
      </c>
      <c r="T164" s="29">
        <f t="shared" si="100"/>
        <v>0</v>
      </c>
      <c r="U164" s="29">
        <f>U166+U167+U168</f>
        <v>0</v>
      </c>
      <c r="V164" s="29">
        <f t="shared" si="101"/>
        <v>0</v>
      </c>
      <c r="W164" s="30">
        <f>W166+W167+W168</f>
        <v>0</v>
      </c>
      <c r="X164" s="29">
        <f t="shared" si="102"/>
        <v>0</v>
      </c>
      <c r="Y164" s="10">
        <f>Y166+Y167+Y168</f>
        <v>0</v>
      </c>
      <c r="Z164" s="29">
        <f t="shared" si="103"/>
        <v>0</v>
      </c>
      <c r="AA164" s="10">
        <f>AA166+AA167+AA168</f>
        <v>0</v>
      </c>
      <c r="AB164" s="29">
        <f t="shared" si="104"/>
        <v>0</v>
      </c>
      <c r="AC164" s="30">
        <f>AC166+AC167+AC168</f>
        <v>0</v>
      </c>
      <c r="AD164" s="29">
        <f t="shared" si="71"/>
        <v>0</v>
      </c>
      <c r="AE164" s="31">
        <f>AE166+AE167+AE168</f>
        <v>375557.5</v>
      </c>
      <c r="AF164" s="29">
        <f>AF166+AF167+AF168</f>
        <v>-4508.25</v>
      </c>
      <c r="AG164" s="29">
        <f t="shared" si="72"/>
        <v>371049.25</v>
      </c>
      <c r="AH164" s="29">
        <f>AH166+AH167+AH168</f>
        <v>-371049.25</v>
      </c>
      <c r="AI164" s="29">
        <f t="shared" si="73"/>
        <v>0</v>
      </c>
      <c r="AJ164" s="29">
        <f>AJ166+AJ167+AJ168</f>
        <v>0</v>
      </c>
      <c r="AK164" s="29">
        <f t="shared" si="74"/>
        <v>0</v>
      </c>
      <c r="AL164" s="29">
        <f>AL166+AL167+AL168</f>
        <v>0</v>
      </c>
      <c r="AM164" s="29">
        <f t="shared" si="75"/>
        <v>0</v>
      </c>
      <c r="AN164" s="29">
        <f>AN166+AN167+AN168</f>
        <v>0</v>
      </c>
      <c r="AO164" s="29">
        <f t="shared" si="76"/>
        <v>0</v>
      </c>
      <c r="AP164" s="29">
        <f>AP166+AP167+AP168</f>
        <v>0</v>
      </c>
      <c r="AQ164" s="29">
        <f t="shared" si="77"/>
        <v>0</v>
      </c>
      <c r="AR164" s="29">
        <f>AR166+AR167+AR168</f>
        <v>0</v>
      </c>
      <c r="AS164" s="29">
        <f t="shared" si="78"/>
        <v>0</v>
      </c>
      <c r="AT164" s="29">
        <f>AT166+AT167+AT168</f>
        <v>0</v>
      </c>
      <c r="AU164" s="29">
        <f t="shared" si="79"/>
        <v>0</v>
      </c>
      <c r="AV164" s="29">
        <f>AV166+AV167+AV168</f>
        <v>0</v>
      </c>
      <c r="AW164" s="29">
        <f t="shared" si="80"/>
        <v>0</v>
      </c>
      <c r="AX164" s="30">
        <f>AX166+AX167+AX168</f>
        <v>0</v>
      </c>
      <c r="AY164" s="29">
        <f t="shared" si="81"/>
        <v>0</v>
      </c>
      <c r="AZ164" s="10">
        <f>AZ166+AZ167+AZ168</f>
        <v>0</v>
      </c>
      <c r="BA164" s="29">
        <f t="shared" si="82"/>
        <v>0</v>
      </c>
      <c r="BB164" s="30">
        <f>BB166+BB167+BB168</f>
        <v>0</v>
      </c>
      <c r="BC164" s="29">
        <f t="shared" si="83"/>
        <v>0</v>
      </c>
      <c r="BD164" s="31">
        <f>BD166+BD167+BD168</f>
        <v>0</v>
      </c>
      <c r="BE164" s="31">
        <f>BE166+BE167+BE168</f>
        <v>0</v>
      </c>
      <c r="BF164" s="29">
        <f t="shared" si="84"/>
        <v>0</v>
      </c>
      <c r="BG164" s="29">
        <f>BG166+BG167+BG168</f>
        <v>0</v>
      </c>
      <c r="BH164" s="29">
        <f t="shared" si="85"/>
        <v>0</v>
      </c>
      <c r="BI164" s="29">
        <f>BI166+BI167+BI168</f>
        <v>0</v>
      </c>
      <c r="BJ164" s="29">
        <f t="shared" si="86"/>
        <v>0</v>
      </c>
      <c r="BK164" s="29">
        <f>BK166+BK167+BK168</f>
        <v>0</v>
      </c>
      <c r="BL164" s="29">
        <f t="shared" si="87"/>
        <v>0</v>
      </c>
      <c r="BM164" s="29">
        <f>BM166+BM167+BM168</f>
        <v>0</v>
      </c>
      <c r="BN164" s="32">
        <f t="shared" si="88"/>
        <v>0</v>
      </c>
      <c r="BO164" s="29">
        <f>BO166+BO167+BO168</f>
        <v>0</v>
      </c>
      <c r="BP164" s="29">
        <f t="shared" si="89"/>
        <v>0</v>
      </c>
      <c r="BQ164" s="30">
        <f>BQ166+BQ167+BQ168</f>
        <v>0</v>
      </c>
      <c r="BR164" s="29">
        <f t="shared" si="90"/>
        <v>0</v>
      </c>
      <c r="BS164" s="10">
        <f>BS166+BS167+BS168</f>
        <v>0</v>
      </c>
      <c r="BT164" s="29">
        <f t="shared" si="91"/>
        <v>0</v>
      </c>
      <c r="BU164" s="30">
        <f>BU166+BU167+BU168</f>
        <v>0</v>
      </c>
      <c r="BV164" s="29">
        <f t="shared" si="92"/>
        <v>0</v>
      </c>
      <c r="BW164" s="3"/>
      <c r="BX164" s="34" t="s">
        <v>33</v>
      </c>
      <c r="BY164" s="35"/>
    </row>
    <row r="165" spans="1:77" s="1" customFormat="1" hidden="1" x14ac:dyDescent="0.35">
      <c r="A165" s="24"/>
      <c r="B165" s="26" t="s">
        <v>31</v>
      </c>
      <c r="C165" s="46"/>
      <c r="D165" s="31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30"/>
      <c r="X165" s="29"/>
      <c r="Y165" s="10"/>
      <c r="Z165" s="29"/>
      <c r="AA165" s="10"/>
      <c r="AB165" s="29"/>
      <c r="AC165" s="30"/>
      <c r="AD165" s="29"/>
      <c r="AE165" s="31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30"/>
      <c r="AY165" s="29"/>
      <c r="AZ165" s="10"/>
      <c r="BA165" s="29"/>
      <c r="BB165" s="30"/>
      <c r="BC165" s="29"/>
      <c r="BD165" s="31"/>
      <c r="BE165" s="31"/>
      <c r="BF165" s="29"/>
      <c r="BG165" s="29"/>
      <c r="BH165" s="29"/>
      <c r="BI165" s="29"/>
      <c r="BJ165" s="29"/>
      <c r="BK165" s="29"/>
      <c r="BL165" s="29"/>
      <c r="BM165" s="29"/>
      <c r="BN165" s="32"/>
      <c r="BO165" s="29"/>
      <c r="BP165" s="29"/>
      <c r="BQ165" s="30"/>
      <c r="BR165" s="29"/>
      <c r="BS165" s="10"/>
      <c r="BT165" s="29"/>
      <c r="BU165" s="30"/>
      <c r="BV165" s="29"/>
      <c r="BW165" s="3"/>
      <c r="BX165" s="34" t="s">
        <v>33</v>
      </c>
      <c r="BY165" s="35"/>
    </row>
    <row r="166" spans="1:77" s="1" customFormat="1" hidden="1" x14ac:dyDescent="0.35">
      <c r="A166" s="24"/>
      <c r="B166" s="50" t="s">
        <v>32</v>
      </c>
      <c r="C166" s="55"/>
      <c r="D166" s="29">
        <v>18371.599999999999</v>
      </c>
      <c r="E166" s="29">
        <v>-17300.919000000002</v>
      </c>
      <c r="F166" s="29">
        <f t="shared" si="93"/>
        <v>1070.6809999999969</v>
      </c>
      <c r="G166" s="29">
        <v>-1070.681</v>
      </c>
      <c r="H166" s="29">
        <f t="shared" si="94"/>
        <v>-3.1832314562052488E-12</v>
      </c>
      <c r="I166" s="29"/>
      <c r="J166" s="29">
        <f t="shared" si="95"/>
        <v>-3.1832314562052488E-12</v>
      </c>
      <c r="K166" s="29"/>
      <c r="L166" s="29">
        <f t="shared" si="96"/>
        <v>-3.1832314562052488E-12</v>
      </c>
      <c r="M166" s="29"/>
      <c r="N166" s="29">
        <f t="shared" si="97"/>
        <v>-3.1832314562052488E-12</v>
      </c>
      <c r="O166" s="29"/>
      <c r="P166" s="29">
        <f t="shared" si="98"/>
        <v>-3.1832314562052488E-12</v>
      </c>
      <c r="Q166" s="29"/>
      <c r="R166" s="29">
        <f t="shared" si="99"/>
        <v>-3.1832314562052488E-12</v>
      </c>
      <c r="S166" s="29"/>
      <c r="T166" s="29">
        <f t="shared" si="100"/>
        <v>-3.1832314562052488E-12</v>
      </c>
      <c r="U166" s="29"/>
      <c r="V166" s="29">
        <f t="shared" si="101"/>
        <v>-3.1832314562052488E-12</v>
      </c>
      <c r="W166" s="30"/>
      <c r="X166" s="29">
        <f t="shared" si="102"/>
        <v>-3.1832314562052488E-12</v>
      </c>
      <c r="Y166" s="10"/>
      <c r="Z166" s="29">
        <f t="shared" si="103"/>
        <v>-3.1832314562052488E-12</v>
      </c>
      <c r="AA166" s="10"/>
      <c r="AB166" s="29">
        <f t="shared" si="104"/>
        <v>-3.1832314562052488E-12</v>
      </c>
      <c r="AC166" s="30"/>
      <c r="AD166" s="29">
        <f t="shared" si="71"/>
        <v>-3.1832314562052488E-12</v>
      </c>
      <c r="AE166" s="29">
        <v>4879.3</v>
      </c>
      <c r="AF166" s="29">
        <v>-4508.25</v>
      </c>
      <c r="AG166" s="29">
        <f t="shared" si="72"/>
        <v>371.05000000000018</v>
      </c>
      <c r="AH166" s="29">
        <v>-371.05</v>
      </c>
      <c r="AI166" s="29">
        <f t="shared" si="73"/>
        <v>0</v>
      </c>
      <c r="AJ166" s="29"/>
      <c r="AK166" s="29">
        <f t="shared" si="74"/>
        <v>0</v>
      </c>
      <c r="AL166" s="29"/>
      <c r="AM166" s="29">
        <f t="shared" si="75"/>
        <v>0</v>
      </c>
      <c r="AN166" s="29"/>
      <c r="AO166" s="29">
        <f t="shared" si="76"/>
        <v>0</v>
      </c>
      <c r="AP166" s="29"/>
      <c r="AQ166" s="29">
        <f t="shared" si="77"/>
        <v>0</v>
      </c>
      <c r="AR166" s="29"/>
      <c r="AS166" s="29">
        <f t="shared" si="78"/>
        <v>0</v>
      </c>
      <c r="AT166" s="29"/>
      <c r="AU166" s="29">
        <f t="shared" si="79"/>
        <v>0</v>
      </c>
      <c r="AV166" s="29"/>
      <c r="AW166" s="29">
        <f t="shared" si="80"/>
        <v>0</v>
      </c>
      <c r="AX166" s="30"/>
      <c r="AY166" s="29">
        <f t="shared" si="81"/>
        <v>0</v>
      </c>
      <c r="AZ166" s="10"/>
      <c r="BA166" s="29">
        <f t="shared" si="82"/>
        <v>0</v>
      </c>
      <c r="BB166" s="30"/>
      <c r="BC166" s="29">
        <f t="shared" si="83"/>
        <v>0</v>
      </c>
      <c r="BD166" s="29">
        <v>0</v>
      </c>
      <c r="BE166" s="31"/>
      <c r="BF166" s="29">
        <f t="shared" si="84"/>
        <v>0</v>
      </c>
      <c r="BG166" s="29"/>
      <c r="BH166" s="29">
        <f t="shared" si="85"/>
        <v>0</v>
      </c>
      <c r="BI166" s="29"/>
      <c r="BJ166" s="29">
        <f t="shared" si="86"/>
        <v>0</v>
      </c>
      <c r="BK166" s="29"/>
      <c r="BL166" s="29">
        <f t="shared" si="87"/>
        <v>0</v>
      </c>
      <c r="BM166" s="29"/>
      <c r="BN166" s="32">
        <f t="shared" si="88"/>
        <v>0</v>
      </c>
      <c r="BO166" s="29"/>
      <c r="BP166" s="29">
        <f t="shared" si="89"/>
        <v>0</v>
      </c>
      <c r="BQ166" s="30"/>
      <c r="BR166" s="29">
        <f t="shared" si="90"/>
        <v>0</v>
      </c>
      <c r="BS166" s="10"/>
      <c r="BT166" s="29">
        <f t="shared" si="91"/>
        <v>0</v>
      </c>
      <c r="BU166" s="30"/>
      <c r="BV166" s="29">
        <f t="shared" si="92"/>
        <v>0</v>
      </c>
      <c r="BW166" s="33" t="s">
        <v>201</v>
      </c>
      <c r="BX166" s="34" t="s">
        <v>33</v>
      </c>
      <c r="BY166" s="35"/>
    </row>
    <row r="167" spans="1:77" s="1" customFormat="1" hidden="1" x14ac:dyDescent="0.35">
      <c r="A167" s="24"/>
      <c r="B167" s="26" t="s">
        <v>34</v>
      </c>
      <c r="C167" s="46"/>
      <c r="D167" s="31">
        <v>53479.5</v>
      </c>
      <c r="E167" s="29"/>
      <c r="F167" s="29">
        <f t="shared" si="93"/>
        <v>53479.5</v>
      </c>
      <c r="G167" s="29">
        <v>-53479.5</v>
      </c>
      <c r="H167" s="29">
        <f t="shared" si="94"/>
        <v>0</v>
      </c>
      <c r="I167" s="29"/>
      <c r="J167" s="29">
        <f t="shared" si="95"/>
        <v>0</v>
      </c>
      <c r="K167" s="29"/>
      <c r="L167" s="29">
        <f t="shared" si="96"/>
        <v>0</v>
      </c>
      <c r="M167" s="29"/>
      <c r="N167" s="29">
        <f t="shared" si="97"/>
        <v>0</v>
      </c>
      <c r="O167" s="29"/>
      <c r="P167" s="29">
        <f t="shared" si="98"/>
        <v>0</v>
      </c>
      <c r="Q167" s="29"/>
      <c r="R167" s="29">
        <f t="shared" si="99"/>
        <v>0</v>
      </c>
      <c r="S167" s="29"/>
      <c r="T167" s="29">
        <f t="shared" si="100"/>
        <v>0</v>
      </c>
      <c r="U167" s="29"/>
      <c r="V167" s="29">
        <f t="shared" si="101"/>
        <v>0</v>
      </c>
      <c r="W167" s="30"/>
      <c r="X167" s="29">
        <f t="shared" si="102"/>
        <v>0</v>
      </c>
      <c r="Y167" s="10"/>
      <c r="Z167" s="29">
        <f t="shared" si="103"/>
        <v>0</v>
      </c>
      <c r="AA167" s="10"/>
      <c r="AB167" s="29">
        <f t="shared" si="104"/>
        <v>0</v>
      </c>
      <c r="AC167" s="30"/>
      <c r="AD167" s="29">
        <f t="shared" ref="AD167:AD207" si="142">AB167+AC167</f>
        <v>0</v>
      </c>
      <c r="AE167" s="31">
        <v>18533.900000000001</v>
      </c>
      <c r="AF167" s="29"/>
      <c r="AG167" s="29">
        <f t="shared" ref="AG167:AG207" si="143">AE167+AF167</f>
        <v>18533.900000000001</v>
      </c>
      <c r="AH167" s="29">
        <v>-18533.900000000001</v>
      </c>
      <c r="AI167" s="29">
        <f t="shared" ref="AI167:AI207" si="144">AG167+AH167</f>
        <v>0</v>
      </c>
      <c r="AJ167" s="29"/>
      <c r="AK167" s="29">
        <f t="shared" ref="AK167:AK207" si="145">AI167+AJ167</f>
        <v>0</v>
      </c>
      <c r="AL167" s="29"/>
      <c r="AM167" s="29">
        <f t="shared" ref="AM167:AM207" si="146">AK167+AL167</f>
        <v>0</v>
      </c>
      <c r="AN167" s="29"/>
      <c r="AO167" s="29">
        <f t="shared" ref="AO167:AO207" si="147">AM167+AN167</f>
        <v>0</v>
      </c>
      <c r="AP167" s="29"/>
      <c r="AQ167" s="29">
        <f t="shared" ref="AQ167:AQ207" si="148">AO167+AP167</f>
        <v>0</v>
      </c>
      <c r="AR167" s="29"/>
      <c r="AS167" s="29">
        <f t="shared" ref="AS167:AS207" si="149">AQ167+AR167</f>
        <v>0</v>
      </c>
      <c r="AT167" s="29"/>
      <c r="AU167" s="29">
        <f t="shared" ref="AU167:AU207" si="150">AS167+AT167</f>
        <v>0</v>
      </c>
      <c r="AV167" s="29"/>
      <c r="AW167" s="29">
        <f t="shared" ref="AW167:AW207" si="151">AU167+AV167</f>
        <v>0</v>
      </c>
      <c r="AX167" s="30"/>
      <c r="AY167" s="29">
        <f t="shared" ref="AY167:AY207" si="152">AW167+AX167</f>
        <v>0</v>
      </c>
      <c r="AZ167" s="10"/>
      <c r="BA167" s="29">
        <f t="shared" ref="BA167:BA207" si="153">AY167+AZ167</f>
        <v>0</v>
      </c>
      <c r="BB167" s="30"/>
      <c r="BC167" s="29">
        <f t="shared" ref="BC167:BC207" si="154">BA167+BB167</f>
        <v>0</v>
      </c>
      <c r="BD167" s="31">
        <v>0</v>
      </c>
      <c r="BE167" s="31"/>
      <c r="BF167" s="29">
        <f t="shared" ref="BF167:BF207" si="155">BD167+BE167</f>
        <v>0</v>
      </c>
      <c r="BG167" s="29"/>
      <c r="BH167" s="29">
        <f t="shared" ref="BH167:BH207" si="156">BF167+BG167</f>
        <v>0</v>
      </c>
      <c r="BI167" s="29"/>
      <c r="BJ167" s="29">
        <f t="shared" ref="BJ167:BJ207" si="157">BH167+BI167</f>
        <v>0</v>
      </c>
      <c r="BK167" s="29"/>
      <c r="BL167" s="29">
        <f t="shared" ref="BL167:BL207" si="158">BJ167+BK167</f>
        <v>0</v>
      </c>
      <c r="BM167" s="29"/>
      <c r="BN167" s="32">
        <f t="shared" ref="BN167:BN207" si="159">BL167+BM167</f>
        <v>0</v>
      </c>
      <c r="BO167" s="29"/>
      <c r="BP167" s="29">
        <f t="shared" ref="BP167:BP207" si="160">BN167+BO167</f>
        <v>0</v>
      </c>
      <c r="BQ167" s="30"/>
      <c r="BR167" s="29">
        <f t="shared" ref="BR167:BR207" si="161">BP167+BQ167</f>
        <v>0</v>
      </c>
      <c r="BS167" s="10"/>
      <c r="BT167" s="29">
        <f t="shared" ref="BT167:BT207" si="162">BR167+BS167</f>
        <v>0</v>
      </c>
      <c r="BU167" s="30"/>
      <c r="BV167" s="29">
        <f t="shared" ref="BV167:BV207" si="163">BT167+BU167</f>
        <v>0</v>
      </c>
      <c r="BW167" s="33" t="s">
        <v>201</v>
      </c>
      <c r="BX167" s="34" t="s">
        <v>33</v>
      </c>
      <c r="BY167" s="35"/>
    </row>
    <row r="168" spans="1:77" s="1" customFormat="1" hidden="1" x14ac:dyDescent="0.35">
      <c r="A168" s="24"/>
      <c r="B168" s="26" t="s">
        <v>55</v>
      </c>
      <c r="C168" s="46"/>
      <c r="D168" s="31">
        <v>1016110.6</v>
      </c>
      <c r="E168" s="29"/>
      <c r="F168" s="29">
        <f t="shared" si="93"/>
        <v>1016110.6</v>
      </c>
      <c r="G168" s="29">
        <v>-1016110.6</v>
      </c>
      <c r="H168" s="29">
        <f t="shared" si="94"/>
        <v>0</v>
      </c>
      <c r="I168" s="29"/>
      <c r="J168" s="29">
        <f t="shared" si="95"/>
        <v>0</v>
      </c>
      <c r="K168" s="29"/>
      <c r="L168" s="29">
        <f t="shared" si="96"/>
        <v>0</v>
      </c>
      <c r="M168" s="29"/>
      <c r="N168" s="29">
        <f t="shared" si="97"/>
        <v>0</v>
      </c>
      <c r="O168" s="29"/>
      <c r="P168" s="29">
        <f t="shared" si="98"/>
        <v>0</v>
      </c>
      <c r="Q168" s="29"/>
      <c r="R168" s="29">
        <f t="shared" si="99"/>
        <v>0</v>
      </c>
      <c r="S168" s="29"/>
      <c r="T168" s="29">
        <f t="shared" si="100"/>
        <v>0</v>
      </c>
      <c r="U168" s="29"/>
      <c r="V168" s="29">
        <f t="shared" si="101"/>
        <v>0</v>
      </c>
      <c r="W168" s="30"/>
      <c r="X168" s="29">
        <f t="shared" si="102"/>
        <v>0</v>
      </c>
      <c r="Y168" s="10"/>
      <c r="Z168" s="29">
        <f t="shared" si="103"/>
        <v>0</v>
      </c>
      <c r="AA168" s="10"/>
      <c r="AB168" s="29">
        <f t="shared" si="104"/>
        <v>0</v>
      </c>
      <c r="AC168" s="30"/>
      <c r="AD168" s="29">
        <f t="shared" si="142"/>
        <v>0</v>
      </c>
      <c r="AE168" s="31">
        <v>352144.3</v>
      </c>
      <c r="AF168" s="29"/>
      <c r="AG168" s="29">
        <f t="shared" si="143"/>
        <v>352144.3</v>
      </c>
      <c r="AH168" s="29">
        <v>-352144.3</v>
      </c>
      <c r="AI168" s="29">
        <f t="shared" si="144"/>
        <v>0</v>
      </c>
      <c r="AJ168" s="29"/>
      <c r="AK168" s="29">
        <f t="shared" si="145"/>
        <v>0</v>
      </c>
      <c r="AL168" s="29"/>
      <c r="AM168" s="29">
        <f t="shared" si="146"/>
        <v>0</v>
      </c>
      <c r="AN168" s="29"/>
      <c r="AO168" s="29">
        <f t="shared" si="147"/>
        <v>0</v>
      </c>
      <c r="AP168" s="29"/>
      <c r="AQ168" s="29">
        <f t="shared" si="148"/>
        <v>0</v>
      </c>
      <c r="AR168" s="29"/>
      <c r="AS168" s="29">
        <f t="shared" si="149"/>
        <v>0</v>
      </c>
      <c r="AT168" s="29"/>
      <c r="AU168" s="29">
        <f t="shared" si="150"/>
        <v>0</v>
      </c>
      <c r="AV168" s="29"/>
      <c r="AW168" s="29">
        <f t="shared" si="151"/>
        <v>0</v>
      </c>
      <c r="AX168" s="30"/>
      <c r="AY168" s="29">
        <f t="shared" si="152"/>
        <v>0</v>
      </c>
      <c r="AZ168" s="10"/>
      <c r="BA168" s="29">
        <f t="shared" si="153"/>
        <v>0</v>
      </c>
      <c r="BB168" s="30"/>
      <c r="BC168" s="29">
        <f t="shared" si="154"/>
        <v>0</v>
      </c>
      <c r="BD168" s="31">
        <v>0</v>
      </c>
      <c r="BE168" s="31"/>
      <c r="BF168" s="29">
        <f t="shared" si="155"/>
        <v>0</v>
      </c>
      <c r="BG168" s="29"/>
      <c r="BH168" s="29">
        <f t="shared" si="156"/>
        <v>0</v>
      </c>
      <c r="BI168" s="29"/>
      <c r="BJ168" s="29">
        <f t="shared" si="157"/>
        <v>0</v>
      </c>
      <c r="BK168" s="29"/>
      <c r="BL168" s="29">
        <f t="shared" si="158"/>
        <v>0</v>
      </c>
      <c r="BM168" s="29"/>
      <c r="BN168" s="32">
        <f t="shared" si="159"/>
        <v>0</v>
      </c>
      <c r="BO168" s="29"/>
      <c r="BP168" s="29">
        <f t="shared" si="160"/>
        <v>0</v>
      </c>
      <c r="BQ168" s="30"/>
      <c r="BR168" s="29">
        <f t="shared" si="161"/>
        <v>0</v>
      </c>
      <c r="BS168" s="10"/>
      <c r="BT168" s="29">
        <f t="shared" si="162"/>
        <v>0</v>
      </c>
      <c r="BU168" s="30"/>
      <c r="BV168" s="29">
        <f t="shared" si="163"/>
        <v>0</v>
      </c>
      <c r="BW168" s="33" t="s">
        <v>201</v>
      </c>
      <c r="BX168" s="34" t="s">
        <v>33</v>
      </c>
      <c r="BY168" s="35"/>
    </row>
    <row r="169" spans="1:77" x14ac:dyDescent="0.35">
      <c r="A169" s="65"/>
      <c r="B169" s="73" t="s">
        <v>202</v>
      </c>
      <c r="C169" s="81" t="s">
        <v>30</v>
      </c>
      <c r="D169" s="10"/>
      <c r="E169" s="10"/>
      <c r="F169" s="10"/>
      <c r="G169" s="10">
        <f>G170</f>
        <v>82484.097999999998</v>
      </c>
      <c r="H169" s="10">
        <f t="shared" si="94"/>
        <v>82484.097999999998</v>
      </c>
      <c r="I169" s="10">
        <f>I170</f>
        <v>0</v>
      </c>
      <c r="J169" s="10">
        <f t="shared" si="95"/>
        <v>82484.097999999998</v>
      </c>
      <c r="K169" s="10">
        <f>K170</f>
        <v>0</v>
      </c>
      <c r="L169" s="10">
        <f t="shared" si="96"/>
        <v>82484.097999999998</v>
      </c>
      <c r="M169" s="10">
        <f>M170</f>
        <v>0</v>
      </c>
      <c r="N169" s="10">
        <f t="shared" si="97"/>
        <v>82484.097999999998</v>
      </c>
      <c r="O169" s="10">
        <f>O170</f>
        <v>0</v>
      </c>
      <c r="P169" s="10">
        <f t="shared" si="98"/>
        <v>82484.097999999998</v>
      </c>
      <c r="Q169" s="10">
        <f>Q170</f>
        <v>0</v>
      </c>
      <c r="R169" s="10">
        <f t="shared" si="99"/>
        <v>82484.097999999998</v>
      </c>
      <c r="S169" s="10">
        <f>S170</f>
        <v>0</v>
      </c>
      <c r="T169" s="10">
        <f t="shared" si="100"/>
        <v>82484.097999999998</v>
      </c>
      <c r="U169" s="10">
        <f>U170</f>
        <v>0</v>
      </c>
      <c r="V169" s="10">
        <f t="shared" si="101"/>
        <v>82484.097999999998</v>
      </c>
      <c r="W169" s="10">
        <f>W170</f>
        <v>0</v>
      </c>
      <c r="X169" s="10">
        <f t="shared" si="102"/>
        <v>82484.097999999998</v>
      </c>
      <c r="Y169" s="10">
        <f>Y170</f>
        <v>0</v>
      </c>
      <c r="Z169" s="10">
        <f t="shared" si="103"/>
        <v>82484.097999999998</v>
      </c>
      <c r="AA169" s="10">
        <f>AA170</f>
        <v>0</v>
      </c>
      <c r="AB169" s="10">
        <f t="shared" si="104"/>
        <v>82484.097999999998</v>
      </c>
      <c r="AC169" s="10">
        <f>AC170</f>
        <v>0</v>
      </c>
      <c r="AD169" s="69">
        <f t="shared" si="142"/>
        <v>82484.097999999998</v>
      </c>
      <c r="AE169" s="10"/>
      <c r="AF169" s="10"/>
      <c r="AG169" s="10"/>
      <c r="AH169" s="10">
        <f>AH170</f>
        <v>0</v>
      </c>
      <c r="AI169" s="10">
        <f t="shared" si="144"/>
        <v>0</v>
      </c>
      <c r="AJ169" s="10">
        <f>AJ170</f>
        <v>0</v>
      </c>
      <c r="AK169" s="10">
        <f t="shared" si="145"/>
        <v>0</v>
      </c>
      <c r="AL169" s="10">
        <f>AL170</f>
        <v>0</v>
      </c>
      <c r="AM169" s="10">
        <f t="shared" si="146"/>
        <v>0</v>
      </c>
      <c r="AN169" s="10">
        <f>AN170</f>
        <v>0</v>
      </c>
      <c r="AO169" s="10">
        <f t="shared" si="147"/>
        <v>0</v>
      </c>
      <c r="AP169" s="10">
        <f>AP170</f>
        <v>0</v>
      </c>
      <c r="AQ169" s="10">
        <f t="shared" si="148"/>
        <v>0</v>
      </c>
      <c r="AR169" s="10">
        <f>AR170</f>
        <v>0</v>
      </c>
      <c r="AS169" s="10">
        <f t="shared" si="149"/>
        <v>0</v>
      </c>
      <c r="AT169" s="10">
        <f>AT170</f>
        <v>0</v>
      </c>
      <c r="AU169" s="10">
        <f t="shared" si="150"/>
        <v>0</v>
      </c>
      <c r="AV169" s="10">
        <f>AV170</f>
        <v>0</v>
      </c>
      <c r="AW169" s="10">
        <f t="shared" si="151"/>
        <v>0</v>
      </c>
      <c r="AX169" s="10">
        <f>AX170</f>
        <v>0</v>
      </c>
      <c r="AY169" s="10">
        <f t="shared" si="152"/>
        <v>0</v>
      </c>
      <c r="AZ169" s="10">
        <f>AZ170</f>
        <v>0</v>
      </c>
      <c r="BA169" s="10">
        <f t="shared" si="153"/>
        <v>0</v>
      </c>
      <c r="BB169" s="10">
        <f>BB170</f>
        <v>0</v>
      </c>
      <c r="BC169" s="69">
        <f t="shared" si="154"/>
        <v>0</v>
      </c>
      <c r="BD169" s="10"/>
      <c r="BE169" s="10"/>
      <c r="BF169" s="10"/>
      <c r="BG169" s="10">
        <f>BG170</f>
        <v>0</v>
      </c>
      <c r="BH169" s="10">
        <f t="shared" si="156"/>
        <v>0</v>
      </c>
      <c r="BI169" s="10">
        <f>BI170</f>
        <v>0</v>
      </c>
      <c r="BJ169" s="10">
        <f t="shared" si="157"/>
        <v>0</v>
      </c>
      <c r="BK169" s="10">
        <f>BK170</f>
        <v>0</v>
      </c>
      <c r="BL169" s="10">
        <f t="shared" si="158"/>
        <v>0</v>
      </c>
      <c r="BM169" s="10">
        <f>BM170</f>
        <v>0</v>
      </c>
      <c r="BN169" s="11">
        <f t="shared" si="159"/>
        <v>0</v>
      </c>
      <c r="BO169" s="10">
        <f>BO170</f>
        <v>0</v>
      </c>
      <c r="BP169" s="10">
        <f t="shared" si="160"/>
        <v>0</v>
      </c>
      <c r="BQ169" s="10">
        <f>BQ170</f>
        <v>0</v>
      </c>
      <c r="BR169" s="10">
        <f t="shared" si="161"/>
        <v>0</v>
      </c>
      <c r="BS169" s="10">
        <f>BS170</f>
        <v>0</v>
      </c>
      <c r="BT169" s="10">
        <f t="shared" si="162"/>
        <v>0</v>
      </c>
      <c r="BU169" s="10">
        <f>BU170</f>
        <v>0</v>
      </c>
      <c r="BV169" s="69">
        <f t="shared" si="163"/>
        <v>0</v>
      </c>
      <c r="BW169" s="1"/>
      <c r="BX169" s="1"/>
      <c r="BY169" s="23"/>
    </row>
    <row r="170" spans="1:77" ht="54" x14ac:dyDescent="0.35">
      <c r="A170" s="65" t="s">
        <v>203</v>
      </c>
      <c r="B170" s="73" t="s">
        <v>204</v>
      </c>
      <c r="C170" s="82" t="s">
        <v>39</v>
      </c>
      <c r="D170" s="10"/>
      <c r="E170" s="10"/>
      <c r="F170" s="10"/>
      <c r="G170" s="10">
        <v>82484.097999999998</v>
      </c>
      <c r="H170" s="10">
        <f t="shared" si="94"/>
        <v>82484.097999999998</v>
      </c>
      <c r="I170" s="10"/>
      <c r="J170" s="10">
        <f t="shared" si="95"/>
        <v>82484.097999999998</v>
      </c>
      <c r="K170" s="10"/>
      <c r="L170" s="10">
        <f t="shared" si="96"/>
        <v>82484.097999999998</v>
      </c>
      <c r="M170" s="10"/>
      <c r="N170" s="10">
        <f t="shared" si="97"/>
        <v>82484.097999999998</v>
      </c>
      <c r="O170" s="10"/>
      <c r="P170" s="10">
        <f t="shared" si="98"/>
        <v>82484.097999999998</v>
      </c>
      <c r="Q170" s="10"/>
      <c r="R170" s="10">
        <f t="shared" si="99"/>
        <v>82484.097999999998</v>
      </c>
      <c r="S170" s="10"/>
      <c r="T170" s="10">
        <f t="shared" si="100"/>
        <v>82484.097999999998</v>
      </c>
      <c r="U170" s="10"/>
      <c r="V170" s="10">
        <f t="shared" si="101"/>
        <v>82484.097999999998</v>
      </c>
      <c r="W170" s="10"/>
      <c r="X170" s="10">
        <f t="shared" si="102"/>
        <v>82484.097999999998</v>
      </c>
      <c r="Y170" s="10"/>
      <c r="Z170" s="10">
        <f t="shared" si="103"/>
        <v>82484.097999999998</v>
      </c>
      <c r="AA170" s="10"/>
      <c r="AB170" s="10">
        <f t="shared" si="104"/>
        <v>82484.097999999998</v>
      </c>
      <c r="AC170" s="10"/>
      <c r="AD170" s="69">
        <f t="shared" si="142"/>
        <v>82484.097999999998</v>
      </c>
      <c r="AE170" s="10"/>
      <c r="AF170" s="10"/>
      <c r="AG170" s="10"/>
      <c r="AH170" s="10"/>
      <c r="AI170" s="10">
        <f t="shared" si="144"/>
        <v>0</v>
      </c>
      <c r="AJ170" s="10"/>
      <c r="AK170" s="10">
        <f t="shared" si="145"/>
        <v>0</v>
      </c>
      <c r="AL170" s="10"/>
      <c r="AM170" s="10">
        <f t="shared" si="146"/>
        <v>0</v>
      </c>
      <c r="AN170" s="10"/>
      <c r="AO170" s="10">
        <f t="shared" si="147"/>
        <v>0</v>
      </c>
      <c r="AP170" s="10"/>
      <c r="AQ170" s="10">
        <f t="shared" si="148"/>
        <v>0</v>
      </c>
      <c r="AR170" s="10"/>
      <c r="AS170" s="10">
        <f t="shared" si="149"/>
        <v>0</v>
      </c>
      <c r="AT170" s="10"/>
      <c r="AU170" s="10">
        <f t="shared" si="150"/>
        <v>0</v>
      </c>
      <c r="AV170" s="10"/>
      <c r="AW170" s="10">
        <f t="shared" si="151"/>
        <v>0</v>
      </c>
      <c r="AX170" s="10"/>
      <c r="AY170" s="10">
        <f t="shared" si="152"/>
        <v>0</v>
      </c>
      <c r="AZ170" s="10"/>
      <c r="BA170" s="10">
        <f t="shared" si="153"/>
        <v>0</v>
      </c>
      <c r="BB170" s="10"/>
      <c r="BC170" s="69">
        <f t="shared" si="154"/>
        <v>0</v>
      </c>
      <c r="BD170" s="10"/>
      <c r="BE170" s="10"/>
      <c r="BF170" s="10"/>
      <c r="BG170" s="10"/>
      <c r="BH170" s="10">
        <f t="shared" si="156"/>
        <v>0</v>
      </c>
      <c r="BI170" s="10"/>
      <c r="BJ170" s="10">
        <f t="shared" si="157"/>
        <v>0</v>
      </c>
      <c r="BK170" s="10"/>
      <c r="BL170" s="10">
        <f t="shared" si="158"/>
        <v>0</v>
      </c>
      <c r="BM170" s="10"/>
      <c r="BN170" s="11">
        <f t="shared" si="159"/>
        <v>0</v>
      </c>
      <c r="BO170" s="10"/>
      <c r="BP170" s="10">
        <f t="shared" si="160"/>
        <v>0</v>
      </c>
      <c r="BQ170" s="10"/>
      <c r="BR170" s="10">
        <f t="shared" si="161"/>
        <v>0</v>
      </c>
      <c r="BS170" s="10"/>
      <c r="BT170" s="10">
        <f t="shared" si="162"/>
        <v>0</v>
      </c>
      <c r="BU170" s="10"/>
      <c r="BV170" s="69">
        <f t="shared" si="163"/>
        <v>0</v>
      </c>
      <c r="BW170" s="3" t="s">
        <v>205</v>
      </c>
      <c r="BY170" s="23"/>
    </row>
    <row r="171" spans="1:77" x14ac:dyDescent="0.35">
      <c r="A171" s="65"/>
      <c r="B171" s="73" t="s">
        <v>206</v>
      </c>
      <c r="C171" s="78" t="s">
        <v>30</v>
      </c>
      <c r="D171" s="10">
        <f>D172+D173</f>
        <v>34000.1</v>
      </c>
      <c r="E171" s="10">
        <f>E172+E173</f>
        <v>0</v>
      </c>
      <c r="F171" s="10">
        <f t="shared" ref="F171:F207" si="164">D171+E171</f>
        <v>34000.1</v>
      </c>
      <c r="G171" s="10">
        <f>G172+G173+G174+G175</f>
        <v>156277.141</v>
      </c>
      <c r="H171" s="10">
        <f t="shared" ref="H171:H207" si="165">F171+G171</f>
        <v>190277.24100000001</v>
      </c>
      <c r="I171" s="10">
        <f>I172+I173+I174+I175</f>
        <v>0</v>
      </c>
      <c r="J171" s="10">
        <f t="shared" ref="J171:J207" si="166">H171+I171</f>
        <v>190277.24100000001</v>
      </c>
      <c r="K171" s="10">
        <f>K172+K173+K174+K175</f>
        <v>0</v>
      </c>
      <c r="L171" s="10">
        <f t="shared" ref="L171:L207" si="167">J171+K171</f>
        <v>190277.24100000001</v>
      </c>
      <c r="M171" s="10">
        <f>M172+M173+M174+M175</f>
        <v>0</v>
      </c>
      <c r="N171" s="10">
        <f t="shared" ref="N171:N207" si="168">L171+M171</f>
        <v>190277.24100000001</v>
      </c>
      <c r="O171" s="10">
        <f>O172+O173+O174+O175</f>
        <v>0</v>
      </c>
      <c r="P171" s="10">
        <f t="shared" ref="P171:P207" si="169">N171+O171</f>
        <v>190277.24100000001</v>
      </c>
      <c r="Q171" s="10">
        <f>Q172+Q173+Q174+Q175</f>
        <v>0</v>
      </c>
      <c r="R171" s="10">
        <f t="shared" ref="R171:R207" si="170">P171+Q171</f>
        <v>190277.24100000001</v>
      </c>
      <c r="S171" s="10">
        <f>S172+S173+S174+S175</f>
        <v>0</v>
      </c>
      <c r="T171" s="10">
        <f t="shared" ref="T171:T207" si="171">R171+S171</f>
        <v>190277.24100000001</v>
      </c>
      <c r="U171" s="10">
        <f>U172+U173+U174+U175</f>
        <v>0</v>
      </c>
      <c r="V171" s="10">
        <f t="shared" ref="V171:V207" si="172">T171+U171</f>
        <v>190277.24100000001</v>
      </c>
      <c r="W171" s="10">
        <f>W172+W173+W174+W175</f>
        <v>0</v>
      </c>
      <c r="X171" s="10">
        <f t="shared" ref="X171:X207" si="173">V171+W171</f>
        <v>190277.24100000001</v>
      </c>
      <c r="Y171" s="10">
        <f>Y172+Y173+Y174+Y175</f>
        <v>0</v>
      </c>
      <c r="Z171" s="10">
        <f t="shared" ref="Z171:Z207" si="174">X171+Y171</f>
        <v>190277.24100000001</v>
      </c>
      <c r="AA171" s="10">
        <f>AA172+AA173+AA174+AA175</f>
        <v>0</v>
      </c>
      <c r="AB171" s="10">
        <f t="shared" ref="AB171:AB207" si="175">Z171+AA171</f>
        <v>190277.24100000001</v>
      </c>
      <c r="AC171" s="10">
        <f>AC172+AC173+AC174+AC175</f>
        <v>-34628.252999999997</v>
      </c>
      <c r="AD171" s="69">
        <f t="shared" si="142"/>
        <v>155648.98800000001</v>
      </c>
      <c r="AE171" s="10">
        <f>AE172+AE173</f>
        <v>350759.2</v>
      </c>
      <c r="AF171" s="10">
        <f>AF172+AF173</f>
        <v>-5270.1</v>
      </c>
      <c r="AG171" s="10">
        <f t="shared" si="143"/>
        <v>345489.10000000003</v>
      </c>
      <c r="AH171" s="10">
        <f>AH172+AH173+AH174+AH175</f>
        <v>0</v>
      </c>
      <c r="AI171" s="10">
        <f t="shared" si="144"/>
        <v>345489.10000000003</v>
      </c>
      <c r="AJ171" s="10">
        <f>AJ172+AJ173+AJ174+AJ175</f>
        <v>0</v>
      </c>
      <c r="AK171" s="10">
        <f t="shared" si="145"/>
        <v>345489.10000000003</v>
      </c>
      <c r="AL171" s="10">
        <f>AL172+AL173+AL174+AL175</f>
        <v>0</v>
      </c>
      <c r="AM171" s="10">
        <f t="shared" si="146"/>
        <v>345489.10000000003</v>
      </c>
      <c r="AN171" s="10">
        <f>AN172+AN173+AN174+AN175</f>
        <v>0</v>
      </c>
      <c r="AO171" s="10">
        <f t="shared" si="147"/>
        <v>345489.10000000003</v>
      </c>
      <c r="AP171" s="10">
        <f>AP172+AP173+AP174+AP175</f>
        <v>0</v>
      </c>
      <c r="AQ171" s="10">
        <f t="shared" si="148"/>
        <v>345489.10000000003</v>
      </c>
      <c r="AR171" s="10">
        <f>AR172+AR173+AR174+AR175</f>
        <v>0</v>
      </c>
      <c r="AS171" s="10">
        <f t="shared" si="149"/>
        <v>345489.10000000003</v>
      </c>
      <c r="AT171" s="10">
        <f>AT172+AT173+AT174+AT175</f>
        <v>0</v>
      </c>
      <c r="AU171" s="10">
        <f t="shared" si="150"/>
        <v>345489.10000000003</v>
      </c>
      <c r="AV171" s="10">
        <f>AV172+AV173+AV174+AV175</f>
        <v>0</v>
      </c>
      <c r="AW171" s="10">
        <f t="shared" si="151"/>
        <v>345489.10000000003</v>
      </c>
      <c r="AX171" s="10">
        <f>AX172+AX173+AX174+AX175</f>
        <v>0</v>
      </c>
      <c r="AY171" s="10">
        <f t="shared" si="152"/>
        <v>345489.10000000003</v>
      </c>
      <c r="AZ171" s="10">
        <f>AZ172+AZ173+AZ174+AZ175</f>
        <v>0</v>
      </c>
      <c r="BA171" s="10">
        <f t="shared" si="153"/>
        <v>345489.10000000003</v>
      </c>
      <c r="BB171" s="10">
        <f>BB172+BB173+BB174+BB175</f>
        <v>0</v>
      </c>
      <c r="BC171" s="69">
        <f t="shared" si="154"/>
        <v>345489.10000000003</v>
      </c>
      <c r="BD171" s="10">
        <f>BD172+BD173</f>
        <v>313169.8</v>
      </c>
      <c r="BE171" s="10">
        <f>BE172+BE173</f>
        <v>0</v>
      </c>
      <c r="BF171" s="10">
        <f t="shared" si="155"/>
        <v>313169.8</v>
      </c>
      <c r="BG171" s="10">
        <f>BG172+BG173+BG174+BG175</f>
        <v>0</v>
      </c>
      <c r="BH171" s="10">
        <f t="shared" si="156"/>
        <v>313169.8</v>
      </c>
      <c r="BI171" s="10">
        <f>BI172+BI173+BI174+BI175</f>
        <v>0</v>
      </c>
      <c r="BJ171" s="10">
        <f t="shared" si="157"/>
        <v>313169.8</v>
      </c>
      <c r="BK171" s="10">
        <f>BK172+BK173+BK174+BK175</f>
        <v>0</v>
      </c>
      <c r="BL171" s="10">
        <f t="shared" si="158"/>
        <v>313169.8</v>
      </c>
      <c r="BM171" s="10">
        <f>BM172+BM173+BM174+BM175</f>
        <v>0</v>
      </c>
      <c r="BN171" s="11">
        <f t="shared" si="159"/>
        <v>313169.8</v>
      </c>
      <c r="BO171" s="10">
        <f>BO172+BO173+BO174+BO175</f>
        <v>0</v>
      </c>
      <c r="BP171" s="10">
        <f t="shared" si="160"/>
        <v>313169.8</v>
      </c>
      <c r="BQ171" s="10">
        <f>BQ172+BQ173+BQ174+BQ175</f>
        <v>0</v>
      </c>
      <c r="BR171" s="10">
        <f t="shared" si="161"/>
        <v>313169.8</v>
      </c>
      <c r="BS171" s="10">
        <f>BS172+BS173+BS174+BS175</f>
        <v>0</v>
      </c>
      <c r="BT171" s="10">
        <f t="shared" si="162"/>
        <v>313169.8</v>
      </c>
      <c r="BU171" s="10">
        <f>BU172+BU173+BU174+BU175</f>
        <v>0</v>
      </c>
      <c r="BV171" s="69">
        <f t="shared" si="163"/>
        <v>313169.8</v>
      </c>
      <c r="BW171" s="1"/>
      <c r="BX171" s="1"/>
      <c r="BY171" s="23"/>
    </row>
    <row r="172" spans="1:77" ht="54" x14ac:dyDescent="0.35">
      <c r="A172" s="65" t="s">
        <v>207</v>
      </c>
      <c r="B172" s="73" t="s">
        <v>208</v>
      </c>
      <c r="C172" s="82" t="s">
        <v>39</v>
      </c>
      <c r="D172" s="10">
        <v>34000.1</v>
      </c>
      <c r="E172" s="10"/>
      <c r="F172" s="10">
        <f t="shared" si="164"/>
        <v>34000.1</v>
      </c>
      <c r="G172" s="10"/>
      <c r="H172" s="10">
        <f t="shared" si="165"/>
        <v>34000.1</v>
      </c>
      <c r="I172" s="10"/>
      <c r="J172" s="10">
        <f t="shared" si="166"/>
        <v>34000.1</v>
      </c>
      <c r="K172" s="10"/>
      <c r="L172" s="10">
        <f t="shared" si="167"/>
        <v>34000.1</v>
      </c>
      <c r="M172" s="10"/>
      <c r="N172" s="10">
        <f t="shared" si="168"/>
        <v>34000.1</v>
      </c>
      <c r="O172" s="10"/>
      <c r="P172" s="10">
        <f t="shared" si="169"/>
        <v>34000.1</v>
      </c>
      <c r="Q172" s="10"/>
      <c r="R172" s="10">
        <f t="shared" si="170"/>
        <v>34000.1</v>
      </c>
      <c r="S172" s="10"/>
      <c r="T172" s="10">
        <f t="shared" si="171"/>
        <v>34000.1</v>
      </c>
      <c r="U172" s="10"/>
      <c r="V172" s="10">
        <f t="shared" si="172"/>
        <v>34000.1</v>
      </c>
      <c r="W172" s="10"/>
      <c r="X172" s="10">
        <f t="shared" si="173"/>
        <v>34000.1</v>
      </c>
      <c r="Y172" s="10"/>
      <c r="Z172" s="10">
        <f t="shared" si="174"/>
        <v>34000.1</v>
      </c>
      <c r="AA172" s="10"/>
      <c r="AB172" s="10">
        <f t="shared" si="175"/>
        <v>34000.1</v>
      </c>
      <c r="AC172" s="10">
        <v>-34000.1</v>
      </c>
      <c r="AD172" s="69">
        <f t="shared" si="142"/>
        <v>0</v>
      </c>
      <c r="AE172" s="10">
        <v>190073.7</v>
      </c>
      <c r="AF172" s="10"/>
      <c r="AG172" s="10">
        <f t="shared" si="143"/>
        <v>190073.7</v>
      </c>
      <c r="AH172" s="10"/>
      <c r="AI172" s="10">
        <f t="shared" si="144"/>
        <v>190073.7</v>
      </c>
      <c r="AJ172" s="10"/>
      <c r="AK172" s="10">
        <f t="shared" si="145"/>
        <v>190073.7</v>
      </c>
      <c r="AL172" s="10"/>
      <c r="AM172" s="10">
        <f t="shared" si="146"/>
        <v>190073.7</v>
      </c>
      <c r="AN172" s="10"/>
      <c r="AO172" s="10">
        <f t="shared" si="147"/>
        <v>190073.7</v>
      </c>
      <c r="AP172" s="10"/>
      <c r="AQ172" s="10">
        <f t="shared" si="148"/>
        <v>190073.7</v>
      </c>
      <c r="AR172" s="10"/>
      <c r="AS172" s="10">
        <f t="shared" si="149"/>
        <v>190073.7</v>
      </c>
      <c r="AT172" s="10"/>
      <c r="AU172" s="10">
        <f t="shared" si="150"/>
        <v>190073.7</v>
      </c>
      <c r="AV172" s="10"/>
      <c r="AW172" s="10">
        <f t="shared" si="151"/>
        <v>190073.7</v>
      </c>
      <c r="AX172" s="10"/>
      <c r="AY172" s="10">
        <f t="shared" si="152"/>
        <v>190073.7</v>
      </c>
      <c r="AZ172" s="10"/>
      <c r="BA172" s="10">
        <f t="shared" si="153"/>
        <v>190073.7</v>
      </c>
      <c r="BB172" s="10"/>
      <c r="BC172" s="69">
        <f t="shared" si="154"/>
        <v>190073.7</v>
      </c>
      <c r="BD172" s="10">
        <v>313169.8</v>
      </c>
      <c r="BE172" s="10"/>
      <c r="BF172" s="10">
        <f t="shared" si="155"/>
        <v>313169.8</v>
      </c>
      <c r="BG172" s="10"/>
      <c r="BH172" s="10">
        <f t="shared" si="156"/>
        <v>313169.8</v>
      </c>
      <c r="BI172" s="10"/>
      <c r="BJ172" s="10">
        <f t="shared" si="157"/>
        <v>313169.8</v>
      </c>
      <c r="BK172" s="10"/>
      <c r="BL172" s="10">
        <f t="shared" si="158"/>
        <v>313169.8</v>
      </c>
      <c r="BM172" s="10"/>
      <c r="BN172" s="11">
        <f t="shared" si="159"/>
        <v>313169.8</v>
      </c>
      <c r="BO172" s="10"/>
      <c r="BP172" s="10">
        <f t="shared" si="160"/>
        <v>313169.8</v>
      </c>
      <c r="BQ172" s="10"/>
      <c r="BR172" s="10">
        <f t="shared" si="161"/>
        <v>313169.8</v>
      </c>
      <c r="BS172" s="10"/>
      <c r="BT172" s="10">
        <f t="shared" si="162"/>
        <v>313169.8</v>
      </c>
      <c r="BU172" s="10"/>
      <c r="BV172" s="69">
        <f t="shared" si="163"/>
        <v>313169.8</v>
      </c>
      <c r="BW172" s="3" t="s">
        <v>209</v>
      </c>
      <c r="BY172" s="23"/>
    </row>
    <row r="173" spans="1:77" ht="54" x14ac:dyDescent="0.35">
      <c r="A173" s="84" t="s">
        <v>210</v>
      </c>
      <c r="B173" s="73" t="s">
        <v>211</v>
      </c>
      <c r="C173" s="82" t="s">
        <v>39</v>
      </c>
      <c r="D173" s="10">
        <v>0</v>
      </c>
      <c r="E173" s="10"/>
      <c r="F173" s="10">
        <f t="shared" si="164"/>
        <v>0</v>
      </c>
      <c r="G173" s="10"/>
      <c r="H173" s="10">
        <f t="shared" si="165"/>
        <v>0</v>
      </c>
      <c r="I173" s="10"/>
      <c r="J173" s="10">
        <f t="shared" si="166"/>
        <v>0</v>
      </c>
      <c r="K173" s="10"/>
      <c r="L173" s="10">
        <f t="shared" si="167"/>
        <v>0</v>
      </c>
      <c r="M173" s="10"/>
      <c r="N173" s="10">
        <f t="shared" si="168"/>
        <v>0</v>
      </c>
      <c r="O173" s="10"/>
      <c r="P173" s="10">
        <f t="shared" si="169"/>
        <v>0</v>
      </c>
      <c r="Q173" s="10"/>
      <c r="R173" s="10">
        <f t="shared" si="170"/>
        <v>0</v>
      </c>
      <c r="S173" s="10"/>
      <c r="T173" s="10">
        <f t="shared" si="171"/>
        <v>0</v>
      </c>
      <c r="U173" s="10"/>
      <c r="V173" s="10">
        <f t="shared" si="172"/>
        <v>0</v>
      </c>
      <c r="W173" s="10"/>
      <c r="X173" s="10">
        <f t="shared" si="173"/>
        <v>0</v>
      </c>
      <c r="Y173" s="10"/>
      <c r="Z173" s="10">
        <f t="shared" si="174"/>
        <v>0</v>
      </c>
      <c r="AA173" s="10"/>
      <c r="AB173" s="10">
        <f t="shared" si="175"/>
        <v>0</v>
      </c>
      <c r="AC173" s="10"/>
      <c r="AD173" s="69">
        <f t="shared" si="142"/>
        <v>0</v>
      </c>
      <c r="AE173" s="10">
        <v>160685.5</v>
      </c>
      <c r="AF173" s="10">
        <v>-5270.1</v>
      </c>
      <c r="AG173" s="10">
        <f t="shared" si="143"/>
        <v>155415.4</v>
      </c>
      <c r="AH173" s="10"/>
      <c r="AI173" s="10">
        <f t="shared" si="144"/>
        <v>155415.4</v>
      </c>
      <c r="AJ173" s="10"/>
      <c r="AK173" s="10">
        <f t="shared" si="145"/>
        <v>155415.4</v>
      </c>
      <c r="AL173" s="10"/>
      <c r="AM173" s="10">
        <f t="shared" si="146"/>
        <v>155415.4</v>
      </c>
      <c r="AN173" s="10"/>
      <c r="AO173" s="10">
        <f t="shared" si="147"/>
        <v>155415.4</v>
      </c>
      <c r="AP173" s="10"/>
      <c r="AQ173" s="10">
        <f t="shared" si="148"/>
        <v>155415.4</v>
      </c>
      <c r="AR173" s="10"/>
      <c r="AS173" s="10">
        <f t="shared" si="149"/>
        <v>155415.4</v>
      </c>
      <c r="AT173" s="10"/>
      <c r="AU173" s="10">
        <f t="shared" si="150"/>
        <v>155415.4</v>
      </c>
      <c r="AV173" s="10"/>
      <c r="AW173" s="10">
        <f t="shared" si="151"/>
        <v>155415.4</v>
      </c>
      <c r="AX173" s="10"/>
      <c r="AY173" s="10">
        <f t="shared" si="152"/>
        <v>155415.4</v>
      </c>
      <c r="AZ173" s="10"/>
      <c r="BA173" s="10">
        <f t="shared" si="153"/>
        <v>155415.4</v>
      </c>
      <c r="BB173" s="10"/>
      <c r="BC173" s="69">
        <f t="shared" si="154"/>
        <v>155415.4</v>
      </c>
      <c r="BD173" s="10">
        <v>0</v>
      </c>
      <c r="BE173" s="10"/>
      <c r="BF173" s="10">
        <f t="shared" si="155"/>
        <v>0</v>
      </c>
      <c r="BG173" s="10"/>
      <c r="BH173" s="10">
        <f t="shared" si="156"/>
        <v>0</v>
      </c>
      <c r="BI173" s="10"/>
      <c r="BJ173" s="10">
        <f t="shared" si="157"/>
        <v>0</v>
      </c>
      <c r="BK173" s="10"/>
      <c r="BL173" s="10">
        <f t="shared" si="158"/>
        <v>0</v>
      </c>
      <c r="BM173" s="10"/>
      <c r="BN173" s="11">
        <f t="shared" si="159"/>
        <v>0</v>
      </c>
      <c r="BO173" s="10"/>
      <c r="BP173" s="10">
        <f t="shared" si="160"/>
        <v>0</v>
      </c>
      <c r="BQ173" s="10"/>
      <c r="BR173" s="10">
        <f t="shared" si="161"/>
        <v>0</v>
      </c>
      <c r="BS173" s="10"/>
      <c r="BT173" s="10">
        <f t="shared" si="162"/>
        <v>0</v>
      </c>
      <c r="BU173" s="10"/>
      <c r="BV173" s="69">
        <f t="shared" si="163"/>
        <v>0</v>
      </c>
      <c r="BW173" s="3" t="s">
        <v>212</v>
      </c>
      <c r="BY173" s="23"/>
    </row>
    <row r="174" spans="1:77" ht="54" x14ac:dyDescent="0.35">
      <c r="A174" s="84" t="s">
        <v>213</v>
      </c>
      <c r="B174" s="73" t="s">
        <v>214</v>
      </c>
      <c r="C174" s="82" t="s">
        <v>39</v>
      </c>
      <c r="D174" s="10"/>
      <c r="E174" s="10"/>
      <c r="F174" s="10"/>
      <c r="G174" s="10">
        <v>116033.47199999999</v>
      </c>
      <c r="H174" s="10">
        <f t="shared" si="165"/>
        <v>116033.47199999999</v>
      </c>
      <c r="I174" s="10"/>
      <c r="J174" s="10">
        <f t="shared" si="166"/>
        <v>116033.47199999999</v>
      </c>
      <c r="K174" s="10"/>
      <c r="L174" s="10">
        <f t="shared" si="167"/>
        <v>116033.47199999999</v>
      </c>
      <c r="M174" s="10"/>
      <c r="N174" s="10">
        <f t="shared" si="168"/>
        <v>116033.47199999999</v>
      </c>
      <c r="O174" s="10"/>
      <c r="P174" s="10">
        <f t="shared" si="169"/>
        <v>116033.47199999999</v>
      </c>
      <c r="Q174" s="10"/>
      <c r="R174" s="10">
        <f t="shared" si="170"/>
        <v>116033.47199999999</v>
      </c>
      <c r="S174" s="10"/>
      <c r="T174" s="10">
        <f t="shared" si="171"/>
        <v>116033.47199999999</v>
      </c>
      <c r="U174" s="10"/>
      <c r="V174" s="10">
        <f t="shared" si="172"/>
        <v>116033.47199999999</v>
      </c>
      <c r="W174" s="10"/>
      <c r="X174" s="10">
        <f t="shared" si="173"/>
        <v>116033.47199999999</v>
      </c>
      <c r="Y174" s="10"/>
      <c r="Z174" s="10">
        <f t="shared" si="174"/>
        <v>116033.47199999999</v>
      </c>
      <c r="AA174" s="10"/>
      <c r="AB174" s="10">
        <f t="shared" si="175"/>
        <v>116033.47199999999</v>
      </c>
      <c r="AC174" s="10"/>
      <c r="AD174" s="69">
        <f t="shared" si="142"/>
        <v>116033.47199999999</v>
      </c>
      <c r="AE174" s="10"/>
      <c r="AF174" s="10"/>
      <c r="AG174" s="10"/>
      <c r="AH174" s="10"/>
      <c r="AI174" s="10">
        <f t="shared" si="144"/>
        <v>0</v>
      </c>
      <c r="AJ174" s="10"/>
      <c r="AK174" s="10">
        <f t="shared" si="145"/>
        <v>0</v>
      </c>
      <c r="AL174" s="10"/>
      <c r="AM174" s="10">
        <f t="shared" si="146"/>
        <v>0</v>
      </c>
      <c r="AN174" s="10"/>
      <c r="AO174" s="10">
        <f t="shared" si="147"/>
        <v>0</v>
      </c>
      <c r="AP174" s="10"/>
      <c r="AQ174" s="10">
        <f t="shared" si="148"/>
        <v>0</v>
      </c>
      <c r="AR174" s="10"/>
      <c r="AS174" s="10">
        <f t="shared" si="149"/>
        <v>0</v>
      </c>
      <c r="AT174" s="10"/>
      <c r="AU174" s="10">
        <f t="shared" si="150"/>
        <v>0</v>
      </c>
      <c r="AV174" s="10"/>
      <c r="AW174" s="10">
        <f t="shared" si="151"/>
        <v>0</v>
      </c>
      <c r="AX174" s="10"/>
      <c r="AY174" s="10">
        <f t="shared" si="152"/>
        <v>0</v>
      </c>
      <c r="AZ174" s="10"/>
      <c r="BA174" s="10">
        <f t="shared" si="153"/>
        <v>0</v>
      </c>
      <c r="BB174" s="10"/>
      <c r="BC174" s="69">
        <f t="shared" si="154"/>
        <v>0</v>
      </c>
      <c r="BD174" s="10"/>
      <c r="BE174" s="10"/>
      <c r="BF174" s="10"/>
      <c r="BG174" s="10"/>
      <c r="BH174" s="10">
        <f t="shared" si="156"/>
        <v>0</v>
      </c>
      <c r="BI174" s="10"/>
      <c r="BJ174" s="10">
        <f t="shared" si="157"/>
        <v>0</v>
      </c>
      <c r="BK174" s="10"/>
      <c r="BL174" s="10">
        <f t="shared" si="158"/>
        <v>0</v>
      </c>
      <c r="BM174" s="10"/>
      <c r="BN174" s="11">
        <f t="shared" si="159"/>
        <v>0</v>
      </c>
      <c r="BO174" s="10"/>
      <c r="BP174" s="10">
        <f t="shared" si="160"/>
        <v>0</v>
      </c>
      <c r="BQ174" s="10"/>
      <c r="BR174" s="10">
        <f t="shared" si="161"/>
        <v>0</v>
      </c>
      <c r="BS174" s="10"/>
      <c r="BT174" s="10">
        <f t="shared" si="162"/>
        <v>0</v>
      </c>
      <c r="BU174" s="10"/>
      <c r="BV174" s="69">
        <f t="shared" si="163"/>
        <v>0</v>
      </c>
      <c r="BW174" s="3" t="s">
        <v>215</v>
      </c>
      <c r="BY174" s="23"/>
    </row>
    <row r="175" spans="1:77" ht="54" x14ac:dyDescent="0.35">
      <c r="A175" s="84" t="s">
        <v>216</v>
      </c>
      <c r="B175" s="73" t="s">
        <v>217</v>
      </c>
      <c r="C175" s="82" t="s">
        <v>39</v>
      </c>
      <c r="D175" s="10"/>
      <c r="E175" s="10"/>
      <c r="F175" s="10"/>
      <c r="G175" s="10">
        <v>40243.669000000002</v>
      </c>
      <c r="H175" s="10">
        <f t="shared" si="165"/>
        <v>40243.669000000002</v>
      </c>
      <c r="I175" s="10"/>
      <c r="J175" s="10">
        <f t="shared" si="166"/>
        <v>40243.669000000002</v>
      </c>
      <c r="K175" s="10"/>
      <c r="L175" s="10">
        <f t="shared" si="167"/>
        <v>40243.669000000002</v>
      </c>
      <c r="M175" s="10"/>
      <c r="N175" s="10">
        <f t="shared" si="168"/>
        <v>40243.669000000002</v>
      </c>
      <c r="O175" s="10"/>
      <c r="P175" s="10">
        <f t="shared" si="169"/>
        <v>40243.669000000002</v>
      </c>
      <c r="Q175" s="10"/>
      <c r="R175" s="10">
        <f t="shared" si="170"/>
        <v>40243.669000000002</v>
      </c>
      <c r="S175" s="10"/>
      <c r="T175" s="10">
        <f t="shared" si="171"/>
        <v>40243.669000000002</v>
      </c>
      <c r="U175" s="10"/>
      <c r="V175" s="10">
        <f t="shared" si="172"/>
        <v>40243.669000000002</v>
      </c>
      <c r="W175" s="10"/>
      <c r="X175" s="10">
        <f t="shared" si="173"/>
        <v>40243.669000000002</v>
      </c>
      <c r="Y175" s="10"/>
      <c r="Z175" s="10">
        <f t="shared" si="174"/>
        <v>40243.669000000002</v>
      </c>
      <c r="AA175" s="10"/>
      <c r="AB175" s="10">
        <f t="shared" si="175"/>
        <v>40243.669000000002</v>
      </c>
      <c r="AC175" s="10">
        <v>-628.15300000000002</v>
      </c>
      <c r="AD175" s="69">
        <f t="shared" si="142"/>
        <v>39615.516000000003</v>
      </c>
      <c r="AE175" s="10"/>
      <c r="AF175" s="10"/>
      <c r="AG175" s="10"/>
      <c r="AH175" s="10"/>
      <c r="AI175" s="10">
        <f t="shared" si="144"/>
        <v>0</v>
      </c>
      <c r="AJ175" s="10"/>
      <c r="AK175" s="10">
        <f t="shared" si="145"/>
        <v>0</v>
      </c>
      <c r="AL175" s="10"/>
      <c r="AM175" s="10">
        <f t="shared" si="146"/>
        <v>0</v>
      </c>
      <c r="AN175" s="10"/>
      <c r="AO175" s="10">
        <f t="shared" si="147"/>
        <v>0</v>
      </c>
      <c r="AP175" s="10"/>
      <c r="AQ175" s="10">
        <f t="shared" si="148"/>
        <v>0</v>
      </c>
      <c r="AR175" s="10"/>
      <c r="AS175" s="10">
        <f t="shared" si="149"/>
        <v>0</v>
      </c>
      <c r="AT175" s="10"/>
      <c r="AU175" s="10">
        <f t="shared" si="150"/>
        <v>0</v>
      </c>
      <c r="AV175" s="10"/>
      <c r="AW175" s="10">
        <f t="shared" si="151"/>
        <v>0</v>
      </c>
      <c r="AX175" s="10"/>
      <c r="AY175" s="10">
        <f t="shared" si="152"/>
        <v>0</v>
      </c>
      <c r="AZ175" s="10"/>
      <c r="BA175" s="10">
        <f t="shared" si="153"/>
        <v>0</v>
      </c>
      <c r="BB175" s="10"/>
      <c r="BC175" s="69">
        <f t="shared" si="154"/>
        <v>0</v>
      </c>
      <c r="BD175" s="10"/>
      <c r="BE175" s="10"/>
      <c r="BF175" s="10"/>
      <c r="BG175" s="10"/>
      <c r="BH175" s="10">
        <f t="shared" si="156"/>
        <v>0</v>
      </c>
      <c r="BI175" s="10"/>
      <c r="BJ175" s="10">
        <f t="shared" si="157"/>
        <v>0</v>
      </c>
      <c r="BK175" s="10"/>
      <c r="BL175" s="10">
        <f t="shared" si="158"/>
        <v>0</v>
      </c>
      <c r="BM175" s="10"/>
      <c r="BN175" s="11">
        <f t="shared" si="159"/>
        <v>0</v>
      </c>
      <c r="BO175" s="10"/>
      <c r="BP175" s="10">
        <f t="shared" si="160"/>
        <v>0</v>
      </c>
      <c r="BQ175" s="10"/>
      <c r="BR175" s="10">
        <f t="shared" si="161"/>
        <v>0</v>
      </c>
      <c r="BS175" s="10"/>
      <c r="BT175" s="10">
        <f t="shared" si="162"/>
        <v>0</v>
      </c>
      <c r="BU175" s="10"/>
      <c r="BV175" s="69">
        <f t="shared" si="163"/>
        <v>0</v>
      </c>
      <c r="BW175" s="3" t="s">
        <v>218</v>
      </c>
      <c r="BY175" s="23"/>
    </row>
    <row r="176" spans="1:77" x14ac:dyDescent="0.35">
      <c r="A176" s="65"/>
      <c r="B176" s="73" t="s">
        <v>219</v>
      </c>
      <c r="C176" s="78" t="s">
        <v>30</v>
      </c>
      <c r="D176" s="10">
        <f>D177+D178+D179+D180+D181+D182+D183+D184+D185+D186+D187</f>
        <v>118230.2</v>
      </c>
      <c r="E176" s="10">
        <f>E177+E178+E179+E180+E181+E182+E183+E184+E185+E186+E187</f>
        <v>0</v>
      </c>
      <c r="F176" s="10">
        <f t="shared" si="164"/>
        <v>118230.2</v>
      </c>
      <c r="G176" s="10">
        <f>G177+G178+G179+G180+G181+G182+G183+G184+G185+G186+G187+G188</f>
        <v>8333.732</v>
      </c>
      <c r="H176" s="10">
        <f t="shared" si="165"/>
        <v>126563.932</v>
      </c>
      <c r="I176" s="10">
        <f>I177+I178+I179+I180+I181+I182+I183+I184+I185+I186+I187+I188</f>
        <v>0</v>
      </c>
      <c r="J176" s="10">
        <f t="shared" si="166"/>
        <v>126563.932</v>
      </c>
      <c r="K176" s="10">
        <f>K177+K178+K179+K180+K181+K182+K183+K184+K185+K186+K187+K188</f>
        <v>0</v>
      </c>
      <c r="L176" s="10">
        <f t="shared" si="167"/>
        <v>126563.932</v>
      </c>
      <c r="M176" s="10">
        <f>M177+M178+M179+M180+M181+M182+M183+M184+M185+M186+M187+M188</f>
        <v>0</v>
      </c>
      <c r="N176" s="10">
        <f t="shared" si="168"/>
        <v>126563.932</v>
      </c>
      <c r="O176" s="10">
        <f>O177+O178+O179+O180+O181+O182+O183+O184+O185+O186+O187+O188</f>
        <v>0</v>
      </c>
      <c r="P176" s="10">
        <f t="shared" si="169"/>
        <v>126563.932</v>
      </c>
      <c r="Q176" s="10">
        <f>Q177+Q178+Q179+Q180+Q181+Q182+Q183+Q184+Q185+Q186+Q187+Q188</f>
        <v>-66893.2</v>
      </c>
      <c r="R176" s="10">
        <f t="shared" si="170"/>
        <v>59670.732000000004</v>
      </c>
      <c r="S176" s="10">
        <f>S177+S178+S179+S180+S181+S182+S183+S184+S185+S186+S187+S188</f>
        <v>0</v>
      </c>
      <c r="T176" s="10">
        <f t="shared" si="171"/>
        <v>59670.732000000004</v>
      </c>
      <c r="U176" s="10">
        <f>U177+U178+U179+U180+U181+U182+U183+U184+U185+U186+U187+U188</f>
        <v>0</v>
      </c>
      <c r="V176" s="10">
        <f t="shared" si="172"/>
        <v>59670.732000000004</v>
      </c>
      <c r="W176" s="10">
        <f>W177+W178+W179+W180+W181+W182+W183+W184+W185+W186+W187+W188</f>
        <v>-35549</v>
      </c>
      <c r="X176" s="10">
        <f t="shared" si="173"/>
        <v>24121.732000000004</v>
      </c>
      <c r="Y176" s="10">
        <f>Y177+Y178+Y179+Y180+Y181+Y182+Y183+Y184+Y185+Y186+Y187+Y188</f>
        <v>0</v>
      </c>
      <c r="Z176" s="10">
        <f t="shared" si="174"/>
        <v>24121.732000000004</v>
      </c>
      <c r="AA176" s="10">
        <f>AA177+AA178+AA179+AA180+AA181+AA182+AA183+AA184+AA185+AA186+AA187+AA188</f>
        <v>0</v>
      </c>
      <c r="AB176" s="10">
        <f t="shared" si="175"/>
        <v>24121.732000000004</v>
      </c>
      <c r="AC176" s="10">
        <f>AC177+AC178+AC179+AC180+AC181+AC182+AC183+AC184+AC185+AC186+AC187+AC188</f>
        <v>-2855.1710000000003</v>
      </c>
      <c r="AD176" s="69">
        <f t="shared" si="142"/>
        <v>21266.561000000002</v>
      </c>
      <c r="AE176" s="10">
        <f>AE177+AE178+AE179+AE180+AE181+AE182+AE183+AE184+AE185+AE186+AE187</f>
        <v>161204.80000000002</v>
      </c>
      <c r="AF176" s="10">
        <f>AF177+AF178+AF179+AF180+AF181+AF182+AF183+AF184+AF185+AF186+AF187</f>
        <v>0</v>
      </c>
      <c r="AG176" s="10">
        <f t="shared" si="143"/>
        <v>161204.80000000002</v>
      </c>
      <c r="AH176" s="10">
        <f>AH177+AH178+AH179+AH180+AH181+AH182+AH183+AH184+AH185+AH186+AH187+AH188</f>
        <v>0</v>
      </c>
      <c r="AI176" s="10">
        <f t="shared" si="144"/>
        <v>161204.80000000002</v>
      </c>
      <c r="AJ176" s="10">
        <f>AJ177+AJ178+AJ179+AJ180+AJ181+AJ182+AJ183+AJ184+AJ185+AJ186+AJ187+AJ188</f>
        <v>0</v>
      </c>
      <c r="AK176" s="10">
        <f t="shared" si="145"/>
        <v>161204.80000000002</v>
      </c>
      <c r="AL176" s="10">
        <f>AL177+AL178+AL179+AL180+AL181+AL182+AL183+AL184+AL185+AL186+AL187+AL188</f>
        <v>0</v>
      </c>
      <c r="AM176" s="10">
        <f t="shared" si="146"/>
        <v>161204.80000000002</v>
      </c>
      <c r="AN176" s="10">
        <f>AN177+AN178+AN179+AN180+AN181+AN182+AN183+AN184+AN185+AN186+AN187+AN188</f>
        <v>0</v>
      </c>
      <c r="AO176" s="10">
        <f t="shared" si="147"/>
        <v>161204.80000000002</v>
      </c>
      <c r="AP176" s="10">
        <f>AP177+AP178+AP179+AP180+AP181+AP182+AP183+AP184+AP185+AP186+AP187+AP188</f>
        <v>0</v>
      </c>
      <c r="AQ176" s="10">
        <f t="shared" si="148"/>
        <v>161204.80000000002</v>
      </c>
      <c r="AR176" s="10">
        <f>AR177+AR178+AR179+AR180+AR181+AR182+AR183+AR184+AR185+AR186+AR187+AR188</f>
        <v>66893.2</v>
      </c>
      <c r="AS176" s="10">
        <f t="shared" si="149"/>
        <v>228098</v>
      </c>
      <c r="AT176" s="10">
        <f>AT177+AT178+AT179+AT180+AT181+AT182+AT183+AT184+AT185+AT186+AT187+AT188</f>
        <v>0</v>
      </c>
      <c r="AU176" s="10">
        <f t="shared" si="150"/>
        <v>228098</v>
      </c>
      <c r="AV176" s="10">
        <f>AV177+AV178+AV179+AV180+AV181+AV182+AV183+AV184+AV185+AV186+AV187+AV188</f>
        <v>0</v>
      </c>
      <c r="AW176" s="10">
        <f t="shared" si="151"/>
        <v>228098</v>
      </c>
      <c r="AX176" s="10">
        <f>AX177+AX178+AX179+AX180+AX181+AX182+AX183+AX184+AX185+AX186+AX187+AX188</f>
        <v>35549</v>
      </c>
      <c r="AY176" s="10">
        <f t="shared" si="152"/>
        <v>263647</v>
      </c>
      <c r="AZ176" s="10">
        <f>AZ177+AZ178+AZ179+AZ180+AZ181+AZ182+AZ183+AZ184+AZ185+AZ186+AZ187+AZ188</f>
        <v>0</v>
      </c>
      <c r="BA176" s="10">
        <f t="shared" si="153"/>
        <v>263647</v>
      </c>
      <c r="BB176" s="10">
        <f>BB177+BB178+BB179+BB180+BB181+BB182+BB183+BB184+BB185+BB186+BB187+BB188</f>
        <v>0</v>
      </c>
      <c r="BC176" s="69">
        <f t="shared" si="154"/>
        <v>263647</v>
      </c>
      <c r="BD176" s="10">
        <f>BD177+BD178+BD179+BD180+BD181+BD182+BD183+BD184+BD185+BD186+BD187</f>
        <v>18530.999999999996</v>
      </c>
      <c r="BE176" s="10">
        <f>BE177+BE178+BE179+BE180+BE181+BE182+BE183+BE184+BE185+BE186+BE187</f>
        <v>0</v>
      </c>
      <c r="BF176" s="10">
        <f t="shared" si="155"/>
        <v>18530.999999999996</v>
      </c>
      <c r="BG176" s="10">
        <f>BG177+BG178+BG179+BG180+BG181+BG182+BG183+BG184+BG185+BG186+BG187+BG188</f>
        <v>0</v>
      </c>
      <c r="BH176" s="10">
        <f t="shared" si="156"/>
        <v>18530.999999999996</v>
      </c>
      <c r="BI176" s="10">
        <f>BI177+BI178+BI179+BI180+BI181+BI182+BI183+BI184+BI185+BI186+BI187+BI188</f>
        <v>0</v>
      </c>
      <c r="BJ176" s="10">
        <f t="shared" si="157"/>
        <v>18530.999999999996</v>
      </c>
      <c r="BK176" s="10">
        <f>BK177+BK178+BK179+BK180+BK181+BK182+BK183+BK184+BK185+BK186+BK187+BK188</f>
        <v>0</v>
      </c>
      <c r="BL176" s="10">
        <f t="shared" si="158"/>
        <v>18530.999999999996</v>
      </c>
      <c r="BM176" s="10">
        <f>BM177+BM178+BM179+BM180+BM181+BM182+BM183+BM184+BM185+BM186+BM187+BM188</f>
        <v>0</v>
      </c>
      <c r="BN176" s="11">
        <f t="shared" si="159"/>
        <v>18530.999999999996</v>
      </c>
      <c r="BO176" s="10">
        <f>BO177+BO178+BO179+BO180+BO181+BO182+BO183+BO184+BO185+BO186+BO187+BO188</f>
        <v>0</v>
      </c>
      <c r="BP176" s="10">
        <f t="shared" si="160"/>
        <v>18530.999999999996</v>
      </c>
      <c r="BQ176" s="10">
        <f>BQ177+BQ178+BQ179+BQ180+BQ181+BQ182+BQ183+BQ184+BQ185+BQ186+BQ187+BQ188</f>
        <v>0</v>
      </c>
      <c r="BR176" s="10">
        <f t="shared" si="161"/>
        <v>18530.999999999996</v>
      </c>
      <c r="BS176" s="10">
        <f>BS177+BS178+BS179+BS180+BS181+BS182+BS183+BS184+BS185+BS186+BS187+BS188</f>
        <v>0</v>
      </c>
      <c r="BT176" s="10">
        <f t="shared" si="162"/>
        <v>18530.999999999996</v>
      </c>
      <c r="BU176" s="10">
        <f>BU177+BU178+BU179+BU180+BU181+BU182+BU183+BU184+BU185+BU186+BU187+BU188</f>
        <v>0</v>
      </c>
      <c r="BV176" s="69">
        <f t="shared" si="163"/>
        <v>18530.999999999996</v>
      </c>
      <c r="BW176" s="1"/>
      <c r="BX176" s="1"/>
      <c r="BY176" s="23"/>
    </row>
    <row r="177" spans="1:77" ht="54" x14ac:dyDescent="0.35">
      <c r="A177" s="65" t="s">
        <v>220</v>
      </c>
      <c r="B177" s="73" t="s">
        <v>221</v>
      </c>
      <c r="C177" s="82" t="s">
        <v>39</v>
      </c>
      <c r="D177" s="10">
        <v>35549</v>
      </c>
      <c r="E177" s="10"/>
      <c r="F177" s="10">
        <f t="shared" si="164"/>
        <v>35549</v>
      </c>
      <c r="G177" s="10"/>
      <c r="H177" s="10">
        <f t="shared" si="165"/>
        <v>35549</v>
      </c>
      <c r="I177" s="10"/>
      <c r="J177" s="10">
        <f t="shared" si="166"/>
        <v>35549</v>
      </c>
      <c r="K177" s="10"/>
      <c r="L177" s="10">
        <f t="shared" si="167"/>
        <v>35549</v>
      </c>
      <c r="M177" s="10"/>
      <c r="N177" s="10">
        <f t="shared" si="168"/>
        <v>35549</v>
      </c>
      <c r="O177" s="10"/>
      <c r="P177" s="10">
        <f t="shared" si="169"/>
        <v>35549</v>
      </c>
      <c r="Q177" s="10"/>
      <c r="R177" s="10">
        <f t="shared" si="170"/>
        <v>35549</v>
      </c>
      <c r="S177" s="10"/>
      <c r="T177" s="10">
        <f t="shared" si="171"/>
        <v>35549</v>
      </c>
      <c r="U177" s="10"/>
      <c r="V177" s="10">
        <f t="shared" si="172"/>
        <v>35549</v>
      </c>
      <c r="W177" s="10">
        <v>-35549</v>
      </c>
      <c r="X177" s="10">
        <f t="shared" si="173"/>
        <v>0</v>
      </c>
      <c r="Y177" s="10"/>
      <c r="Z177" s="10">
        <f t="shared" si="174"/>
        <v>0</v>
      </c>
      <c r="AA177" s="10"/>
      <c r="AB177" s="10">
        <f t="shared" si="175"/>
        <v>0</v>
      </c>
      <c r="AC177" s="10"/>
      <c r="AD177" s="69">
        <f t="shared" si="142"/>
        <v>0</v>
      </c>
      <c r="AE177" s="10">
        <v>0</v>
      </c>
      <c r="AF177" s="10"/>
      <c r="AG177" s="10">
        <f t="shared" si="143"/>
        <v>0</v>
      </c>
      <c r="AH177" s="10"/>
      <c r="AI177" s="10">
        <f t="shared" si="144"/>
        <v>0</v>
      </c>
      <c r="AJ177" s="10"/>
      <c r="AK177" s="10">
        <f t="shared" si="145"/>
        <v>0</v>
      </c>
      <c r="AL177" s="10"/>
      <c r="AM177" s="10">
        <f t="shared" si="146"/>
        <v>0</v>
      </c>
      <c r="AN177" s="10"/>
      <c r="AO177" s="10">
        <f t="shared" si="147"/>
        <v>0</v>
      </c>
      <c r="AP177" s="10"/>
      <c r="AQ177" s="10">
        <f t="shared" si="148"/>
        <v>0</v>
      </c>
      <c r="AR177" s="10"/>
      <c r="AS177" s="10">
        <f t="shared" si="149"/>
        <v>0</v>
      </c>
      <c r="AT177" s="10"/>
      <c r="AU177" s="10">
        <f t="shared" si="150"/>
        <v>0</v>
      </c>
      <c r="AV177" s="10"/>
      <c r="AW177" s="10">
        <f t="shared" si="151"/>
        <v>0</v>
      </c>
      <c r="AX177" s="10">
        <v>35549</v>
      </c>
      <c r="AY177" s="10">
        <f t="shared" si="152"/>
        <v>35549</v>
      </c>
      <c r="AZ177" s="10"/>
      <c r="BA177" s="10">
        <f t="shared" si="153"/>
        <v>35549</v>
      </c>
      <c r="BB177" s="10"/>
      <c r="BC177" s="69">
        <f t="shared" si="154"/>
        <v>35549</v>
      </c>
      <c r="BD177" s="10">
        <v>0</v>
      </c>
      <c r="BE177" s="10"/>
      <c r="BF177" s="10">
        <f t="shared" si="155"/>
        <v>0</v>
      </c>
      <c r="BG177" s="10"/>
      <c r="BH177" s="10">
        <f t="shared" si="156"/>
        <v>0</v>
      </c>
      <c r="BI177" s="10"/>
      <c r="BJ177" s="10">
        <f t="shared" si="157"/>
        <v>0</v>
      </c>
      <c r="BK177" s="10"/>
      <c r="BL177" s="10">
        <f t="shared" si="158"/>
        <v>0</v>
      </c>
      <c r="BM177" s="10"/>
      <c r="BN177" s="11">
        <f t="shared" si="159"/>
        <v>0</v>
      </c>
      <c r="BO177" s="10"/>
      <c r="BP177" s="10">
        <f t="shared" si="160"/>
        <v>0</v>
      </c>
      <c r="BQ177" s="10"/>
      <c r="BR177" s="10">
        <f t="shared" si="161"/>
        <v>0</v>
      </c>
      <c r="BS177" s="10"/>
      <c r="BT177" s="10">
        <f t="shared" si="162"/>
        <v>0</v>
      </c>
      <c r="BU177" s="10"/>
      <c r="BV177" s="69">
        <f t="shared" si="163"/>
        <v>0</v>
      </c>
      <c r="BW177" s="3" t="s">
        <v>222</v>
      </c>
      <c r="BY177" s="23"/>
    </row>
    <row r="178" spans="1:77" ht="54" x14ac:dyDescent="0.35">
      <c r="A178" s="65" t="s">
        <v>223</v>
      </c>
      <c r="B178" s="73" t="s">
        <v>224</v>
      </c>
      <c r="C178" s="82" t="s">
        <v>39</v>
      </c>
      <c r="D178" s="10">
        <v>57683.9</v>
      </c>
      <c r="E178" s="10"/>
      <c r="F178" s="10">
        <f t="shared" si="164"/>
        <v>57683.9</v>
      </c>
      <c r="G178" s="10"/>
      <c r="H178" s="10">
        <f t="shared" si="165"/>
        <v>57683.9</v>
      </c>
      <c r="I178" s="10"/>
      <c r="J178" s="10">
        <f t="shared" si="166"/>
        <v>57683.9</v>
      </c>
      <c r="K178" s="10"/>
      <c r="L178" s="10">
        <f t="shared" si="167"/>
        <v>57683.9</v>
      </c>
      <c r="M178" s="10"/>
      <c r="N178" s="10">
        <f t="shared" si="168"/>
        <v>57683.9</v>
      </c>
      <c r="O178" s="10"/>
      <c r="P178" s="10">
        <f t="shared" si="169"/>
        <v>57683.9</v>
      </c>
      <c r="Q178" s="10">
        <v>-57683.9</v>
      </c>
      <c r="R178" s="10">
        <f t="shared" si="170"/>
        <v>0</v>
      </c>
      <c r="S178" s="10"/>
      <c r="T178" s="10">
        <f t="shared" si="171"/>
        <v>0</v>
      </c>
      <c r="U178" s="10"/>
      <c r="V178" s="10">
        <f t="shared" si="172"/>
        <v>0</v>
      </c>
      <c r="W178" s="10"/>
      <c r="X178" s="10">
        <f t="shared" si="173"/>
        <v>0</v>
      </c>
      <c r="Y178" s="10"/>
      <c r="Z178" s="10">
        <f t="shared" si="174"/>
        <v>0</v>
      </c>
      <c r="AA178" s="10"/>
      <c r="AB178" s="10">
        <f t="shared" si="175"/>
        <v>0</v>
      </c>
      <c r="AC178" s="10"/>
      <c r="AD178" s="69">
        <f t="shared" si="142"/>
        <v>0</v>
      </c>
      <c r="AE178" s="10">
        <v>151968.9</v>
      </c>
      <c r="AF178" s="10"/>
      <c r="AG178" s="10">
        <f t="shared" si="143"/>
        <v>151968.9</v>
      </c>
      <c r="AH178" s="10"/>
      <c r="AI178" s="10">
        <f t="shared" si="144"/>
        <v>151968.9</v>
      </c>
      <c r="AJ178" s="10"/>
      <c r="AK178" s="10">
        <f t="shared" si="145"/>
        <v>151968.9</v>
      </c>
      <c r="AL178" s="10"/>
      <c r="AM178" s="10">
        <f t="shared" si="146"/>
        <v>151968.9</v>
      </c>
      <c r="AN178" s="10"/>
      <c r="AO178" s="10">
        <f t="shared" si="147"/>
        <v>151968.9</v>
      </c>
      <c r="AP178" s="10"/>
      <c r="AQ178" s="10">
        <f t="shared" si="148"/>
        <v>151968.9</v>
      </c>
      <c r="AR178" s="10">
        <v>57683.9</v>
      </c>
      <c r="AS178" s="10">
        <f t="shared" si="149"/>
        <v>209652.8</v>
      </c>
      <c r="AT178" s="10"/>
      <c r="AU178" s="10">
        <f t="shared" si="150"/>
        <v>209652.8</v>
      </c>
      <c r="AV178" s="10"/>
      <c r="AW178" s="10">
        <f t="shared" si="151"/>
        <v>209652.8</v>
      </c>
      <c r="AX178" s="10"/>
      <c r="AY178" s="10">
        <f t="shared" si="152"/>
        <v>209652.8</v>
      </c>
      <c r="AZ178" s="10"/>
      <c r="BA178" s="10">
        <f t="shared" si="153"/>
        <v>209652.8</v>
      </c>
      <c r="BB178" s="10"/>
      <c r="BC178" s="69">
        <f t="shared" si="154"/>
        <v>209652.8</v>
      </c>
      <c r="BD178" s="10">
        <v>0</v>
      </c>
      <c r="BE178" s="10"/>
      <c r="BF178" s="10">
        <f t="shared" si="155"/>
        <v>0</v>
      </c>
      <c r="BG178" s="10"/>
      <c r="BH178" s="10">
        <f t="shared" si="156"/>
        <v>0</v>
      </c>
      <c r="BI178" s="10"/>
      <c r="BJ178" s="10">
        <f t="shared" si="157"/>
        <v>0</v>
      </c>
      <c r="BK178" s="10"/>
      <c r="BL178" s="10">
        <f t="shared" si="158"/>
        <v>0</v>
      </c>
      <c r="BM178" s="10"/>
      <c r="BN178" s="11">
        <f t="shared" si="159"/>
        <v>0</v>
      </c>
      <c r="BO178" s="10"/>
      <c r="BP178" s="10">
        <f t="shared" si="160"/>
        <v>0</v>
      </c>
      <c r="BQ178" s="10"/>
      <c r="BR178" s="10">
        <f t="shared" si="161"/>
        <v>0</v>
      </c>
      <c r="BS178" s="10"/>
      <c r="BT178" s="10">
        <f t="shared" si="162"/>
        <v>0</v>
      </c>
      <c r="BU178" s="10"/>
      <c r="BV178" s="69">
        <f t="shared" si="163"/>
        <v>0</v>
      </c>
      <c r="BW178" s="3" t="s">
        <v>225</v>
      </c>
      <c r="BY178" s="23"/>
    </row>
    <row r="179" spans="1:77" ht="54" x14ac:dyDescent="0.35">
      <c r="A179" s="65" t="s">
        <v>226</v>
      </c>
      <c r="B179" s="73" t="s">
        <v>227</v>
      </c>
      <c r="C179" s="82" t="s">
        <v>39</v>
      </c>
      <c r="D179" s="10">
        <v>9209.2999999999993</v>
      </c>
      <c r="E179" s="10"/>
      <c r="F179" s="10">
        <f t="shared" si="164"/>
        <v>9209.2999999999993</v>
      </c>
      <c r="G179" s="10"/>
      <c r="H179" s="10">
        <f t="shared" si="165"/>
        <v>9209.2999999999993</v>
      </c>
      <c r="I179" s="10"/>
      <c r="J179" s="10">
        <f t="shared" si="166"/>
        <v>9209.2999999999993</v>
      </c>
      <c r="K179" s="10"/>
      <c r="L179" s="10">
        <f t="shared" si="167"/>
        <v>9209.2999999999993</v>
      </c>
      <c r="M179" s="10"/>
      <c r="N179" s="10">
        <f t="shared" si="168"/>
        <v>9209.2999999999993</v>
      </c>
      <c r="O179" s="10"/>
      <c r="P179" s="10">
        <f t="shared" si="169"/>
        <v>9209.2999999999993</v>
      </c>
      <c r="Q179" s="10">
        <v>-9209.2999999999993</v>
      </c>
      <c r="R179" s="10">
        <f t="shared" si="170"/>
        <v>0</v>
      </c>
      <c r="S179" s="10"/>
      <c r="T179" s="10">
        <f t="shared" si="171"/>
        <v>0</v>
      </c>
      <c r="U179" s="10"/>
      <c r="V179" s="10">
        <f t="shared" si="172"/>
        <v>0</v>
      </c>
      <c r="W179" s="10"/>
      <c r="X179" s="10">
        <f t="shared" si="173"/>
        <v>0</v>
      </c>
      <c r="Y179" s="10"/>
      <c r="Z179" s="10">
        <f t="shared" si="174"/>
        <v>0</v>
      </c>
      <c r="AA179" s="10"/>
      <c r="AB179" s="10">
        <f t="shared" si="175"/>
        <v>0</v>
      </c>
      <c r="AC179" s="10"/>
      <c r="AD179" s="69">
        <f t="shared" si="142"/>
        <v>0</v>
      </c>
      <c r="AE179" s="10">
        <v>0</v>
      </c>
      <c r="AF179" s="10"/>
      <c r="AG179" s="10">
        <f t="shared" si="143"/>
        <v>0</v>
      </c>
      <c r="AH179" s="10"/>
      <c r="AI179" s="10">
        <f t="shared" si="144"/>
        <v>0</v>
      </c>
      <c r="AJ179" s="10"/>
      <c r="AK179" s="10">
        <f t="shared" si="145"/>
        <v>0</v>
      </c>
      <c r="AL179" s="10"/>
      <c r="AM179" s="10">
        <f t="shared" si="146"/>
        <v>0</v>
      </c>
      <c r="AN179" s="10"/>
      <c r="AO179" s="10">
        <f t="shared" si="147"/>
        <v>0</v>
      </c>
      <c r="AP179" s="10"/>
      <c r="AQ179" s="10">
        <f t="shared" si="148"/>
        <v>0</v>
      </c>
      <c r="AR179" s="10">
        <v>9209.2999999999993</v>
      </c>
      <c r="AS179" s="10">
        <f t="shared" si="149"/>
        <v>9209.2999999999993</v>
      </c>
      <c r="AT179" s="10"/>
      <c r="AU179" s="10">
        <f t="shared" si="150"/>
        <v>9209.2999999999993</v>
      </c>
      <c r="AV179" s="10"/>
      <c r="AW179" s="10">
        <f t="shared" si="151"/>
        <v>9209.2999999999993</v>
      </c>
      <c r="AX179" s="10"/>
      <c r="AY179" s="10">
        <f t="shared" si="152"/>
        <v>9209.2999999999993</v>
      </c>
      <c r="AZ179" s="10"/>
      <c r="BA179" s="10">
        <f t="shared" si="153"/>
        <v>9209.2999999999993</v>
      </c>
      <c r="BB179" s="10"/>
      <c r="BC179" s="69">
        <f t="shared" si="154"/>
        <v>9209.2999999999993</v>
      </c>
      <c r="BD179" s="10">
        <v>0</v>
      </c>
      <c r="BE179" s="10"/>
      <c r="BF179" s="10">
        <f t="shared" si="155"/>
        <v>0</v>
      </c>
      <c r="BG179" s="10"/>
      <c r="BH179" s="10">
        <f t="shared" si="156"/>
        <v>0</v>
      </c>
      <c r="BI179" s="10"/>
      <c r="BJ179" s="10">
        <f t="shared" si="157"/>
        <v>0</v>
      </c>
      <c r="BK179" s="10"/>
      <c r="BL179" s="10">
        <f t="shared" si="158"/>
        <v>0</v>
      </c>
      <c r="BM179" s="10"/>
      <c r="BN179" s="11">
        <f t="shared" si="159"/>
        <v>0</v>
      </c>
      <c r="BO179" s="10"/>
      <c r="BP179" s="10">
        <f t="shared" si="160"/>
        <v>0</v>
      </c>
      <c r="BQ179" s="10"/>
      <c r="BR179" s="10">
        <f t="shared" si="161"/>
        <v>0</v>
      </c>
      <c r="BS179" s="10"/>
      <c r="BT179" s="10">
        <f t="shared" si="162"/>
        <v>0</v>
      </c>
      <c r="BU179" s="10"/>
      <c r="BV179" s="69">
        <f t="shared" si="163"/>
        <v>0</v>
      </c>
      <c r="BW179" s="3" t="s">
        <v>228</v>
      </c>
      <c r="BY179" s="23"/>
    </row>
    <row r="180" spans="1:77" ht="54" x14ac:dyDescent="0.35">
      <c r="A180" s="65" t="s">
        <v>229</v>
      </c>
      <c r="B180" s="73" t="s">
        <v>230</v>
      </c>
      <c r="C180" s="82" t="s">
        <v>39</v>
      </c>
      <c r="D180" s="10">
        <v>7574</v>
      </c>
      <c r="E180" s="10"/>
      <c r="F180" s="10">
        <f t="shared" si="164"/>
        <v>7574</v>
      </c>
      <c r="G180" s="10">
        <v>314.48500000000001</v>
      </c>
      <c r="H180" s="10">
        <f t="shared" si="165"/>
        <v>7888.4849999999997</v>
      </c>
      <c r="I180" s="10"/>
      <c r="J180" s="10">
        <f t="shared" si="166"/>
        <v>7888.4849999999997</v>
      </c>
      <c r="K180" s="10"/>
      <c r="L180" s="10">
        <f t="shared" si="167"/>
        <v>7888.4849999999997</v>
      </c>
      <c r="M180" s="10"/>
      <c r="N180" s="10">
        <f t="shared" si="168"/>
        <v>7888.4849999999997</v>
      </c>
      <c r="O180" s="10"/>
      <c r="P180" s="10">
        <f t="shared" si="169"/>
        <v>7888.4849999999997</v>
      </c>
      <c r="Q180" s="10"/>
      <c r="R180" s="10">
        <f t="shared" si="170"/>
        <v>7888.4849999999997</v>
      </c>
      <c r="S180" s="10"/>
      <c r="T180" s="10">
        <f t="shared" si="171"/>
        <v>7888.4849999999997</v>
      </c>
      <c r="U180" s="10"/>
      <c r="V180" s="10">
        <f t="shared" si="172"/>
        <v>7888.4849999999997</v>
      </c>
      <c r="W180" s="10"/>
      <c r="X180" s="10">
        <f t="shared" si="173"/>
        <v>7888.4849999999997</v>
      </c>
      <c r="Y180" s="10"/>
      <c r="Z180" s="10">
        <f t="shared" si="174"/>
        <v>7888.4849999999997</v>
      </c>
      <c r="AA180" s="10"/>
      <c r="AB180" s="10">
        <f t="shared" si="175"/>
        <v>7888.4849999999997</v>
      </c>
      <c r="AC180" s="10">
        <v>-999.31299999999999</v>
      </c>
      <c r="AD180" s="69">
        <f t="shared" si="142"/>
        <v>6889.1719999999996</v>
      </c>
      <c r="AE180" s="10">
        <v>0</v>
      </c>
      <c r="AF180" s="10"/>
      <c r="AG180" s="10">
        <f t="shared" si="143"/>
        <v>0</v>
      </c>
      <c r="AH180" s="10"/>
      <c r="AI180" s="10">
        <f t="shared" si="144"/>
        <v>0</v>
      </c>
      <c r="AJ180" s="10"/>
      <c r="AK180" s="10">
        <f t="shared" si="145"/>
        <v>0</v>
      </c>
      <c r="AL180" s="10"/>
      <c r="AM180" s="10">
        <f t="shared" si="146"/>
        <v>0</v>
      </c>
      <c r="AN180" s="10"/>
      <c r="AO180" s="10">
        <f t="shared" si="147"/>
        <v>0</v>
      </c>
      <c r="AP180" s="10"/>
      <c r="AQ180" s="10">
        <f t="shared" si="148"/>
        <v>0</v>
      </c>
      <c r="AR180" s="10"/>
      <c r="AS180" s="10">
        <f t="shared" si="149"/>
        <v>0</v>
      </c>
      <c r="AT180" s="10"/>
      <c r="AU180" s="10">
        <f t="shared" si="150"/>
        <v>0</v>
      </c>
      <c r="AV180" s="10"/>
      <c r="AW180" s="10">
        <f t="shared" si="151"/>
        <v>0</v>
      </c>
      <c r="AX180" s="10"/>
      <c r="AY180" s="10">
        <f t="shared" si="152"/>
        <v>0</v>
      </c>
      <c r="AZ180" s="10"/>
      <c r="BA180" s="10">
        <f t="shared" si="153"/>
        <v>0</v>
      </c>
      <c r="BB180" s="10"/>
      <c r="BC180" s="69">
        <f t="shared" si="154"/>
        <v>0</v>
      </c>
      <c r="BD180" s="10">
        <v>0</v>
      </c>
      <c r="BE180" s="10"/>
      <c r="BF180" s="10">
        <f t="shared" si="155"/>
        <v>0</v>
      </c>
      <c r="BG180" s="10"/>
      <c r="BH180" s="10">
        <f t="shared" si="156"/>
        <v>0</v>
      </c>
      <c r="BI180" s="10"/>
      <c r="BJ180" s="10">
        <f t="shared" si="157"/>
        <v>0</v>
      </c>
      <c r="BK180" s="10"/>
      <c r="BL180" s="10">
        <f t="shared" si="158"/>
        <v>0</v>
      </c>
      <c r="BM180" s="10"/>
      <c r="BN180" s="11">
        <f t="shared" si="159"/>
        <v>0</v>
      </c>
      <c r="BO180" s="10"/>
      <c r="BP180" s="10">
        <f t="shared" si="160"/>
        <v>0</v>
      </c>
      <c r="BQ180" s="10"/>
      <c r="BR180" s="10">
        <f t="shared" si="161"/>
        <v>0</v>
      </c>
      <c r="BS180" s="10"/>
      <c r="BT180" s="10">
        <f t="shared" si="162"/>
        <v>0</v>
      </c>
      <c r="BU180" s="10"/>
      <c r="BV180" s="69">
        <f t="shared" si="163"/>
        <v>0</v>
      </c>
      <c r="BW180" s="3" t="s">
        <v>231</v>
      </c>
      <c r="BY180" s="23"/>
    </row>
    <row r="181" spans="1:77" ht="54" x14ac:dyDescent="0.35">
      <c r="A181" s="65" t="s">
        <v>232</v>
      </c>
      <c r="B181" s="73" t="s">
        <v>233</v>
      </c>
      <c r="C181" s="82" t="s">
        <v>39</v>
      </c>
      <c r="D181" s="10">
        <v>640.5</v>
      </c>
      <c r="E181" s="10"/>
      <c r="F181" s="10">
        <f t="shared" si="164"/>
        <v>640.5</v>
      </c>
      <c r="G181" s="10"/>
      <c r="H181" s="10">
        <f t="shared" si="165"/>
        <v>640.5</v>
      </c>
      <c r="I181" s="10"/>
      <c r="J181" s="10">
        <f t="shared" si="166"/>
        <v>640.5</v>
      </c>
      <c r="K181" s="10"/>
      <c r="L181" s="10">
        <f t="shared" si="167"/>
        <v>640.5</v>
      </c>
      <c r="M181" s="10"/>
      <c r="N181" s="10">
        <f t="shared" si="168"/>
        <v>640.5</v>
      </c>
      <c r="O181" s="10"/>
      <c r="P181" s="10">
        <f t="shared" si="169"/>
        <v>640.5</v>
      </c>
      <c r="Q181" s="10"/>
      <c r="R181" s="10">
        <f t="shared" si="170"/>
        <v>640.5</v>
      </c>
      <c r="S181" s="10"/>
      <c r="T181" s="10">
        <f t="shared" si="171"/>
        <v>640.5</v>
      </c>
      <c r="U181" s="10"/>
      <c r="V181" s="10">
        <f t="shared" si="172"/>
        <v>640.5</v>
      </c>
      <c r="W181" s="10"/>
      <c r="X181" s="10">
        <f t="shared" si="173"/>
        <v>640.5</v>
      </c>
      <c r="Y181" s="10"/>
      <c r="Z181" s="10">
        <f t="shared" si="174"/>
        <v>640.5</v>
      </c>
      <c r="AA181" s="10"/>
      <c r="AB181" s="10">
        <f t="shared" si="175"/>
        <v>640.5</v>
      </c>
      <c r="AC181" s="10">
        <v>-307.30399999999997</v>
      </c>
      <c r="AD181" s="69">
        <f t="shared" si="142"/>
        <v>333.19600000000003</v>
      </c>
      <c r="AE181" s="10">
        <v>7899.7</v>
      </c>
      <c r="AF181" s="10"/>
      <c r="AG181" s="10">
        <f t="shared" si="143"/>
        <v>7899.7</v>
      </c>
      <c r="AH181" s="10"/>
      <c r="AI181" s="10">
        <f t="shared" si="144"/>
        <v>7899.7</v>
      </c>
      <c r="AJ181" s="10"/>
      <c r="AK181" s="10">
        <f t="shared" si="145"/>
        <v>7899.7</v>
      </c>
      <c r="AL181" s="10"/>
      <c r="AM181" s="10">
        <f t="shared" si="146"/>
        <v>7899.7</v>
      </c>
      <c r="AN181" s="10"/>
      <c r="AO181" s="10">
        <f t="shared" si="147"/>
        <v>7899.7</v>
      </c>
      <c r="AP181" s="10"/>
      <c r="AQ181" s="10">
        <f t="shared" si="148"/>
        <v>7899.7</v>
      </c>
      <c r="AR181" s="10"/>
      <c r="AS181" s="10">
        <f t="shared" si="149"/>
        <v>7899.7</v>
      </c>
      <c r="AT181" s="10"/>
      <c r="AU181" s="10">
        <f t="shared" si="150"/>
        <v>7899.7</v>
      </c>
      <c r="AV181" s="10"/>
      <c r="AW181" s="10">
        <f t="shared" si="151"/>
        <v>7899.7</v>
      </c>
      <c r="AX181" s="10"/>
      <c r="AY181" s="10">
        <f t="shared" si="152"/>
        <v>7899.7</v>
      </c>
      <c r="AZ181" s="10"/>
      <c r="BA181" s="10">
        <f t="shared" si="153"/>
        <v>7899.7</v>
      </c>
      <c r="BB181" s="10"/>
      <c r="BC181" s="69">
        <f t="shared" si="154"/>
        <v>7899.7</v>
      </c>
      <c r="BD181" s="10">
        <v>0</v>
      </c>
      <c r="BE181" s="10"/>
      <c r="BF181" s="10">
        <f t="shared" si="155"/>
        <v>0</v>
      </c>
      <c r="BG181" s="10"/>
      <c r="BH181" s="10">
        <f t="shared" si="156"/>
        <v>0</v>
      </c>
      <c r="BI181" s="10"/>
      <c r="BJ181" s="10">
        <f t="shared" si="157"/>
        <v>0</v>
      </c>
      <c r="BK181" s="10"/>
      <c r="BL181" s="10">
        <f t="shared" si="158"/>
        <v>0</v>
      </c>
      <c r="BM181" s="10"/>
      <c r="BN181" s="11">
        <f t="shared" si="159"/>
        <v>0</v>
      </c>
      <c r="BO181" s="10"/>
      <c r="BP181" s="10">
        <f t="shared" si="160"/>
        <v>0</v>
      </c>
      <c r="BQ181" s="10"/>
      <c r="BR181" s="10">
        <f t="shared" si="161"/>
        <v>0</v>
      </c>
      <c r="BS181" s="10"/>
      <c r="BT181" s="10">
        <f t="shared" si="162"/>
        <v>0</v>
      </c>
      <c r="BU181" s="10"/>
      <c r="BV181" s="69">
        <f t="shared" si="163"/>
        <v>0</v>
      </c>
      <c r="BW181" s="3" t="s">
        <v>234</v>
      </c>
      <c r="BY181" s="23"/>
    </row>
    <row r="182" spans="1:77" ht="54" x14ac:dyDescent="0.35">
      <c r="A182" s="65" t="s">
        <v>235</v>
      </c>
      <c r="B182" s="73" t="s">
        <v>236</v>
      </c>
      <c r="C182" s="82" t="s">
        <v>39</v>
      </c>
      <c r="D182" s="10">
        <v>7573.5</v>
      </c>
      <c r="E182" s="10"/>
      <c r="F182" s="10">
        <f t="shared" si="164"/>
        <v>7573.5</v>
      </c>
      <c r="G182" s="10">
        <v>314.48500000000001</v>
      </c>
      <c r="H182" s="10">
        <f t="shared" si="165"/>
        <v>7887.9849999999997</v>
      </c>
      <c r="I182" s="10"/>
      <c r="J182" s="10">
        <f t="shared" si="166"/>
        <v>7887.9849999999997</v>
      </c>
      <c r="K182" s="10"/>
      <c r="L182" s="10">
        <f t="shared" si="167"/>
        <v>7887.9849999999997</v>
      </c>
      <c r="M182" s="10"/>
      <c r="N182" s="10">
        <f t="shared" si="168"/>
        <v>7887.9849999999997</v>
      </c>
      <c r="O182" s="10"/>
      <c r="P182" s="10">
        <f t="shared" si="169"/>
        <v>7887.9849999999997</v>
      </c>
      <c r="Q182" s="10"/>
      <c r="R182" s="10">
        <f t="shared" si="170"/>
        <v>7887.9849999999997</v>
      </c>
      <c r="S182" s="10"/>
      <c r="T182" s="10">
        <f t="shared" si="171"/>
        <v>7887.9849999999997</v>
      </c>
      <c r="U182" s="10"/>
      <c r="V182" s="10">
        <f t="shared" si="172"/>
        <v>7887.9849999999997</v>
      </c>
      <c r="W182" s="10"/>
      <c r="X182" s="10">
        <f t="shared" si="173"/>
        <v>7887.9849999999997</v>
      </c>
      <c r="Y182" s="10"/>
      <c r="Z182" s="10">
        <f t="shared" si="174"/>
        <v>7887.9849999999997</v>
      </c>
      <c r="AA182" s="10"/>
      <c r="AB182" s="10">
        <f t="shared" si="175"/>
        <v>7887.9849999999997</v>
      </c>
      <c r="AC182" s="10">
        <v>-1548.5540000000001</v>
      </c>
      <c r="AD182" s="69">
        <f t="shared" si="142"/>
        <v>6339.4309999999996</v>
      </c>
      <c r="AE182" s="10">
        <v>0</v>
      </c>
      <c r="AF182" s="10"/>
      <c r="AG182" s="10">
        <f t="shared" si="143"/>
        <v>0</v>
      </c>
      <c r="AH182" s="10"/>
      <c r="AI182" s="10">
        <f t="shared" si="144"/>
        <v>0</v>
      </c>
      <c r="AJ182" s="10"/>
      <c r="AK182" s="10">
        <f t="shared" si="145"/>
        <v>0</v>
      </c>
      <c r="AL182" s="10"/>
      <c r="AM182" s="10">
        <f t="shared" si="146"/>
        <v>0</v>
      </c>
      <c r="AN182" s="10"/>
      <c r="AO182" s="10">
        <f t="shared" si="147"/>
        <v>0</v>
      </c>
      <c r="AP182" s="10"/>
      <c r="AQ182" s="10">
        <f t="shared" si="148"/>
        <v>0</v>
      </c>
      <c r="AR182" s="10"/>
      <c r="AS182" s="10">
        <f t="shared" si="149"/>
        <v>0</v>
      </c>
      <c r="AT182" s="10"/>
      <c r="AU182" s="10">
        <f t="shared" si="150"/>
        <v>0</v>
      </c>
      <c r="AV182" s="10"/>
      <c r="AW182" s="10">
        <f t="shared" si="151"/>
        <v>0</v>
      </c>
      <c r="AX182" s="10"/>
      <c r="AY182" s="10">
        <f t="shared" si="152"/>
        <v>0</v>
      </c>
      <c r="AZ182" s="10"/>
      <c r="BA182" s="10">
        <f t="shared" si="153"/>
        <v>0</v>
      </c>
      <c r="BB182" s="10"/>
      <c r="BC182" s="69">
        <f t="shared" si="154"/>
        <v>0</v>
      </c>
      <c r="BD182" s="10">
        <v>0</v>
      </c>
      <c r="BE182" s="10"/>
      <c r="BF182" s="10">
        <f t="shared" si="155"/>
        <v>0</v>
      </c>
      <c r="BG182" s="10"/>
      <c r="BH182" s="10">
        <f t="shared" si="156"/>
        <v>0</v>
      </c>
      <c r="BI182" s="10"/>
      <c r="BJ182" s="10">
        <f t="shared" si="157"/>
        <v>0</v>
      </c>
      <c r="BK182" s="10"/>
      <c r="BL182" s="10">
        <f t="shared" si="158"/>
        <v>0</v>
      </c>
      <c r="BM182" s="10"/>
      <c r="BN182" s="11">
        <f t="shared" si="159"/>
        <v>0</v>
      </c>
      <c r="BO182" s="10"/>
      <c r="BP182" s="10">
        <f t="shared" si="160"/>
        <v>0</v>
      </c>
      <c r="BQ182" s="10"/>
      <c r="BR182" s="10">
        <f t="shared" si="161"/>
        <v>0</v>
      </c>
      <c r="BS182" s="10"/>
      <c r="BT182" s="10">
        <f t="shared" si="162"/>
        <v>0</v>
      </c>
      <c r="BU182" s="10"/>
      <c r="BV182" s="69">
        <f t="shared" si="163"/>
        <v>0</v>
      </c>
      <c r="BW182" s="3" t="s">
        <v>237</v>
      </c>
      <c r="BY182" s="23"/>
    </row>
    <row r="183" spans="1:77" ht="54" x14ac:dyDescent="0.35">
      <c r="A183" s="65" t="s">
        <v>238</v>
      </c>
      <c r="B183" s="73" t="s">
        <v>239</v>
      </c>
      <c r="C183" s="82" t="s">
        <v>39</v>
      </c>
      <c r="D183" s="10">
        <v>0</v>
      </c>
      <c r="E183" s="10"/>
      <c r="F183" s="10">
        <f t="shared" si="164"/>
        <v>0</v>
      </c>
      <c r="G183" s="10"/>
      <c r="H183" s="10">
        <f t="shared" si="165"/>
        <v>0</v>
      </c>
      <c r="I183" s="10"/>
      <c r="J183" s="10">
        <f t="shared" si="166"/>
        <v>0</v>
      </c>
      <c r="K183" s="10"/>
      <c r="L183" s="10">
        <f t="shared" si="167"/>
        <v>0</v>
      </c>
      <c r="M183" s="10"/>
      <c r="N183" s="10">
        <f t="shared" si="168"/>
        <v>0</v>
      </c>
      <c r="O183" s="10"/>
      <c r="P183" s="10">
        <f t="shared" si="169"/>
        <v>0</v>
      </c>
      <c r="Q183" s="10"/>
      <c r="R183" s="10">
        <f t="shared" si="170"/>
        <v>0</v>
      </c>
      <c r="S183" s="10"/>
      <c r="T183" s="10">
        <f t="shared" si="171"/>
        <v>0</v>
      </c>
      <c r="U183" s="10"/>
      <c r="V183" s="10">
        <f t="shared" si="172"/>
        <v>0</v>
      </c>
      <c r="W183" s="10"/>
      <c r="X183" s="10">
        <f t="shared" si="173"/>
        <v>0</v>
      </c>
      <c r="Y183" s="10"/>
      <c r="Z183" s="10">
        <f t="shared" si="174"/>
        <v>0</v>
      </c>
      <c r="AA183" s="10"/>
      <c r="AB183" s="10">
        <f t="shared" si="175"/>
        <v>0</v>
      </c>
      <c r="AC183" s="10"/>
      <c r="AD183" s="69">
        <f t="shared" si="142"/>
        <v>0</v>
      </c>
      <c r="AE183" s="10">
        <v>668.1</v>
      </c>
      <c r="AF183" s="10"/>
      <c r="AG183" s="10">
        <f t="shared" si="143"/>
        <v>668.1</v>
      </c>
      <c r="AH183" s="10"/>
      <c r="AI183" s="10">
        <f t="shared" si="144"/>
        <v>668.1</v>
      </c>
      <c r="AJ183" s="10"/>
      <c r="AK183" s="10">
        <f t="shared" si="145"/>
        <v>668.1</v>
      </c>
      <c r="AL183" s="10"/>
      <c r="AM183" s="10">
        <f t="shared" si="146"/>
        <v>668.1</v>
      </c>
      <c r="AN183" s="10"/>
      <c r="AO183" s="10">
        <f t="shared" si="147"/>
        <v>668.1</v>
      </c>
      <c r="AP183" s="10"/>
      <c r="AQ183" s="10">
        <f t="shared" si="148"/>
        <v>668.1</v>
      </c>
      <c r="AR183" s="10"/>
      <c r="AS183" s="10">
        <f t="shared" si="149"/>
        <v>668.1</v>
      </c>
      <c r="AT183" s="10"/>
      <c r="AU183" s="10">
        <f t="shared" si="150"/>
        <v>668.1</v>
      </c>
      <c r="AV183" s="10"/>
      <c r="AW183" s="10">
        <f t="shared" si="151"/>
        <v>668.1</v>
      </c>
      <c r="AX183" s="10"/>
      <c r="AY183" s="10">
        <f t="shared" si="152"/>
        <v>668.1</v>
      </c>
      <c r="AZ183" s="10"/>
      <c r="BA183" s="10">
        <f t="shared" si="153"/>
        <v>668.1</v>
      </c>
      <c r="BB183" s="10"/>
      <c r="BC183" s="69">
        <f t="shared" si="154"/>
        <v>668.1</v>
      </c>
      <c r="BD183" s="10">
        <v>8231.5</v>
      </c>
      <c r="BE183" s="10"/>
      <c r="BF183" s="10">
        <f t="shared" si="155"/>
        <v>8231.5</v>
      </c>
      <c r="BG183" s="10"/>
      <c r="BH183" s="10">
        <f t="shared" si="156"/>
        <v>8231.5</v>
      </c>
      <c r="BI183" s="10"/>
      <c r="BJ183" s="10">
        <f t="shared" si="157"/>
        <v>8231.5</v>
      </c>
      <c r="BK183" s="10"/>
      <c r="BL183" s="10">
        <f t="shared" si="158"/>
        <v>8231.5</v>
      </c>
      <c r="BM183" s="10"/>
      <c r="BN183" s="11">
        <f t="shared" si="159"/>
        <v>8231.5</v>
      </c>
      <c r="BO183" s="10"/>
      <c r="BP183" s="10">
        <f t="shared" si="160"/>
        <v>8231.5</v>
      </c>
      <c r="BQ183" s="10"/>
      <c r="BR183" s="10">
        <f t="shared" si="161"/>
        <v>8231.5</v>
      </c>
      <c r="BS183" s="10"/>
      <c r="BT183" s="10">
        <f t="shared" si="162"/>
        <v>8231.5</v>
      </c>
      <c r="BU183" s="10"/>
      <c r="BV183" s="69">
        <f t="shared" si="163"/>
        <v>8231.5</v>
      </c>
      <c r="BW183" s="3" t="s">
        <v>240</v>
      </c>
      <c r="BY183" s="23"/>
    </row>
    <row r="184" spans="1:77" ht="54" x14ac:dyDescent="0.35">
      <c r="A184" s="65" t="s">
        <v>241</v>
      </c>
      <c r="B184" s="73" t="s">
        <v>242</v>
      </c>
      <c r="C184" s="82" t="s">
        <v>39</v>
      </c>
      <c r="D184" s="10">
        <v>0</v>
      </c>
      <c r="E184" s="10"/>
      <c r="F184" s="10">
        <f t="shared" si="164"/>
        <v>0</v>
      </c>
      <c r="G184" s="10"/>
      <c r="H184" s="10">
        <f t="shared" si="165"/>
        <v>0</v>
      </c>
      <c r="I184" s="10"/>
      <c r="J184" s="10">
        <f t="shared" si="166"/>
        <v>0</v>
      </c>
      <c r="K184" s="10"/>
      <c r="L184" s="10">
        <f t="shared" si="167"/>
        <v>0</v>
      </c>
      <c r="M184" s="10"/>
      <c r="N184" s="10">
        <f t="shared" si="168"/>
        <v>0</v>
      </c>
      <c r="O184" s="10"/>
      <c r="P184" s="10">
        <f t="shared" si="169"/>
        <v>0</v>
      </c>
      <c r="Q184" s="10"/>
      <c r="R184" s="10">
        <f t="shared" si="170"/>
        <v>0</v>
      </c>
      <c r="S184" s="10"/>
      <c r="T184" s="10">
        <f t="shared" si="171"/>
        <v>0</v>
      </c>
      <c r="U184" s="10"/>
      <c r="V184" s="10">
        <f t="shared" si="172"/>
        <v>0</v>
      </c>
      <c r="W184" s="10"/>
      <c r="X184" s="10">
        <f t="shared" si="173"/>
        <v>0</v>
      </c>
      <c r="Y184" s="10"/>
      <c r="Z184" s="10">
        <f t="shared" si="174"/>
        <v>0</v>
      </c>
      <c r="AA184" s="10"/>
      <c r="AB184" s="10">
        <f t="shared" si="175"/>
        <v>0</v>
      </c>
      <c r="AC184" s="10"/>
      <c r="AD184" s="69">
        <f t="shared" si="142"/>
        <v>0</v>
      </c>
      <c r="AE184" s="10">
        <v>668.1</v>
      </c>
      <c r="AF184" s="10"/>
      <c r="AG184" s="10">
        <f t="shared" si="143"/>
        <v>668.1</v>
      </c>
      <c r="AH184" s="10"/>
      <c r="AI184" s="10">
        <f t="shared" si="144"/>
        <v>668.1</v>
      </c>
      <c r="AJ184" s="10"/>
      <c r="AK184" s="10">
        <f t="shared" si="145"/>
        <v>668.1</v>
      </c>
      <c r="AL184" s="10"/>
      <c r="AM184" s="10">
        <f t="shared" si="146"/>
        <v>668.1</v>
      </c>
      <c r="AN184" s="10"/>
      <c r="AO184" s="10">
        <f t="shared" si="147"/>
        <v>668.1</v>
      </c>
      <c r="AP184" s="10"/>
      <c r="AQ184" s="10">
        <f t="shared" si="148"/>
        <v>668.1</v>
      </c>
      <c r="AR184" s="10"/>
      <c r="AS184" s="10">
        <f t="shared" si="149"/>
        <v>668.1</v>
      </c>
      <c r="AT184" s="10"/>
      <c r="AU184" s="10">
        <f t="shared" si="150"/>
        <v>668.1</v>
      </c>
      <c r="AV184" s="10"/>
      <c r="AW184" s="10">
        <f t="shared" si="151"/>
        <v>668.1</v>
      </c>
      <c r="AX184" s="10"/>
      <c r="AY184" s="10">
        <f t="shared" si="152"/>
        <v>668.1</v>
      </c>
      <c r="AZ184" s="10"/>
      <c r="BA184" s="10">
        <f t="shared" si="153"/>
        <v>668.1</v>
      </c>
      <c r="BB184" s="10"/>
      <c r="BC184" s="69">
        <f t="shared" si="154"/>
        <v>668.1</v>
      </c>
      <c r="BD184" s="10">
        <v>8231.5</v>
      </c>
      <c r="BE184" s="10"/>
      <c r="BF184" s="10">
        <f t="shared" si="155"/>
        <v>8231.5</v>
      </c>
      <c r="BG184" s="10"/>
      <c r="BH184" s="10">
        <f t="shared" si="156"/>
        <v>8231.5</v>
      </c>
      <c r="BI184" s="10"/>
      <c r="BJ184" s="10">
        <f t="shared" si="157"/>
        <v>8231.5</v>
      </c>
      <c r="BK184" s="10"/>
      <c r="BL184" s="10">
        <f t="shared" si="158"/>
        <v>8231.5</v>
      </c>
      <c r="BM184" s="10"/>
      <c r="BN184" s="11">
        <f t="shared" si="159"/>
        <v>8231.5</v>
      </c>
      <c r="BO184" s="10"/>
      <c r="BP184" s="10">
        <f t="shared" si="160"/>
        <v>8231.5</v>
      </c>
      <c r="BQ184" s="10"/>
      <c r="BR184" s="10">
        <f t="shared" si="161"/>
        <v>8231.5</v>
      </c>
      <c r="BS184" s="10"/>
      <c r="BT184" s="10">
        <f t="shared" si="162"/>
        <v>8231.5</v>
      </c>
      <c r="BU184" s="10"/>
      <c r="BV184" s="69">
        <f t="shared" si="163"/>
        <v>8231.5</v>
      </c>
      <c r="BW184" s="3" t="s">
        <v>243</v>
      </c>
      <c r="BY184" s="23"/>
    </row>
    <row r="185" spans="1:77" ht="54" x14ac:dyDescent="0.35">
      <c r="A185" s="65" t="s">
        <v>244</v>
      </c>
      <c r="B185" s="73" t="s">
        <v>245</v>
      </c>
      <c r="C185" s="82" t="s">
        <v>39</v>
      </c>
      <c r="D185" s="10">
        <v>0</v>
      </c>
      <c r="E185" s="10"/>
      <c r="F185" s="10">
        <f t="shared" si="164"/>
        <v>0</v>
      </c>
      <c r="G185" s="10"/>
      <c r="H185" s="10">
        <f t="shared" si="165"/>
        <v>0</v>
      </c>
      <c r="I185" s="10"/>
      <c r="J185" s="10">
        <f t="shared" si="166"/>
        <v>0</v>
      </c>
      <c r="K185" s="10"/>
      <c r="L185" s="10">
        <f t="shared" si="167"/>
        <v>0</v>
      </c>
      <c r="M185" s="10"/>
      <c r="N185" s="10">
        <f t="shared" si="168"/>
        <v>0</v>
      </c>
      <c r="O185" s="10"/>
      <c r="P185" s="10">
        <f t="shared" si="169"/>
        <v>0</v>
      </c>
      <c r="Q185" s="10"/>
      <c r="R185" s="10">
        <f t="shared" si="170"/>
        <v>0</v>
      </c>
      <c r="S185" s="10"/>
      <c r="T185" s="10">
        <f t="shared" si="171"/>
        <v>0</v>
      </c>
      <c r="U185" s="10"/>
      <c r="V185" s="10">
        <f t="shared" si="172"/>
        <v>0</v>
      </c>
      <c r="W185" s="10"/>
      <c r="X185" s="10">
        <f t="shared" si="173"/>
        <v>0</v>
      </c>
      <c r="Y185" s="10"/>
      <c r="Z185" s="10">
        <f t="shared" si="174"/>
        <v>0</v>
      </c>
      <c r="AA185" s="10"/>
      <c r="AB185" s="10">
        <f t="shared" si="175"/>
        <v>0</v>
      </c>
      <c r="AC185" s="10"/>
      <c r="AD185" s="69">
        <f t="shared" si="142"/>
        <v>0</v>
      </c>
      <c r="AE185" s="10">
        <v>0</v>
      </c>
      <c r="AF185" s="10"/>
      <c r="AG185" s="10">
        <f t="shared" si="143"/>
        <v>0</v>
      </c>
      <c r="AH185" s="10"/>
      <c r="AI185" s="10">
        <f t="shared" si="144"/>
        <v>0</v>
      </c>
      <c r="AJ185" s="10"/>
      <c r="AK185" s="10">
        <f t="shared" si="145"/>
        <v>0</v>
      </c>
      <c r="AL185" s="10"/>
      <c r="AM185" s="10">
        <f t="shared" si="146"/>
        <v>0</v>
      </c>
      <c r="AN185" s="10"/>
      <c r="AO185" s="10">
        <f t="shared" si="147"/>
        <v>0</v>
      </c>
      <c r="AP185" s="10"/>
      <c r="AQ185" s="10">
        <f t="shared" si="148"/>
        <v>0</v>
      </c>
      <c r="AR185" s="10"/>
      <c r="AS185" s="10">
        <f t="shared" si="149"/>
        <v>0</v>
      </c>
      <c r="AT185" s="10"/>
      <c r="AU185" s="10">
        <f t="shared" si="150"/>
        <v>0</v>
      </c>
      <c r="AV185" s="10"/>
      <c r="AW185" s="10">
        <f t="shared" si="151"/>
        <v>0</v>
      </c>
      <c r="AX185" s="10"/>
      <c r="AY185" s="10">
        <f t="shared" si="152"/>
        <v>0</v>
      </c>
      <c r="AZ185" s="10"/>
      <c r="BA185" s="10">
        <f t="shared" si="153"/>
        <v>0</v>
      </c>
      <c r="BB185" s="10"/>
      <c r="BC185" s="69">
        <f t="shared" si="154"/>
        <v>0</v>
      </c>
      <c r="BD185" s="10">
        <v>675.8</v>
      </c>
      <c r="BE185" s="10"/>
      <c r="BF185" s="10">
        <f t="shared" si="155"/>
        <v>675.8</v>
      </c>
      <c r="BG185" s="10"/>
      <c r="BH185" s="10">
        <f t="shared" si="156"/>
        <v>675.8</v>
      </c>
      <c r="BI185" s="10"/>
      <c r="BJ185" s="10">
        <f t="shared" si="157"/>
        <v>675.8</v>
      </c>
      <c r="BK185" s="10"/>
      <c r="BL185" s="10">
        <f t="shared" si="158"/>
        <v>675.8</v>
      </c>
      <c r="BM185" s="10"/>
      <c r="BN185" s="11">
        <f t="shared" si="159"/>
        <v>675.8</v>
      </c>
      <c r="BO185" s="10"/>
      <c r="BP185" s="10">
        <f t="shared" si="160"/>
        <v>675.8</v>
      </c>
      <c r="BQ185" s="10"/>
      <c r="BR185" s="10">
        <f t="shared" si="161"/>
        <v>675.8</v>
      </c>
      <c r="BS185" s="10"/>
      <c r="BT185" s="10">
        <f t="shared" si="162"/>
        <v>675.8</v>
      </c>
      <c r="BU185" s="10"/>
      <c r="BV185" s="69">
        <f t="shared" si="163"/>
        <v>675.8</v>
      </c>
      <c r="BW185" s="3" t="s">
        <v>246</v>
      </c>
      <c r="BY185" s="23"/>
    </row>
    <row r="186" spans="1:77" ht="54" x14ac:dyDescent="0.35">
      <c r="A186" s="65" t="s">
        <v>247</v>
      </c>
      <c r="B186" s="73" t="s">
        <v>248</v>
      </c>
      <c r="C186" s="82" t="s">
        <v>39</v>
      </c>
      <c r="D186" s="10">
        <v>0</v>
      </c>
      <c r="E186" s="10"/>
      <c r="F186" s="10">
        <f t="shared" si="164"/>
        <v>0</v>
      </c>
      <c r="G186" s="10"/>
      <c r="H186" s="10">
        <f t="shared" si="165"/>
        <v>0</v>
      </c>
      <c r="I186" s="10"/>
      <c r="J186" s="10">
        <f t="shared" si="166"/>
        <v>0</v>
      </c>
      <c r="K186" s="10"/>
      <c r="L186" s="10">
        <f t="shared" si="167"/>
        <v>0</v>
      </c>
      <c r="M186" s="10"/>
      <c r="N186" s="10">
        <f t="shared" si="168"/>
        <v>0</v>
      </c>
      <c r="O186" s="10"/>
      <c r="P186" s="10">
        <f t="shared" si="169"/>
        <v>0</v>
      </c>
      <c r="Q186" s="10"/>
      <c r="R186" s="10">
        <f t="shared" si="170"/>
        <v>0</v>
      </c>
      <c r="S186" s="10"/>
      <c r="T186" s="10">
        <f t="shared" si="171"/>
        <v>0</v>
      </c>
      <c r="U186" s="10"/>
      <c r="V186" s="10">
        <f t="shared" si="172"/>
        <v>0</v>
      </c>
      <c r="W186" s="10"/>
      <c r="X186" s="10">
        <f t="shared" si="173"/>
        <v>0</v>
      </c>
      <c r="Y186" s="10"/>
      <c r="Z186" s="10">
        <f t="shared" si="174"/>
        <v>0</v>
      </c>
      <c r="AA186" s="10"/>
      <c r="AB186" s="10">
        <f t="shared" si="175"/>
        <v>0</v>
      </c>
      <c r="AC186" s="10"/>
      <c r="AD186" s="69">
        <f t="shared" si="142"/>
        <v>0</v>
      </c>
      <c r="AE186" s="10">
        <v>0</v>
      </c>
      <c r="AF186" s="10"/>
      <c r="AG186" s="10">
        <f t="shared" si="143"/>
        <v>0</v>
      </c>
      <c r="AH186" s="10"/>
      <c r="AI186" s="10">
        <f t="shared" si="144"/>
        <v>0</v>
      </c>
      <c r="AJ186" s="10"/>
      <c r="AK186" s="10">
        <f t="shared" si="145"/>
        <v>0</v>
      </c>
      <c r="AL186" s="10"/>
      <c r="AM186" s="10">
        <f t="shared" si="146"/>
        <v>0</v>
      </c>
      <c r="AN186" s="10"/>
      <c r="AO186" s="10">
        <f t="shared" si="147"/>
        <v>0</v>
      </c>
      <c r="AP186" s="10"/>
      <c r="AQ186" s="10">
        <f t="shared" si="148"/>
        <v>0</v>
      </c>
      <c r="AR186" s="10"/>
      <c r="AS186" s="10">
        <f t="shared" si="149"/>
        <v>0</v>
      </c>
      <c r="AT186" s="10"/>
      <c r="AU186" s="10">
        <f t="shared" si="150"/>
        <v>0</v>
      </c>
      <c r="AV186" s="10"/>
      <c r="AW186" s="10">
        <f t="shared" si="151"/>
        <v>0</v>
      </c>
      <c r="AX186" s="10"/>
      <c r="AY186" s="10">
        <f t="shared" si="152"/>
        <v>0</v>
      </c>
      <c r="AZ186" s="10"/>
      <c r="BA186" s="10">
        <f t="shared" si="153"/>
        <v>0</v>
      </c>
      <c r="BB186" s="10"/>
      <c r="BC186" s="69">
        <f t="shared" si="154"/>
        <v>0</v>
      </c>
      <c r="BD186" s="10">
        <v>696.1</v>
      </c>
      <c r="BE186" s="10"/>
      <c r="BF186" s="10">
        <f t="shared" si="155"/>
        <v>696.1</v>
      </c>
      <c r="BG186" s="10"/>
      <c r="BH186" s="10">
        <f t="shared" si="156"/>
        <v>696.1</v>
      </c>
      <c r="BI186" s="10"/>
      <c r="BJ186" s="10">
        <f t="shared" si="157"/>
        <v>696.1</v>
      </c>
      <c r="BK186" s="10"/>
      <c r="BL186" s="10">
        <f t="shared" si="158"/>
        <v>696.1</v>
      </c>
      <c r="BM186" s="10"/>
      <c r="BN186" s="11">
        <f t="shared" si="159"/>
        <v>696.1</v>
      </c>
      <c r="BO186" s="10"/>
      <c r="BP186" s="10">
        <f t="shared" si="160"/>
        <v>696.1</v>
      </c>
      <c r="BQ186" s="10"/>
      <c r="BR186" s="10">
        <f t="shared" si="161"/>
        <v>696.1</v>
      </c>
      <c r="BS186" s="10"/>
      <c r="BT186" s="10">
        <f t="shared" si="162"/>
        <v>696.1</v>
      </c>
      <c r="BU186" s="10"/>
      <c r="BV186" s="69">
        <f t="shared" si="163"/>
        <v>696.1</v>
      </c>
      <c r="BW186" s="3" t="s">
        <v>249</v>
      </c>
      <c r="BY186" s="23"/>
    </row>
    <row r="187" spans="1:77" ht="54" x14ac:dyDescent="0.35">
      <c r="A187" s="65" t="s">
        <v>250</v>
      </c>
      <c r="B187" s="73" t="s">
        <v>251</v>
      </c>
      <c r="C187" s="82" t="s">
        <v>39</v>
      </c>
      <c r="D187" s="10">
        <v>0</v>
      </c>
      <c r="E187" s="10"/>
      <c r="F187" s="10">
        <f t="shared" si="164"/>
        <v>0</v>
      </c>
      <c r="G187" s="10"/>
      <c r="H187" s="10">
        <f t="shared" si="165"/>
        <v>0</v>
      </c>
      <c r="I187" s="10"/>
      <c r="J187" s="10">
        <f t="shared" si="166"/>
        <v>0</v>
      </c>
      <c r="K187" s="10"/>
      <c r="L187" s="10">
        <f t="shared" si="167"/>
        <v>0</v>
      </c>
      <c r="M187" s="10"/>
      <c r="N187" s="10">
        <f t="shared" si="168"/>
        <v>0</v>
      </c>
      <c r="O187" s="10"/>
      <c r="P187" s="10">
        <f t="shared" si="169"/>
        <v>0</v>
      </c>
      <c r="Q187" s="10"/>
      <c r="R187" s="10">
        <f t="shared" si="170"/>
        <v>0</v>
      </c>
      <c r="S187" s="10"/>
      <c r="T187" s="10">
        <f t="shared" si="171"/>
        <v>0</v>
      </c>
      <c r="U187" s="10"/>
      <c r="V187" s="10">
        <f t="shared" si="172"/>
        <v>0</v>
      </c>
      <c r="W187" s="10"/>
      <c r="X187" s="10">
        <f t="shared" si="173"/>
        <v>0</v>
      </c>
      <c r="Y187" s="10"/>
      <c r="Z187" s="10">
        <f t="shared" si="174"/>
        <v>0</v>
      </c>
      <c r="AA187" s="10"/>
      <c r="AB187" s="10">
        <f t="shared" si="175"/>
        <v>0</v>
      </c>
      <c r="AC187" s="10"/>
      <c r="AD187" s="69">
        <f t="shared" si="142"/>
        <v>0</v>
      </c>
      <c r="AE187" s="10">
        <v>0</v>
      </c>
      <c r="AF187" s="10"/>
      <c r="AG187" s="10">
        <f t="shared" si="143"/>
        <v>0</v>
      </c>
      <c r="AH187" s="10"/>
      <c r="AI187" s="10">
        <f t="shared" si="144"/>
        <v>0</v>
      </c>
      <c r="AJ187" s="10"/>
      <c r="AK187" s="10">
        <f t="shared" si="145"/>
        <v>0</v>
      </c>
      <c r="AL187" s="10"/>
      <c r="AM187" s="10">
        <f t="shared" si="146"/>
        <v>0</v>
      </c>
      <c r="AN187" s="10"/>
      <c r="AO187" s="10">
        <f t="shared" si="147"/>
        <v>0</v>
      </c>
      <c r="AP187" s="10"/>
      <c r="AQ187" s="10">
        <f t="shared" si="148"/>
        <v>0</v>
      </c>
      <c r="AR187" s="10"/>
      <c r="AS187" s="10">
        <f t="shared" si="149"/>
        <v>0</v>
      </c>
      <c r="AT187" s="10"/>
      <c r="AU187" s="10">
        <f t="shared" si="150"/>
        <v>0</v>
      </c>
      <c r="AV187" s="10"/>
      <c r="AW187" s="10">
        <f t="shared" si="151"/>
        <v>0</v>
      </c>
      <c r="AX187" s="10"/>
      <c r="AY187" s="10">
        <f t="shared" si="152"/>
        <v>0</v>
      </c>
      <c r="AZ187" s="10"/>
      <c r="BA187" s="10">
        <f t="shared" si="153"/>
        <v>0</v>
      </c>
      <c r="BB187" s="10"/>
      <c r="BC187" s="69">
        <f t="shared" si="154"/>
        <v>0</v>
      </c>
      <c r="BD187" s="10">
        <v>696.1</v>
      </c>
      <c r="BE187" s="10"/>
      <c r="BF187" s="10">
        <f t="shared" si="155"/>
        <v>696.1</v>
      </c>
      <c r="BG187" s="10"/>
      <c r="BH187" s="10">
        <f t="shared" si="156"/>
        <v>696.1</v>
      </c>
      <c r="BI187" s="10"/>
      <c r="BJ187" s="10">
        <f t="shared" si="157"/>
        <v>696.1</v>
      </c>
      <c r="BK187" s="10"/>
      <c r="BL187" s="10">
        <f t="shared" si="158"/>
        <v>696.1</v>
      </c>
      <c r="BM187" s="10"/>
      <c r="BN187" s="11">
        <f t="shared" si="159"/>
        <v>696.1</v>
      </c>
      <c r="BO187" s="10"/>
      <c r="BP187" s="10">
        <f t="shared" si="160"/>
        <v>696.1</v>
      </c>
      <c r="BQ187" s="10"/>
      <c r="BR187" s="10">
        <f t="shared" si="161"/>
        <v>696.1</v>
      </c>
      <c r="BS187" s="10"/>
      <c r="BT187" s="10">
        <f t="shared" si="162"/>
        <v>696.1</v>
      </c>
      <c r="BU187" s="10"/>
      <c r="BV187" s="69">
        <f t="shared" si="163"/>
        <v>696.1</v>
      </c>
      <c r="BW187" s="3" t="s">
        <v>252</v>
      </c>
      <c r="BY187" s="23"/>
    </row>
    <row r="188" spans="1:77" ht="54" x14ac:dyDescent="0.35">
      <c r="A188" s="65" t="s">
        <v>253</v>
      </c>
      <c r="B188" s="73" t="s">
        <v>254</v>
      </c>
      <c r="C188" s="82" t="s">
        <v>39</v>
      </c>
      <c r="D188" s="10"/>
      <c r="E188" s="10"/>
      <c r="F188" s="10"/>
      <c r="G188" s="10">
        <v>7704.7619999999997</v>
      </c>
      <c r="H188" s="10">
        <f t="shared" si="165"/>
        <v>7704.7619999999997</v>
      </c>
      <c r="I188" s="10"/>
      <c r="J188" s="10">
        <f t="shared" si="166"/>
        <v>7704.7619999999997</v>
      </c>
      <c r="K188" s="10"/>
      <c r="L188" s="10">
        <f t="shared" si="167"/>
        <v>7704.7619999999997</v>
      </c>
      <c r="M188" s="10"/>
      <c r="N188" s="10">
        <f t="shared" si="168"/>
        <v>7704.7619999999997</v>
      </c>
      <c r="O188" s="10"/>
      <c r="P188" s="10">
        <f t="shared" si="169"/>
        <v>7704.7619999999997</v>
      </c>
      <c r="Q188" s="10"/>
      <c r="R188" s="10">
        <f t="shared" si="170"/>
        <v>7704.7619999999997</v>
      </c>
      <c r="S188" s="10"/>
      <c r="T188" s="10">
        <f t="shared" si="171"/>
        <v>7704.7619999999997</v>
      </c>
      <c r="U188" s="10"/>
      <c r="V188" s="10">
        <f t="shared" si="172"/>
        <v>7704.7619999999997</v>
      </c>
      <c r="W188" s="10"/>
      <c r="X188" s="10">
        <f t="shared" si="173"/>
        <v>7704.7619999999997</v>
      </c>
      <c r="Y188" s="10"/>
      <c r="Z188" s="10">
        <f t="shared" si="174"/>
        <v>7704.7619999999997</v>
      </c>
      <c r="AA188" s="10"/>
      <c r="AB188" s="10">
        <f t="shared" si="175"/>
        <v>7704.7619999999997</v>
      </c>
      <c r="AC188" s="10"/>
      <c r="AD188" s="69">
        <f t="shared" si="142"/>
        <v>7704.7619999999997</v>
      </c>
      <c r="AE188" s="10"/>
      <c r="AF188" s="10"/>
      <c r="AG188" s="10"/>
      <c r="AH188" s="10"/>
      <c r="AI188" s="10">
        <f t="shared" si="144"/>
        <v>0</v>
      </c>
      <c r="AJ188" s="10"/>
      <c r="AK188" s="10">
        <f t="shared" si="145"/>
        <v>0</v>
      </c>
      <c r="AL188" s="10"/>
      <c r="AM188" s="10">
        <f t="shared" si="146"/>
        <v>0</v>
      </c>
      <c r="AN188" s="10"/>
      <c r="AO188" s="10">
        <f t="shared" si="147"/>
        <v>0</v>
      </c>
      <c r="AP188" s="10"/>
      <c r="AQ188" s="10">
        <f t="shared" si="148"/>
        <v>0</v>
      </c>
      <c r="AR188" s="10"/>
      <c r="AS188" s="10">
        <f t="shared" si="149"/>
        <v>0</v>
      </c>
      <c r="AT188" s="10"/>
      <c r="AU188" s="10">
        <f t="shared" si="150"/>
        <v>0</v>
      </c>
      <c r="AV188" s="10"/>
      <c r="AW188" s="10">
        <f t="shared" si="151"/>
        <v>0</v>
      </c>
      <c r="AX188" s="10"/>
      <c r="AY188" s="10">
        <f t="shared" si="152"/>
        <v>0</v>
      </c>
      <c r="AZ188" s="10"/>
      <c r="BA188" s="10">
        <f t="shared" si="153"/>
        <v>0</v>
      </c>
      <c r="BB188" s="10"/>
      <c r="BC188" s="69">
        <f t="shared" si="154"/>
        <v>0</v>
      </c>
      <c r="BD188" s="10"/>
      <c r="BE188" s="10"/>
      <c r="BF188" s="10"/>
      <c r="BG188" s="10"/>
      <c r="BH188" s="10">
        <f t="shared" si="156"/>
        <v>0</v>
      </c>
      <c r="BI188" s="10"/>
      <c r="BJ188" s="10">
        <f t="shared" si="157"/>
        <v>0</v>
      </c>
      <c r="BK188" s="10"/>
      <c r="BL188" s="10">
        <f t="shared" si="158"/>
        <v>0</v>
      </c>
      <c r="BM188" s="10"/>
      <c r="BN188" s="11">
        <f t="shared" si="159"/>
        <v>0</v>
      </c>
      <c r="BO188" s="10"/>
      <c r="BP188" s="10">
        <f t="shared" si="160"/>
        <v>0</v>
      </c>
      <c r="BQ188" s="10"/>
      <c r="BR188" s="10">
        <f t="shared" si="161"/>
        <v>0</v>
      </c>
      <c r="BS188" s="10"/>
      <c r="BT188" s="10">
        <f t="shared" si="162"/>
        <v>0</v>
      </c>
      <c r="BU188" s="10"/>
      <c r="BV188" s="69">
        <f t="shared" si="163"/>
        <v>0</v>
      </c>
      <c r="BW188" s="3" t="s">
        <v>255</v>
      </c>
      <c r="BY188" s="23"/>
    </row>
    <row r="189" spans="1:77" x14ac:dyDescent="0.35">
      <c r="A189" s="65"/>
      <c r="B189" s="73" t="s">
        <v>256</v>
      </c>
      <c r="C189" s="85" t="s">
        <v>30</v>
      </c>
      <c r="D189" s="10">
        <f>D190+D191+D192+D193+D194</f>
        <v>87804.5</v>
      </c>
      <c r="E189" s="10">
        <f>E190+E191+E192+E193+E194</f>
        <v>0</v>
      </c>
      <c r="F189" s="10">
        <f t="shared" si="164"/>
        <v>87804.5</v>
      </c>
      <c r="G189" s="10">
        <f>G190+G191+G192+G193+G194</f>
        <v>0</v>
      </c>
      <c r="H189" s="10">
        <f t="shared" si="165"/>
        <v>87804.5</v>
      </c>
      <c r="I189" s="10">
        <f>I190+I191+I192+I193+I194</f>
        <v>0</v>
      </c>
      <c r="J189" s="10">
        <f t="shared" si="166"/>
        <v>87804.5</v>
      </c>
      <c r="K189" s="10">
        <f>K190+K191+K192+K193+K194</f>
        <v>-12157.376</v>
      </c>
      <c r="L189" s="10">
        <f t="shared" si="167"/>
        <v>75647.123999999996</v>
      </c>
      <c r="M189" s="10">
        <f>M190+M191+M192+M193+M194</f>
        <v>12157.376</v>
      </c>
      <c r="N189" s="10">
        <f t="shared" si="168"/>
        <v>87804.5</v>
      </c>
      <c r="O189" s="10">
        <f>O190+O191+O192+O193+O194</f>
        <v>0</v>
      </c>
      <c r="P189" s="10">
        <f t="shared" si="169"/>
        <v>87804.5</v>
      </c>
      <c r="Q189" s="10">
        <f>Q190+Q191+Q192+Q193+Q194</f>
        <v>0</v>
      </c>
      <c r="R189" s="10">
        <f t="shared" si="170"/>
        <v>87804.5</v>
      </c>
      <c r="S189" s="10">
        <f>S190+S191+S192+S193+S194</f>
        <v>0</v>
      </c>
      <c r="T189" s="10">
        <f t="shared" si="171"/>
        <v>87804.5</v>
      </c>
      <c r="U189" s="10">
        <f>U190+U191+U192+U193+U194</f>
        <v>0</v>
      </c>
      <c r="V189" s="10">
        <f t="shared" si="172"/>
        <v>87804.5</v>
      </c>
      <c r="W189" s="10">
        <f>W190+W191+W192+W193+W194</f>
        <v>0</v>
      </c>
      <c r="X189" s="10">
        <f t="shared" si="173"/>
        <v>87804.5</v>
      </c>
      <c r="Y189" s="10">
        <f>Y190+Y191+Y192+Y193+Y194</f>
        <v>0</v>
      </c>
      <c r="Z189" s="10">
        <f t="shared" si="174"/>
        <v>87804.5</v>
      </c>
      <c r="AA189" s="10">
        <f>AA190+AA191+AA192+AA193+AA194</f>
        <v>0</v>
      </c>
      <c r="AB189" s="10">
        <f t="shared" si="175"/>
        <v>87804.5</v>
      </c>
      <c r="AC189" s="10">
        <f>AC190+AC191+AC192+AC193+AC194</f>
        <v>0</v>
      </c>
      <c r="AD189" s="69">
        <f t="shared" si="142"/>
        <v>87804.5</v>
      </c>
      <c r="AE189" s="10">
        <f>AE190+AE191+AE192+AE193+AE194</f>
        <v>31210.5</v>
      </c>
      <c r="AF189" s="10">
        <f>AF190+AF191+AF192+AF193+AF194</f>
        <v>0</v>
      </c>
      <c r="AG189" s="10">
        <f t="shared" si="143"/>
        <v>31210.5</v>
      </c>
      <c r="AH189" s="10">
        <f>AH190+AH191+AH192+AH193+AH194</f>
        <v>0</v>
      </c>
      <c r="AI189" s="10">
        <f t="shared" si="144"/>
        <v>31210.5</v>
      </c>
      <c r="AJ189" s="10">
        <f>AJ190+AJ191+AJ192+AJ193+AJ194</f>
        <v>0</v>
      </c>
      <c r="AK189" s="10">
        <f t="shared" si="145"/>
        <v>31210.5</v>
      </c>
      <c r="AL189" s="10">
        <f>AL190+AL191+AL192+AL193+AL194</f>
        <v>0</v>
      </c>
      <c r="AM189" s="10">
        <f t="shared" si="146"/>
        <v>31210.5</v>
      </c>
      <c r="AN189" s="10">
        <f>AN190+AN191+AN192+AN193+AN194</f>
        <v>0</v>
      </c>
      <c r="AO189" s="10">
        <f t="shared" si="147"/>
        <v>31210.5</v>
      </c>
      <c r="AP189" s="10">
        <f>AP190+AP191+AP192+AP193+AP194</f>
        <v>0</v>
      </c>
      <c r="AQ189" s="10">
        <f t="shared" si="148"/>
        <v>31210.5</v>
      </c>
      <c r="AR189" s="10">
        <f>AR190+AR191+AR192+AR193+AR194</f>
        <v>0</v>
      </c>
      <c r="AS189" s="10">
        <f t="shared" si="149"/>
        <v>31210.5</v>
      </c>
      <c r="AT189" s="10">
        <f>AT190+AT191+AT192+AT193+AT194</f>
        <v>0</v>
      </c>
      <c r="AU189" s="10">
        <f t="shared" si="150"/>
        <v>31210.5</v>
      </c>
      <c r="AV189" s="10">
        <f>AV190+AV191+AV192+AV193+AV194</f>
        <v>0</v>
      </c>
      <c r="AW189" s="10">
        <f t="shared" si="151"/>
        <v>31210.5</v>
      </c>
      <c r="AX189" s="10">
        <f>AX190+AX191+AX192+AX193+AX194</f>
        <v>0</v>
      </c>
      <c r="AY189" s="10">
        <f t="shared" si="152"/>
        <v>31210.5</v>
      </c>
      <c r="AZ189" s="10">
        <f>AZ190+AZ191+AZ192+AZ193+AZ194</f>
        <v>0</v>
      </c>
      <c r="BA189" s="10">
        <f t="shared" si="153"/>
        <v>31210.5</v>
      </c>
      <c r="BB189" s="10">
        <f>BB190+BB191+BB192+BB193+BB194</f>
        <v>0</v>
      </c>
      <c r="BC189" s="69">
        <f t="shared" si="154"/>
        <v>31210.5</v>
      </c>
      <c r="BD189" s="10">
        <f>BD190+BD191+BD192+BD193+BD194</f>
        <v>32708.6</v>
      </c>
      <c r="BE189" s="10">
        <f>BE190+BE191+BE192+BE193+BE194</f>
        <v>0</v>
      </c>
      <c r="BF189" s="10">
        <f t="shared" si="155"/>
        <v>32708.6</v>
      </c>
      <c r="BG189" s="10">
        <f>BG190+BG191+BG192+BG193+BG194</f>
        <v>0</v>
      </c>
      <c r="BH189" s="10">
        <f t="shared" si="156"/>
        <v>32708.6</v>
      </c>
      <c r="BI189" s="10">
        <f>BI190+BI191+BI192+BI193+BI194</f>
        <v>0</v>
      </c>
      <c r="BJ189" s="10">
        <f t="shared" si="157"/>
        <v>32708.6</v>
      </c>
      <c r="BK189" s="10">
        <f>BK190+BK191+BK192+BK193+BK194</f>
        <v>0</v>
      </c>
      <c r="BL189" s="10">
        <f t="shared" si="158"/>
        <v>32708.6</v>
      </c>
      <c r="BM189" s="10">
        <f>BM190+BM191+BM192+BM193+BM194</f>
        <v>0</v>
      </c>
      <c r="BN189" s="11">
        <f t="shared" si="159"/>
        <v>32708.6</v>
      </c>
      <c r="BO189" s="10">
        <f>BO190+BO191+BO192+BO193+BO194</f>
        <v>0</v>
      </c>
      <c r="BP189" s="10">
        <f t="shared" si="160"/>
        <v>32708.6</v>
      </c>
      <c r="BQ189" s="10">
        <f>BQ190+BQ191+BQ192+BQ193+BQ194</f>
        <v>0</v>
      </c>
      <c r="BR189" s="10">
        <f t="shared" si="161"/>
        <v>32708.6</v>
      </c>
      <c r="BS189" s="10">
        <f>BS190+BS191+BS192+BS193+BS194</f>
        <v>0</v>
      </c>
      <c r="BT189" s="10">
        <f t="shared" si="162"/>
        <v>32708.6</v>
      </c>
      <c r="BU189" s="10">
        <f>BU190+BU191+BU192+BU193+BU194</f>
        <v>0</v>
      </c>
      <c r="BV189" s="69">
        <f t="shared" si="163"/>
        <v>32708.6</v>
      </c>
      <c r="BW189" s="1"/>
      <c r="BX189" s="1"/>
      <c r="BY189" s="23"/>
    </row>
    <row r="190" spans="1:77" ht="54" x14ac:dyDescent="0.35">
      <c r="A190" s="65" t="s">
        <v>257</v>
      </c>
      <c r="B190" s="73" t="s">
        <v>258</v>
      </c>
      <c r="C190" s="82" t="s">
        <v>39</v>
      </c>
      <c r="D190" s="10">
        <v>28242.400000000001</v>
      </c>
      <c r="E190" s="10"/>
      <c r="F190" s="10">
        <f t="shared" si="164"/>
        <v>28242.400000000001</v>
      </c>
      <c r="G190" s="10"/>
      <c r="H190" s="10">
        <f t="shared" si="165"/>
        <v>28242.400000000001</v>
      </c>
      <c r="I190" s="10"/>
      <c r="J190" s="10">
        <f t="shared" si="166"/>
        <v>28242.400000000001</v>
      </c>
      <c r="K190" s="10">
        <v>-4183.57</v>
      </c>
      <c r="L190" s="10">
        <f t="shared" si="167"/>
        <v>24058.83</v>
      </c>
      <c r="M190" s="10">
        <v>4183.57</v>
      </c>
      <c r="N190" s="10">
        <f t="shared" si="168"/>
        <v>28242.400000000001</v>
      </c>
      <c r="O190" s="10"/>
      <c r="P190" s="10">
        <f t="shared" si="169"/>
        <v>28242.400000000001</v>
      </c>
      <c r="Q190" s="10"/>
      <c r="R190" s="10">
        <f t="shared" si="170"/>
        <v>28242.400000000001</v>
      </c>
      <c r="S190" s="10"/>
      <c r="T190" s="10">
        <f t="shared" si="171"/>
        <v>28242.400000000001</v>
      </c>
      <c r="U190" s="10"/>
      <c r="V190" s="10">
        <f t="shared" si="172"/>
        <v>28242.400000000001</v>
      </c>
      <c r="W190" s="10"/>
      <c r="X190" s="10">
        <f t="shared" si="173"/>
        <v>28242.400000000001</v>
      </c>
      <c r="Y190" s="10"/>
      <c r="Z190" s="10">
        <f t="shared" si="174"/>
        <v>28242.400000000001</v>
      </c>
      <c r="AA190" s="10"/>
      <c r="AB190" s="10">
        <f t="shared" si="175"/>
        <v>28242.400000000001</v>
      </c>
      <c r="AC190" s="10"/>
      <c r="AD190" s="69">
        <f t="shared" si="142"/>
        <v>28242.400000000001</v>
      </c>
      <c r="AE190" s="10">
        <v>0</v>
      </c>
      <c r="AF190" s="10"/>
      <c r="AG190" s="10">
        <f t="shared" si="143"/>
        <v>0</v>
      </c>
      <c r="AH190" s="10"/>
      <c r="AI190" s="10">
        <f t="shared" si="144"/>
        <v>0</v>
      </c>
      <c r="AJ190" s="10"/>
      <c r="AK190" s="10">
        <f t="shared" si="145"/>
        <v>0</v>
      </c>
      <c r="AL190" s="10"/>
      <c r="AM190" s="10">
        <f t="shared" si="146"/>
        <v>0</v>
      </c>
      <c r="AN190" s="10"/>
      <c r="AO190" s="10">
        <f t="shared" si="147"/>
        <v>0</v>
      </c>
      <c r="AP190" s="10"/>
      <c r="AQ190" s="10">
        <f t="shared" si="148"/>
        <v>0</v>
      </c>
      <c r="AR190" s="10"/>
      <c r="AS190" s="10">
        <f t="shared" si="149"/>
        <v>0</v>
      </c>
      <c r="AT190" s="10"/>
      <c r="AU190" s="10">
        <f t="shared" si="150"/>
        <v>0</v>
      </c>
      <c r="AV190" s="10"/>
      <c r="AW190" s="10">
        <f t="shared" si="151"/>
        <v>0</v>
      </c>
      <c r="AX190" s="10"/>
      <c r="AY190" s="10">
        <f t="shared" si="152"/>
        <v>0</v>
      </c>
      <c r="AZ190" s="10"/>
      <c r="BA190" s="10">
        <f t="shared" si="153"/>
        <v>0</v>
      </c>
      <c r="BB190" s="10"/>
      <c r="BC190" s="69">
        <f t="shared" si="154"/>
        <v>0</v>
      </c>
      <c r="BD190" s="10">
        <v>0</v>
      </c>
      <c r="BE190" s="10"/>
      <c r="BF190" s="10">
        <f t="shared" si="155"/>
        <v>0</v>
      </c>
      <c r="BG190" s="10"/>
      <c r="BH190" s="10">
        <f t="shared" si="156"/>
        <v>0</v>
      </c>
      <c r="BI190" s="10"/>
      <c r="BJ190" s="10">
        <f t="shared" si="157"/>
        <v>0</v>
      </c>
      <c r="BK190" s="10"/>
      <c r="BL190" s="10">
        <f t="shared" si="158"/>
        <v>0</v>
      </c>
      <c r="BM190" s="10"/>
      <c r="BN190" s="11">
        <f t="shared" si="159"/>
        <v>0</v>
      </c>
      <c r="BO190" s="10"/>
      <c r="BP190" s="10">
        <f t="shared" si="160"/>
        <v>0</v>
      </c>
      <c r="BQ190" s="10"/>
      <c r="BR190" s="10">
        <f t="shared" si="161"/>
        <v>0</v>
      </c>
      <c r="BS190" s="10"/>
      <c r="BT190" s="10">
        <f t="shared" si="162"/>
        <v>0</v>
      </c>
      <c r="BU190" s="10"/>
      <c r="BV190" s="69">
        <f t="shared" si="163"/>
        <v>0</v>
      </c>
      <c r="BW190" s="3" t="s">
        <v>259</v>
      </c>
      <c r="BY190" s="23"/>
    </row>
    <row r="191" spans="1:77" ht="54" x14ac:dyDescent="0.35">
      <c r="A191" s="65" t="s">
        <v>260</v>
      </c>
      <c r="B191" s="73" t="s">
        <v>261</v>
      </c>
      <c r="C191" s="82" t="s">
        <v>39</v>
      </c>
      <c r="D191" s="10">
        <v>29781.1</v>
      </c>
      <c r="E191" s="10"/>
      <c r="F191" s="10">
        <f t="shared" si="164"/>
        <v>29781.1</v>
      </c>
      <c r="G191" s="10"/>
      <c r="H191" s="10">
        <f t="shared" si="165"/>
        <v>29781.1</v>
      </c>
      <c r="I191" s="10"/>
      <c r="J191" s="10">
        <f t="shared" si="166"/>
        <v>29781.1</v>
      </c>
      <c r="K191" s="10">
        <v>-3986.9029999999998</v>
      </c>
      <c r="L191" s="10">
        <f t="shared" si="167"/>
        <v>25794.197</v>
      </c>
      <c r="M191" s="10">
        <v>3986.9029999999998</v>
      </c>
      <c r="N191" s="10">
        <f t="shared" si="168"/>
        <v>29781.1</v>
      </c>
      <c r="O191" s="10"/>
      <c r="P191" s="10">
        <f t="shared" si="169"/>
        <v>29781.1</v>
      </c>
      <c r="Q191" s="10"/>
      <c r="R191" s="10">
        <f t="shared" si="170"/>
        <v>29781.1</v>
      </c>
      <c r="S191" s="10"/>
      <c r="T191" s="10">
        <f t="shared" si="171"/>
        <v>29781.1</v>
      </c>
      <c r="U191" s="10"/>
      <c r="V191" s="10">
        <f t="shared" si="172"/>
        <v>29781.1</v>
      </c>
      <c r="W191" s="10"/>
      <c r="X191" s="10">
        <f t="shared" si="173"/>
        <v>29781.1</v>
      </c>
      <c r="Y191" s="10"/>
      <c r="Z191" s="10">
        <f t="shared" si="174"/>
        <v>29781.1</v>
      </c>
      <c r="AA191" s="10"/>
      <c r="AB191" s="10">
        <f t="shared" si="175"/>
        <v>29781.1</v>
      </c>
      <c r="AC191" s="10"/>
      <c r="AD191" s="69">
        <f t="shared" si="142"/>
        <v>29781.1</v>
      </c>
      <c r="AE191" s="10">
        <v>0</v>
      </c>
      <c r="AF191" s="10"/>
      <c r="AG191" s="10">
        <f t="shared" si="143"/>
        <v>0</v>
      </c>
      <c r="AH191" s="10"/>
      <c r="AI191" s="10">
        <f t="shared" si="144"/>
        <v>0</v>
      </c>
      <c r="AJ191" s="10"/>
      <c r="AK191" s="10">
        <f t="shared" si="145"/>
        <v>0</v>
      </c>
      <c r="AL191" s="10"/>
      <c r="AM191" s="10">
        <f t="shared" si="146"/>
        <v>0</v>
      </c>
      <c r="AN191" s="10"/>
      <c r="AO191" s="10">
        <f t="shared" si="147"/>
        <v>0</v>
      </c>
      <c r="AP191" s="10"/>
      <c r="AQ191" s="10">
        <f t="shared" si="148"/>
        <v>0</v>
      </c>
      <c r="AR191" s="10"/>
      <c r="AS191" s="10">
        <f t="shared" si="149"/>
        <v>0</v>
      </c>
      <c r="AT191" s="10"/>
      <c r="AU191" s="10">
        <f t="shared" si="150"/>
        <v>0</v>
      </c>
      <c r="AV191" s="10"/>
      <c r="AW191" s="10">
        <f t="shared" si="151"/>
        <v>0</v>
      </c>
      <c r="AX191" s="10"/>
      <c r="AY191" s="10">
        <f t="shared" si="152"/>
        <v>0</v>
      </c>
      <c r="AZ191" s="10"/>
      <c r="BA191" s="10">
        <f t="shared" si="153"/>
        <v>0</v>
      </c>
      <c r="BB191" s="10"/>
      <c r="BC191" s="69">
        <f t="shared" si="154"/>
        <v>0</v>
      </c>
      <c r="BD191" s="10">
        <v>0</v>
      </c>
      <c r="BE191" s="10"/>
      <c r="BF191" s="10">
        <f t="shared" si="155"/>
        <v>0</v>
      </c>
      <c r="BG191" s="10"/>
      <c r="BH191" s="10">
        <f t="shared" si="156"/>
        <v>0</v>
      </c>
      <c r="BI191" s="10"/>
      <c r="BJ191" s="10">
        <f t="shared" si="157"/>
        <v>0</v>
      </c>
      <c r="BK191" s="10"/>
      <c r="BL191" s="10">
        <f t="shared" si="158"/>
        <v>0</v>
      </c>
      <c r="BM191" s="10"/>
      <c r="BN191" s="11">
        <f t="shared" si="159"/>
        <v>0</v>
      </c>
      <c r="BO191" s="10"/>
      <c r="BP191" s="10">
        <f t="shared" si="160"/>
        <v>0</v>
      </c>
      <c r="BQ191" s="10"/>
      <c r="BR191" s="10">
        <f t="shared" si="161"/>
        <v>0</v>
      </c>
      <c r="BS191" s="10"/>
      <c r="BT191" s="10">
        <f t="shared" si="162"/>
        <v>0</v>
      </c>
      <c r="BU191" s="10"/>
      <c r="BV191" s="69">
        <f t="shared" si="163"/>
        <v>0</v>
      </c>
      <c r="BW191" s="3" t="s">
        <v>262</v>
      </c>
      <c r="BY191" s="23"/>
    </row>
    <row r="192" spans="1:77" ht="54" x14ac:dyDescent="0.35">
      <c r="A192" s="65" t="s">
        <v>263</v>
      </c>
      <c r="B192" s="73" t="s">
        <v>264</v>
      </c>
      <c r="C192" s="82" t="s">
        <v>39</v>
      </c>
      <c r="D192" s="10">
        <v>29781</v>
      </c>
      <c r="E192" s="10"/>
      <c r="F192" s="10">
        <f t="shared" si="164"/>
        <v>29781</v>
      </c>
      <c r="G192" s="10"/>
      <c r="H192" s="10">
        <f t="shared" si="165"/>
        <v>29781</v>
      </c>
      <c r="I192" s="10"/>
      <c r="J192" s="10">
        <f t="shared" si="166"/>
        <v>29781</v>
      </c>
      <c r="K192" s="10">
        <v>-3986.9029999999998</v>
      </c>
      <c r="L192" s="10">
        <f t="shared" si="167"/>
        <v>25794.097000000002</v>
      </c>
      <c r="M192" s="10">
        <v>3986.9029999999998</v>
      </c>
      <c r="N192" s="10">
        <f t="shared" si="168"/>
        <v>29781</v>
      </c>
      <c r="O192" s="10"/>
      <c r="P192" s="10">
        <f t="shared" si="169"/>
        <v>29781</v>
      </c>
      <c r="Q192" s="10"/>
      <c r="R192" s="10">
        <f t="shared" si="170"/>
        <v>29781</v>
      </c>
      <c r="S192" s="10"/>
      <c r="T192" s="10">
        <f t="shared" si="171"/>
        <v>29781</v>
      </c>
      <c r="U192" s="10"/>
      <c r="V192" s="10">
        <f t="shared" si="172"/>
        <v>29781</v>
      </c>
      <c r="W192" s="10"/>
      <c r="X192" s="10">
        <f t="shared" si="173"/>
        <v>29781</v>
      </c>
      <c r="Y192" s="10"/>
      <c r="Z192" s="10">
        <f t="shared" si="174"/>
        <v>29781</v>
      </c>
      <c r="AA192" s="10"/>
      <c r="AB192" s="10">
        <f t="shared" si="175"/>
        <v>29781</v>
      </c>
      <c r="AC192" s="10"/>
      <c r="AD192" s="69">
        <f t="shared" si="142"/>
        <v>29781</v>
      </c>
      <c r="AE192" s="10">
        <v>0</v>
      </c>
      <c r="AF192" s="10"/>
      <c r="AG192" s="10">
        <f t="shared" si="143"/>
        <v>0</v>
      </c>
      <c r="AH192" s="10"/>
      <c r="AI192" s="10">
        <f t="shared" si="144"/>
        <v>0</v>
      </c>
      <c r="AJ192" s="10"/>
      <c r="AK192" s="10">
        <f t="shared" si="145"/>
        <v>0</v>
      </c>
      <c r="AL192" s="10"/>
      <c r="AM192" s="10">
        <f t="shared" si="146"/>
        <v>0</v>
      </c>
      <c r="AN192" s="10"/>
      <c r="AO192" s="10">
        <f t="shared" si="147"/>
        <v>0</v>
      </c>
      <c r="AP192" s="10"/>
      <c r="AQ192" s="10">
        <f t="shared" si="148"/>
        <v>0</v>
      </c>
      <c r="AR192" s="10"/>
      <c r="AS192" s="10">
        <f t="shared" si="149"/>
        <v>0</v>
      </c>
      <c r="AT192" s="10"/>
      <c r="AU192" s="10">
        <f t="shared" si="150"/>
        <v>0</v>
      </c>
      <c r="AV192" s="10"/>
      <c r="AW192" s="10">
        <f t="shared" si="151"/>
        <v>0</v>
      </c>
      <c r="AX192" s="10"/>
      <c r="AY192" s="10">
        <f t="shared" si="152"/>
        <v>0</v>
      </c>
      <c r="AZ192" s="10"/>
      <c r="BA192" s="10">
        <f t="shared" si="153"/>
        <v>0</v>
      </c>
      <c r="BB192" s="10"/>
      <c r="BC192" s="69">
        <f t="shared" si="154"/>
        <v>0</v>
      </c>
      <c r="BD192" s="10">
        <v>0</v>
      </c>
      <c r="BE192" s="10"/>
      <c r="BF192" s="10">
        <f t="shared" si="155"/>
        <v>0</v>
      </c>
      <c r="BG192" s="10"/>
      <c r="BH192" s="10">
        <f t="shared" si="156"/>
        <v>0</v>
      </c>
      <c r="BI192" s="10"/>
      <c r="BJ192" s="10">
        <f t="shared" si="157"/>
        <v>0</v>
      </c>
      <c r="BK192" s="10"/>
      <c r="BL192" s="10">
        <f t="shared" si="158"/>
        <v>0</v>
      </c>
      <c r="BM192" s="10"/>
      <c r="BN192" s="11">
        <f t="shared" si="159"/>
        <v>0</v>
      </c>
      <c r="BO192" s="10"/>
      <c r="BP192" s="10">
        <f t="shared" si="160"/>
        <v>0</v>
      </c>
      <c r="BQ192" s="10"/>
      <c r="BR192" s="10">
        <f t="shared" si="161"/>
        <v>0</v>
      </c>
      <c r="BS192" s="10"/>
      <c r="BT192" s="10">
        <f t="shared" si="162"/>
        <v>0</v>
      </c>
      <c r="BU192" s="10"/>
      <c r="BV192" s="69">
        <f t="shared" si="163"/>
        <v>0</v>
      </c>
      <c r="BW192" s="3" t="s">
        <v>265</v>
      </c>
      <c r="BY192" s="23"/>
    </row>
    <row r="193" spans="1:77" ht="54" x14ac:dyDescent="0.35">
      <c r="A193" s="65" t="s">
        <v>266</v>
      </c>
      <c r="B193" s="73" t="s">
        <v>267</v>
      </c>
      <c r="C193" s="82" t="s">
        <v>39</v>
      </c>
      <c r="D193" s="10">
        <v>0</v>
      </c>
      <c r="E193" s="10"/>
      <c r="F193" s="10">
        <f t="shared" si="164"/>
        <v>0</v>
      </c>
      <c r="G193" s="10"/>
      <c r="H193" s="10">
        <f t="shared" si="165"/>
        <v>0</v>
      </c>
      <c r="I193" s="10"/>
      <c r="J193" s="10">
        <f t="shared" si="166"/>
        <v>0</v>
      </c>
      <c r="K193" s="10"/>
      <c r="L193" s="10">
        <f t="shared" si="167"/>
        <v>0</v>
      </c>
      <c r="M193" s="10"/>
      <c r="N193" s="10">
        <f t="shared" si="168"/>
        <v>0</v>
      </c>
      <c r="O193" s="10"/>
      <c r="P193" s="10">
        <f t="shared" si="169"/>
        <v>0</v>
      </c>
      <c r="Q193" s="10"/>
      <c r="R193" s="10">
        <f t="shared" si="170"/>
        <v>0</v>
      </c>
      <c r="S193" s="10"/>
      <c r="T193" s="10">
        <f t="shared" si="171"/>
        <v>0</v>
      </c>
      <c r="U193" s="10"/>
      <c r="V193" s="10">
        <f t="shared" si="172"/>
        <v>0</v>
      </c>
      <c r="W193" s="10"/>
      <c r="X193" s="10">
        <f t="shared" si="173"/>
        <v>0</v>
      </c>
      <c r="Y193" s="10"/>
      <c r="Z193" s="10">
        <f t="shared" si="174"/>
        <v>0</v>
      </c>
      <c r="AA193" s="10"/>
      <c r="AB193" s="10">
        <f t="shared" si="175"/>
        <v>0</v>
      </c>
      <c r="AC193" s="10"/>
      <c r="AD193" s="69">
        <f t="shared" si="142"/>
        <v>0</v>
      </c>
      <c r="AE193" s="10">
        <v>31210.5</v>
      </c>
      <c r="AF193" s="10"/>
      <c r="AG193" s="10">
        <f t="shared" si="143"/>
        <v>31210.5</v>
      </c>
      <c r="AH193" s="10"/>
      <c r="AI193" s="10">
        <f t="shared" si="144"/>
        <v>31210.5</v>
      </c>
      <c r="AJ193" s="10"/>
      <c r="AK193" s="10">
        <f t="shared" si="145"/>
        <v>31210.5</v>
      </c>
      <c r="AL193" s="10"/>
      <c r="AM193" s="10">
        <f t="shared" si="146"/>
        <v>31210.5</v>
      </c>
      <c r="AN193" s="10"/>
      <c r="AO193" s="10">
        <f t="shared" si="147"/>
        <v>31210.5</v>
      </c>
      <c r="AP193" s="10"/>
      <c r="AQ193" s="10">
        <f t="shared" si="148"/>
        <v>31210.5</v>
      </c>
      <c r="AR193" s="10"/>
      <c r="AS193" s="10">
        <f t="shared" si="149"/>
        <v>31210.5</v>
      </c>
      <c r="AT193" s="10"/>
      <c r="AU193" s="10">
        <f t="shared" si="150"/>
        <v>31210.5</v>
      </c>
      <c r="AV193" s="10"/>
      <c r="AW193" s="10">
        <f t="shared" si="151"/>
        <v>31210.5</v>
      </c>
      <c r="AX193" s="10"/>
      <c r="AY193" s="10">
        <f t="shared" si="152"/>
        <v>31210.5</v>
      </c>
      <c r="AZ193" s="10"/>
      <c r="BA193" s="10">
        <f t="shared" si="153"/>
        <v>31210.5</v>
      </c>
      <c r="BB193" s="10"/>
      <c r="BC193" s="69">
        <f t="shared" si="154"/>
        <v>31210.5</v>
      </c>
      <c r="BD193" s="10">
        <v>0</v>
      </c>
      <c r="BE193" s="10"/>
      <c r="BF193" s="10">
        <f t="shared" si="155"/>
        <v>0</v>
      </c>
      <c r="BG193" s="10"/>
      <c r="BH193" s="10">
        <f t="shared" si="156"/>
        <v>0</v>
      </c>
      <c r="BI193" s="10"/>
      <c r="BJ193" s="10">
        <f t="shared" si="157"/>
        <v>0</v>
      </c>
      <c r="BK193" s="10"/>
      <c r="BL193" s="10">
        <f t="shared" si="158"/>
        <v>0</v>
      </c>
      <c r="BM193" s="10"/>
      <c r="BN193" s="11">
        <f t="shared" si="159"/>
        <v>0</v>
      </c>
      <c r="BO193" s="10"/>
      <c r="BP193" s="10">
        <f t="shared" si="160"/>
        <v>0</v>
      </c>
      <c r="BQ193" s="10"/>
      <c r="BR193" s="10">
        <f t="shared" si="161"/>
        <v>0</v>
      </c>
      <c r="BS193" s="10"/>
      <c r="BT193" s="10">
        <f t="shared" si="162"/>
        <v>0</v>
      </c>
      <c r="BU193" s="10"/>
      <c r="BV193" s="69">
        <f t="shared" si="163"/>
        <v>0</v>
      </c>
      <c r="BW193" s="3" t="s">
        <v>268</v>
      </c>
      <c r="BY193" s="23"/>
    </row>
    <row r="194" spans="1:77" ht="54" x14ac:dyDescent="0.35">
      <c r="A194" s="65" t="s">
        <v>269</v>
      </c>
      <c r="B194" s="73" t="s">
        <v>270</v>
      </c>
      <c r="C194" s="82" t="s">
        <v>39</v>
      </c>
      <c r="D194" s="10">
        <v>0</v>
      </c>
      <c r="E194" s="10"/>
      <c r="F194" s="10">
        <f t="shared" si="164"/>
        <v>0</v>
      </c>
      <c r="G194" s="10"/>
      <c r="H194" s="10">
        <f t="shared" si="165"/>
        <v>0</v>
      </c>
      <c r="I194" s="10"/>
      <c r="J194" s="10">
        <f t="shared" si="166"/>
        <v>0</v>
      </c>
      <c r="K194" s="10"/>
      <c r="L194" s="10">
        <f t="shared" si="167"/>
        <v>0</v>
      </c>
      <c r="M194" s="10"/>
      <c r="N194" s="10">
        <f t="shared" si="168"/>
        <v>0</v>
      </c>
      <c r="O194" s="10"/>
      <c r="P194" s="10">
        <f t="shared" si="169"/>
        <v>0</v>
      </c>
      <c r="Q194" s="10"/>
      <c r="R194" s="10">
        <f t="shared" si="170"/>
        <v>0</v>
      </c>
      <c r="S194" s="10"/>
      <c r="T194" s="10">
        <f t="shared" si="171"/>
        <v>0</v>
      </c>
      <c r="U194" s="10"/>
      <c r="V194" s="10">
        <f t="shared" si="172"/>
        <v>0</v>
      </c>
      <c r="W194" s="10"/>
      <c r="X194" s="10">
        <f t="shared" si="173"/>
        <v>0</v>
      </c>
      <c r="Y194" s="10"/>
      <c r="Z194" s="10">
        <f t="shared" si="174"/>
        <v>0</v>
      </c>
      <c r="AA194" s="10"/>
      <c r="AB194" s="10">
        <f t="shared" si="175"/>
        <v>0</v>
      </c>
      <c r="AC194" s="10"/>
      <c r="AD194" s="69">
        <f t="shared" si="142"/>
        <v>0</v>
      </c>
      <c r="AE194" s="10">
        <v>0</v>
      </c>
      <c r="AF194" s="10"/>
      <c r="AG194" s="10">
        <f t="shared" si="143"/>
        <v>0</v>
      </c>
      <c r="AH194" s="10"/>
      <c r="AI194" s="10">
        <f t="shared" si="144"/>
        <v>0</v>
      </c>
      <c r="AJ194" s="10"/>
      <c r="AK194" s="10">
        <f t="shared" si="145"/>
        <v>0</v>
      </c>
      <c r="AL194" s="10"/>
      <c r="AM194" s="10">
        <f t="shared" si="146"/>
        <v>0</v>
      </c>
      <c r="AN194" s="10"/>
      <c r="AO194" s="10">
        <f t="shared" si="147"/>
        <v>0</v>
      </c>
      <c r="AP194" s="10"/>
      <c r="AQ194" s="10">
        <f t="shared" si="148"/>
        <v>0</v>
      </c>
      <c r="AR194" s="10"/>
      <c r="AS194" s="10">
        <f t="shared" si="149"/>
        <v>0</v>
      </c>
      <c r="AT194" s="10"/>
      <c r="AU194" s="10">
        <f t="shared" si="150"/>
        <v>0</v>
      </c>
      <c r="AV194" s="10"/>
      <c r="AW194" s="10">
        <f t="shared" si="151"/>
        <v>0</v>
      </c>
      <c r="AX194" s="10"/>
      <c r="AY194" s="10">
        <f t="shared" si="152"/>
        <v>0</v>
      </c>
      <c r="AZ194" s="10"/>
      <c r="BA194" s="10">
        <f t="shared" si="153"/>
        <v>0</v>
      </c>
      <c r="BB194" s="10"/>
      <c r="BC194" s="69">
        <f t="shared" si="154"/>
        <v>0</v>
      </c>
      <c r="BD194" s="10">
        <v>32708.6</v>
      </c>
      <c r="BE194" s="10"/>
      <c r="BF194" s="10">
        <f t="shared" si="155"/>
        <v>32708.6</v>
      </c>
      <c r="BG194" s="10"/>
      <c r="BH194" s="10">
        <f t="shared" si="156"/>
        <v>32708.6</v>
      </c>
      <c r="BI194" s="10"/>
      <c r="BJ194" s="10">
        <f t="shared" si="157"/>
        <v>32708.6</v>
      </c>
      <c r="BK194" s="10"/>
      <c r="BL194" s="10">
        <f t="shared" si="158"/>
        <v>32708.6</v>
      </c>
      <c r="BM194" s="10"/>
      <c r="BN194" s="11">
        <f t="shared" si="159"/>
        <v>32708.6</v>
      </c>
      <c r="BO194" s="10"/>
      <c r="BP194" s="10">
        <f t="shared" si="160"/>
        <v>32708.6</v>
      </c>
      <c r="BQ194" s="10"/>
      <c r="BR194" s="10">
        <f t="shared" si="161"/>
        <v>32708.6</v>
      </c>
      <c r="BS194" s="10"/>
      <c r="BT194" s="10">
        <f t="shared" si="162"/>
        <v>32708.6</v>
      </c>
      <c r="BU194" s="10"/>
      <c r="BV194" s="69">
        <f t="shared" si="163"/>
        <v>32708.6</v>
      </c>
      <c r="BW194" s="3" t="s">
        <v>271</v>
      </c>
      <c r="BY194" s="23"/>
    </row>
    <row r="195" spans="1:77" ht="17.25" customHeight="1" x14ac:dyDescent="0.35">
      <c r="A195" s="65"/>
      <c r="B195" s="88" t="s">
        <v>272</v>
      </c>
      <c r="C195" s="88"/>
      <c r="D195" s="10">
        <f>D18+D76+D120+D131+D159+D171+D176+D189</f>
        <v>5567816.5999999996</v>
      </c>
      <c r="E195" s="10">
        <f>E18+E76+E120+E131+E159+E171+E176+E189</f>
        <v>-68981.171000000002</v>
      </c>
      <c r="F195" s="10">
        <f t="shared" si="164"/>
        <v>5498835.4289999995</v>
      </c>
      <c r="G195" s="10">
        <f>G18+G76+G120+G131+G159+G171+G176+G189+G169</f>
        <v>-626761.71999999986</v>
      </c>
      <c r="H195" s="10">
        <f t="shared" si="165"/>
        <v>4872073.7089999998</v>
      </c>
      <c r="I195" s="10">
        <f>I18+I76+I120+I131+I159+I171+I176+I189+I169</f>
        <v>29454.86</v>
      </c>
      <c r="J195" s="10">
        <f t="shared" si="166"/>
        <v>4901528.5690000001</v>
      </c>
      <c r="K195" s="10">
        <f>K18+K76+K120+K131+K159+K171+K176+K189+K169</f>
        <v>327961.42799999996</v>
      </c>
      <c r="L195" s="10">
        <f t="shared" si="167"/>
        <v>5229489.9970000004</v>
      </c>
      <c r="M195" s="10">
        <f>M18+M76+M120+M131+M159+M171+M176+M189+M169</f>
        <v>465718.36399999994</v>
      </c>
      <c r="N195" s="10">
        <f t="shared" si="168"/>
        <v>5695208.3610000005</v>
      </c>
      <c r="O195" s="10">
        <f>O18+O76+O120+O131+O159+O171+O176+O189+O169</f>
        <v>23345.899000000001</v>
      </c>
      <c r="P195" s="10">
        <f t="shared" si="169"/>
        <v>5718554.2600000007</v>
      </c>
      <c r="Q195" s="10">
        <f>Q18+Q76+Q120+Q131+Q159+Q171+Q176+Q189+Q169</f>
        <v>594712.44099999999</v>
      </c>
      <c r="R195" s="10">
        <f t="shared" si="170"/>
        <v>6313266.7010000004</v>
      </c>
      <c r="S195" s="10">
        <f>S18+S76+S120+S131+S159+S171+S176+S189+S169</f>
        <v>324.98099999999999</v>
      </c>
      <c r="T195" s="10">
        <f t="shared" si="171"/>
        <v>6313591.682</v>
      </c>
      <c r="U195" s="10">
        <f>U18+U76+U120+U131+U159+U171+U176+U189+U169</f>
        <v>0</v>
      </c>
      <c r="V195" s="10">
        <f t="shared" si="172"/>
        <v>6313591.682</v>
      </c>
      <c r="W195" s="10">
        <f>W18+W76+W120+W131+W159+W171+W176+W189+W169</f>
        <v>1714.0159999999887</v>
      </c>
      <c r="X195" s="10">
        <f t="shared" si="173"/>
        <v>6315305.6979999999</v>
      </c>
      <c r="Y195" s="10">
        <f>Y18+Y76+Y120+Y131+Y159+Y171+Y176+Y189+Y169</f>
        <v>6019.2179999999998</v>
      </c>
      <c r="Z195" s="10">
        <f t="shared" si="174"/>
        <v>6321324.9160000002</v>
      </c>
      <c r="AA195" s="10">
        <f>AA18+AA76+AA120+AA131+AA159+AA171+AA176+AA189+AA169</f>
        <v>0</v>
      </c>
      <c r="AB195" s="10">
        <f t="shared" si="175"/>
        <v>6321324.9160000002</v>
      </c>
      <c r="AC195" s="10">
        <f>AC18+AC76+AC120+AC131+AC159+AC171+AC176+AC189+AC169</f>
        <v>128717.31199999998</v>
      </c>
      <c r="AD195" s="69">
        <f t="shared" si="142"/>
        <v>6450042.2280000001</v>
      </c>
      <c r="AE195" s="10">
        <f>AE18+AE76+AE120+AE131+AE159+AE171+AE176+AE189</f>
        <v>4489082.5</v>
      </c>
      <c r="AF195" s="10">
        <f>AF18+AF76+AF120+AF131+AF159+AF171+AF176+AF189</f>
        <v>4975.3069999999989</v>
      </c>
      <c r="AG195" s="10">
        <f t="shared" si="143"/>
        <v>4494057.807</v>
      </c>
      <c r="AH195" s="10">
        <f>AH18+AH76+AH120+AH131+AH159+AH171+AH176+AH189+AH169</f>
        <v>977618.13899999997</v>
      </c>
      <c r="AI195" s="10">
        <f t="shared" si="144"/>
        <v>5471675.9460000005</v>
      </c>
      <c r="AJ195" s="10">
        <f>AJ18+AJ76+AJ120+AJ131+AJ159+AJ171+AJ176+AJ189+AJ169</f>
        <v>11818.026999999973</v>
      </c>
      <c r="AK195" s="10">
        <f t="shared" si="145"/>
        <v>5483493.9730000002</v>
      </c>
      <c r="AL195" s="10">
        <f>AL18+AL76+AL120+AL131+AL159+AL171+AL176+AL189+AL169</f>
        <v>-4998.4359999999997</v>
      </c>
      <c r="AM195" s="10">
        <f t="shared" si="146"/>
        <v>5478495.5370000005</v>
      </c>
      <c r="AN195" s="10">
        <f>AN18+AN76+AN120+AN131+AN159+AN171+AN176+AN189+AN169</f>
        <v>156443.87800000003</v>
      </c>
      <c r="AO195" s="10">
        <f t="shared" si="147"/>
        <v>5634939.415000001</v>
      </c>
      <c r="AP195" s="10">
        <f>AP18+AP76+AP120+AP131+AP159+AP171+AP176+AP189+AP169</f>
        <v>0</v>
      </c>
      <c r="AQ195" s="10">
        <f t="shared" si="148"/>
        <v>5634939.415000001</v>
      </c>
      <c r="AR195" s="10">
        <f>AR18+AR76+AR120+AR131+AR159+AR171+AR176+AR189+AR169</f>
        <v>238150.53300000005</v>
      </c>
      <c r="AS195" s="10">
        <f t="shared" si="149"/>
        <v>5873089.9480000008</v>
      </c>
      <c r="AT195" s="10">
        <f>AT18+AT76+AT120+AT131+AT159+AT171+AT176+AT189+AT169</f>
        <v>-579.1</v>
      </c>
      <c r="AU195" s="10">
        <f t="shared" si="150"/>
        <v>5872510.8480000012</v>
      </c>
      <c r="AV195" s="10">
        <f>AV18+AV76+AV120+AV131+AV159+AV171+AV176+AV189+AV169</f>
        <v>0</v>
      </c>
      <c r="AW195" s="10">
        <f t="shared" si="151"/>
        <v>5872510.8480000012</v>
      </c>
      <c r="AX195" s="10">
        <f>AX18+AX76+AX120+AX131+AX159+AX171+AX176+AX189+AX169</f>
        <v>121585.44499999999</v>
      </c>
      <c r="AY195" s="10">
        <f t="shared" si="152"/>
        <v>5994096.2930000015</v>
      </c>
      <c r="AZ195" s="10">
        <f>AZ18+AZ76+AZ120+AZ131+AZ159+AZ171+AZ176+AZ189+AZ169</f>
        <v>513907.47700000001</v>
      </c>
      <c r="BA195" s="10">
        <f t="shared" si="153"/>
        <v>6508003.7700000014</v>
      </c>
      <c r="BB195" s="10">
        <f>BB18+BB76+BB120+BB131+BB159+BB171+BB176+BB189+BB169</f>
        <v>0</v>
      </c>
      <c r="BC195" s="69">
        <f t="shared" si="154"/>
        <v>6508003.7700000014</v>
      </c>
      <c r="BD195" s="10">
        <f>BD18+BD76+BD120+BD131+BD159+BD171+BD176+BD189</f>
        <v>3929971.9999999995</v>
      </c>
      <c r="BE195" s="10">
        <f>BE18+BE76+BE120+BE131+BE159+BE171+BE176+BE189</f>
        <v>-70868.899999999994</v>
      </c>
      <c r="BF195" s="10">
        <f t="shared" si="155"/>
        <v>3859103.0999999996</v>
      </c>
      <c r="BG195" s="10">
        <f>BG18+BG76+BG120+BG131+BG159+BG171+BG176+BG189+BG169</f>
        <v>380618.08399999997</v>
      </c>
      <c r="BH195" s="10">
        <f t="shared" si="156"/>
        <v>4239721.1839999994</v>
      </c>
      <c r="BI195" s="10">
        <f>BI18+BI76+BI120+BI131+BI159+BI171+BI176+BI189+BI169</f>
        <v>0</v>
      </c>
      <c r="BJ195" s="10">
        <f t="shared" si="157"/>
        <v>4239721.1839999994</v>
      </c>
      <c r="BK195" s="10">
        <f>BK18+BK76+BK120+BK131+BK159+BK171+BK176+BK189+BK169</f>
        <v>250797.6</v>
      </c>
      <c r="BL195" s="10">
        <f t="shared" si="158"/>
        <v>4490518.7839999991</v>
      </c>
      <c r="BM195" s="10">
        <f>BM18+BM76+BM120+BM131+BM159+BM171+BM176+BM189+BM169</f>
        <v>0</v>
      </c>
      <c r="BN195" s="11">
        <f t="shared" si="159"/>
        <v>4490518.7839999991</v>
      </c>
      <c r="BO195" s="10">
        <f>BO18+BO76+BO120+BO131+BO159+BO171+BO176+BO189+BO169</f>
        <v>960.19200000003912</v>
      </c>
      <c r="BP195" s="10">
        <f t="shared" si="160"/>
        <v>4491478.9759999989</v>
      </c>
      <c r="BQ195" s="10">
        <f>BQ18+BQ76+BQ120+BQ131+BQ159+BQ171+BQ176+BQ189+BQ169</f>
        <v>27554.688999999998</v>
      </c>
      <c r="BR195" s="10">
        <f t="shared" si="161"/>
        <v>4519033.6649999991</v>
      </c>
      <c r="BS195" s="10">
        <f>BS18+BS76+BS120+BS131+BS159+BS171+BS176+BS189+BS169</f>
        <v>693336.95799999998</v>
      </c>
      <c r="BT195" s="10">
        <f t="shared" si="162"/>
        <v>5212370.6229999987</v>
      </c>
      <c r="BU195" s="10">
        <f>BU18+BU76+BU120+BU131+BU159+BU171+BU176+BU189+BU169</f>
        <v>0</v>
      </c>
      <c r="BV195" s="69">
        <f t="shared" si="163"/>
        <v>5212370.6229999987</v>
      </c>
      <c r="BW195" s="1"/>
      <c r="BX195" s="1"/>
      <c r="BY195" s="23"/>
    </row>
    <row r="196" spans="1:77" ht="17.25" customHeight="1" x14ac:dyDescent="0.35">
      <c r="A196" s="65"/>
      <c r="B196" s="88" t="s">
        <v>273</v>
      </c>
      <c r="C196" s="88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69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69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1"/>
      <c r="BO196" s="10"/>
      <c r="BP196" s="10"/>
      <c r="BQ196" s="10"/>
      <c r="BR196" s="10"/>
      <c r="BS196" s="10"/>
      <c r="BT196" s="10"/>
      <c r="BU196" s="10"/>
      <c r="BV196" s="69"/>
      <c r="BY196" s="23"/>
    </row>
    <row r="197" spans="1:77" ht="17.25" customHeight="1" x14ac:dyDescent="0.35">
      <c r="A197" s="65"/>
      <c r="B197" s="89" t="s">
        <v>160</v>
      </c>
      <c r="C197" s="89"/>
      <c r="D197" s="10">
        <f>D134</f>
        <v>14572.000000000002</v>
      </c>
      <c r="E197" s="10">
        <f>E134</f>
        <v>0</v>
      </c>
      <c r="F197" s="10">
        <f t="shared" si="164"/>
        <v>14572.000000000002</v>
      </c>
      <c r="G197" s="10">
        <f>G134</f>
        <v>0</v>
      </c>
      <c r="H197" s="10">
        <f t="shared" si="165"/>
        <v>14572.000000000002</v>
      </c>
      <c r="I197" s="10">
        <f>I134</f>
        <v>0</v>
      </c>
      <c r="J197" s="10">
        <f t="shared" si="166"/>
        <v>14572.000000000002</v>
      </c>
      <c r="K197" s="10">
        <f>K134</f>
        <v>0</v>
      </c>
      <c r="L197" s="10">
        <f t="shared" si="167"/>
        <v>14572.000000000002</v>
      </c>
      <c r="M197" s="10">
        <f>M134</f>
        <v>0</v>
      </c>
      <c r="N197" s="10">
        <f t="shared" si="168"/>
        <v>14572.000000000002</v>
      </c>
      <c r="O197" s="10">
        <f>O134</f>
        <v>0</v>
      </c>
      <c r="P197" s="10">
        <f t="shared" si="169"/>
        <v>14572.000000000002</v>
      </c>
      <c r="Q197" s="10">
        <f>Q134</f>
        <v>0</v>
      </c>
      <c r="R197" s="10">
        <f t="shared" si="170"/>
        <v>14572.000000000002</v>
      </c>
      <c r="S197" s="10">
        <f>S134</f>
        <v>0</v>
      </c>
      <c r="T197" s="10">
        <f t="shared" si="171"/>
        <v>14572.000000000002</v>
      </c>
      <c r="U197" s="10">
        <f>U134</f>
        <v>0</v>
      </c>
      <c r="V197" s="10">
        <f t="shared" si="172"/>
        <v>14572.000000000002</v>
      </c>
      <c r="W197" s="10">
        <f>W134</f>
        <v>0</v>
      </c>
      <c r="X197" s="10">
        <f t="shared" si="173"/>
        <v>14572.000000000002</v>
      </c>
      <c r="Y197" s="10">
        <f>Y134</f>
        <v>0</v>
      </c>
      <c r="Z197" s="10">
        <f t="shared" si="174"/>
        <v>14572.000000000002</v>
      </c>
      <c r="AA197" s="10">
        <f>AA134</f>
        <v>0</v>
      </c>
      <c r="AB197" s="10">
        <f t="shared" si="175"/>
        <v>14572.000000000002</v>
      </c>
      <c r="AC197" s="10">
        <f>AC134</f>
        <v>0</v>
      </c>
      <c r="AD197" s="69">
        <f t="shared" si="142"/>
        <v>14572.000000000002</v>
      </c>
      <c r="AE197" s="10">
        <f>AE134</f>
        <v>40592.799999999996</v>
      </c>
      <c r="AF197" s="10">
        <f>AF134</f>
        <v>0</v>
      </c>
      <c r="AG197" s="10">
        <f t="shared" si="143"/>
        <v>40592.799999999996</v>
      </c>
      <c r="AH197" s="10">
        <f>AH134</f>
        <v>0</v>
      </c>
      <c r="AI197" s="10">
        <f t="shared" si="144"/>
        <v>40592.799999999996</v>
      </c>
      <c r="AJ197" s="10">
        <f>AJ134</f>
        <v>0</v>
      </c>
      <c r="AK197" s="10">
        <f t="shared" si="145"/>
        <v>40592.799999999996</v>
      </c>
      <c r="AL197" s="10">
        <f>AL134</f>
        <v>0</v>
      </c>
      <c r="AM197" s="10">
        <f t="shared" si="146"/>
        <v>40592.799999999996</v>
      </c>
      <c r="AN197" s="10">
        <f>AN134</f>
        <v>0</v>
      </c>
      <c r="AO197" s="10">
        <f t="shared" si="147"/>
        <v>40592.799999999996</v>
      </c>
      <c r="AP197" s="10">
        <f>AP134</f>
        <v>0</v>
      </c>
      <c r="AQ197" s="10">
        <f t="shared" si="148"/>
        <v>40592.799999999996</v>
      </c>
      <c r="AR197" s="10">
        <f>AR134</f>
        <v>78652.098999999987</v>
      </c>
      <c r="AS197" s="10">
        <f t="shared" si="149"/>
        <v>119244.89899999998</v>
      </c>
      <c r="AT197" s="10">
        <f>AT134</f>
        <v>0</v>
      </c>
      <c r="AU197" s="10">
        <f t="shared" si="150"/>
        <v>119244.89899999998</v>
      </c>
      <c r="AV197" s="10">
        <f>AV134</f>
        <v>0</v>
      </c>
      <c r="AW197" s="10">
        <f t="shared" si="151"/>
        <v>119244.89899999998</v>
      </c>
      <c r="AX197" s="10">
        <f>AX134</f>
        <v>0</v>
      </c>
      <c r="AY197" s="10">
        <f t="shared" si="152"/>
        <v>119244.89899999998</v>
      </c>
      <c r="AZ197" s="10">
        <f>AZ134</f>
        <v>0</v>
      </c>
      <c r="BA197" s="10">
        <f t="shared" si="153"/>
        <v>119244.89899999998</v>
      </c>
      <c r="BB197" s="10">
        <f>BB134</f>
        <v>0</v>
      </c>
      <c r="BC197" s="69">
        <f t="shared" si="154"/>
        <v>119244.89899999998</v>
      </c>
      <c r="BD197" s="10">
        <f>BD134</f>
        <v>10393.299999999999</v>
      </c>
      <c r="BE197" s="10">
        <f>BE134</f>
        <v>0</v>
      </c>
      <c r="BF197" s="10">
        <f t="shared" si="155"/>
        <v>10393.299999999999</v>
      </c>
      <c r="BG197" s="10">
        <f>BG134</f>
        <v>0</v>
      </c>
      <c r="BH197" s="10">
        <f t="shared" si="156"/>
        <v>10393.299999999999</v>
      </c>
      <c r="BI197" s="10">
        <f>BI134</f>
        <v>0</v>
      </c>
      <c r="BJ197" s="10">
        <f t="shared" si="157"/>
        <v>10393.299999999999</v>
      </c>
      <c r="BK197" s="10">
        <f>BK134</f>
        <v>0</v>
      </c>
      <c r="BL197" s="10">
        <f t="shared" si="158"/>
        <v>10393.299999999999</v>
      </c>
      <c r="BM197" s="10">
        <f>BM134</f>
        <v>0</v>
      </c>
      <c r="BN197" s="11">
        <f t="shared" si="159"/>
        <v>10393.299999999999</v>
      </c>
      <c r="BO197" s="10">
        <f>BO134</f>
        <v>0</v>
      </c>
      <c r="BP197" s="10">
        <f t="shared" si="160"/>
        <v>10393.299999999999</v>
      </c>
      <c r="BQ197" s="10">
        <f>BQ134</f>
        <v>0</v>
      </c>
      <c r="BR197" s="10">
        <f t="shared" si="161"/>
        <v>10393.299999999999</v>
      </c>
      <c r="BS197" s="10">
        <f>BS134</f>
        <v>0</v>
      </c>
      <c r="BT197" s="10">
        <f t="shared" si="162"/>
        <v>10393.299999999999</v>
      </c>
      <c r="BU197" s="10">
        <f>BU134</f>
        <v>0</v>
      </c>
      <c r="BV197" s="69">
        <f t="shared" si="163"/>
        <v>10393.299999999999</v>
      </c>
      <c r="BY197" s="23"/>
    </row>
    <row r="198" spans="1:77" ht="17.25" customHeight="1" x14ac:dyDescent="0.35">
      <c r="A198" s="65"/>
      <c r="B198" s="88" t="s">
        <v>34</v>
      </c>
      <c r="C198" s="88"/>
      <c r="D198" s="10">
        <f>D21+D79+D123+D162</f>
        <v>1249242.7</v>
      </c>
      <c r="E198" s="10">
        <f>E21+E79+E123+E162</f>
        <v>0</v>
      </c>
      <c r="F198" s="10">
        <f t="shared" si="164"/>
        <v>1249242.7</v>
      </c>
      <c r="G198" s="10">
        <f>G21+G79+G123+G162</f>
        <v>-96028.394</v>
      </c>
      <c r="H198" s="10">
        <f t="shared" si="165"/>
        <v>1153214.3059999999</v>
      </c>
      <c r="I198" s="10">
        <f>I21+I79+I123+I162</f>
        <v>0</v>
      </c>
      <c r="J198" s="10">
        <f t="shared" si="166"/>
        <v>1153214.3059999999</v>
      </c>
      <c r="K198" s="10">
        <f>K21+K79+K123+K162</f>
        <v>106161.625</v>
      </c>
      <c r="L198" s="10">
        <f t="shared" si="167"/>
        <v>1259375.9309999999</v>
      </c>
      <c r="M198" s="10">
        <f>M21+M79+M123+M162</f>
        <v>0</v>
      </c>
      <c r="N198" s="10">
        <f t="shared" si="168"/>
        <v>1259375.9309999999</v>
      </c>
      <c r="O198" s="10">
        <f>O21+O79+O123+O162</f>
        <v>0</v>
      </c>
      <c r="P198" s="10">
        <f t="shared" si="169"/>
        <v>1259375.9309999999</v>
      </c>
      <c r="Q198" s="10">
        <f>Q21+Q79+Q123+Q162</f>
        <v>23800</v>
      </c>
      <c r="R198" s="10">
        <f t="shared" si="170"/>
        <v>1283175.9309999999</v>
      </c>
      <c r="S198" s="10">
        <f>S21+S79+S123+S162</f>
        <v>0</v>
      </c>
      <c r="T198" s="10">
        <f t="shared" si="171"/>
        <v>1283175.9309999999</v>
      </c>
      <c r="U198" s="10">
        <f>U21+U79+U123+U162</f>
        <v>0</v>
      </c>
      <c r="V198" s="10">
        <f t="shared" si="172"/>
        <v>1283175.9309999999</v>
      </c>
      <c r="W198" s="10">
        <f>W21+W79+W123+W162</f>
        <v>9358.93</v>
      </c>
      <c r="X198" s="10">
        <f t="shared" si="173"/>
        <v>1292534.8609999998</v>
      </c>
      <c r="Y198" s="10">
        <f>Y21+Y79+Y123+Y162</f>
        <v>0</v>
      </c>
      <c r="Z198" s="10">
        <f t="shared" si="174"/>
        <v>1292534.8609999998</v>
      </c>
      <c r="AA198" s="10">
        <f>AA21+AA79+AA123+AA162</f>
        <v>0</v>
      </c>
      <c r="AB198" s="10">
        <f t="shared" si="175"/>
        <v>1292534.8609999998</v>
      </c>
      <c r="AC198" s="10">
        <f>AC21+AC79+AC123+AC162</f>
        <v>0</v>
      </c>
      <c r="AD198" s="69">
        <f t="shared" si="142"/>
        <v>1292534.8609999998</v>
      </c>
      <c r="AE198" s="10">
        <f>AE21+AE79+AE123+AE162</f>
        <v>715222.20000000007</v>
      </c>
      <c r="AF198" s="10">
        <f>AF21+AF79+AF123+AF162</f>
        <v>0</v>
      </c>
      <c r="AG198" s="10">
        <f t="shared" si="143"/>
        <v>715222.20000000007</v>
      </c>
      <c r="AH198" s="10">
        <f>AH21+AH79+AH123+AH162</f>
        <v>746029.62399999995</v>
      </c>
      <c r="AI198" s="10">
        <f t="shared" si="144"/>
        <v>1461251.824</v>
      </c>
      <c r="AJ198" s="10">
        <f>AJ21+AJ79+AJ123+AJ162</f>
        <v>34761.445000000007</v>
      </c>
      <c r="AK198" s="10">
        <f t="shared" si="145"/>
        <v>1496013.2690000001</v>
      </c>
      <c r="AL198" s="10">
        <f>AL21+AL79+AL123+AL162</f>
        <v>0</v>
      </c>
      <c r="AM198" s="10">
        <f t="shared" si="146"/>
        <v>1496013.2690000001</v>
      </c>
      <c r="AN198" s="10">
        <f>AN21+AN79+AN123+AN162</f>
        <v>0</v>
      </c>
      <c r="AO198" s="10">
        <f t="shared" si="147"/>
        <v>1496013.2690000001</v>
      </c>
      <c r="AP198" s="10">
        <f>AP21+AP79+AP123+AP162</f>
        <v>0</v>
      </c>
      <c r="AQ198" s="10">
        <f t="shared" si="148"/>
        <v>1496013.2690000001</v>
      </c>
      <c r="AR198" s="10">
        <f>AR21+AR79+AR123+AR162</f>
        <v>0</v>
      </c>
      <c r="AS198" s="10">
        <f t="shared" si="149"/>
        <v>1496013.2690000001</v>
      </c>
      <c r="AT198" s="10">
        <f>AT21+AT79+AT123+AT162</f>
        <v>0</v>
      </c>
      <c r="AU198" s="10">
        <f t="shared" si="150"/>
        <v>1496013.2690000001</v>
      </c>
      <c r="AV198" s="10">
        <f>AV21+AV79+AV123+AV162</f>
        <v>0</v>
      </c>
      <c r="AW198" s="10">
        <f t="shared" si="151"/>
        <v>1496013.2690000001</v>
      </c>
      <c r="AX198" s="10">
        <f>AX21+AX79+AX123+AX162</f>
        <v>43784.469999999994</v>
      </c>
      <c r="AY198" s="10">
        <f t="shared" si="152"/>
        <v>1539797.7390000001</v>
      </c>
      <c r="AZ198" s="10">
        <f>AZ21+AZ79+AZ123+AZ162</f>
        <v>0</v>
      </c>
      <c r="BA198" s="10">
        <f t="shared" si="153"/>
        <v>1539797.7390000001</v>
      </c>
      <c r="BB198" s="10">
        <f>BB21+BB79+BB123+BB162</f>
        <v>0</v>
      </c>
      <c r="BC198" s="69">
        <f t="shared" si="154"/>
        <v>1539797.7390000001</v>
      </c>
      <c r="BD198" s="10">
        <f>BD21+BD79+BD123+BD162</f>
        <v>241189.8</v>
      </c>
      <c r="BE198" s="10">
        <f>BE21+BE79+BE123+BE162</f>
        <v>0</v>
      </c>
      <c r="BF198" s="10">
        <f t="shared" si="155"/>
        <v>241189.8</v>
      </c>
      <c r="BG198" s="10">
        <f>BG21+BG79+BG123+BG162</f>
        <v>0</v>
      </c>
      <c r="BH198" s="10">
        <f t="shared" si="156"/>
        <v>241189.8</v>
      </c>
      <c r="BI198" s="10">
        <f>BI21+BI79+BI123+BI162</f>
        <v>0</v>
      </c>
      <c r="BJ198" s="10">
        <f t="shared" si="157"/>
        <v>241189.8</v>
      </c>
      <c r="BK198" s="10">
        <f>BK21+BK79+BK123+BK162</f>
        <v>0</v>
      </c>
      <c r="BL198" s="10">
        <f t="shared" si="158"/>
        <v>241189.8</v>
      </c>
      <c r="BM198" s="10">
        <f>BM21+BM79+BM123+BM162</f>
        <v>0</v>
      </c>
      <c r="BN198" s="11">
        <f t="shared" si="159"/>
        <v>241189.8</v>
      </c>
      <c r="BO198" s="10">
        <f>BO21+BO79+BO123+BO162</f>
        <v>0</v>
      </c>
      <c r="BP198" s="10">
        <f t="shared" si="160"/>
        <v>241189.8</v>
      </c>
      <c r="BQ198" s="10">
        <f>BQ21+BQ79+BQ123+BQ162</f>
        <v>0</v>
      </c>
      <c r="BR198" s="10">
        <f t="shared" si="161"/>
        <v>241189.8</v>
      </c>
      <c r="BS198" s="10">
        <f>BS21+BS79+BS123+BS162</f>
        <v>0</v>
      </c>
      <c r="BT198" s="10">
        <f t="shared" si="162"/>
        <v>241189.8</v>
      </c>
      <c r="BU198" s="10">
        <f>BU21+BU79+BU123+BU162</f>
        <v>0</v>
      </c>
      <c r="BV198" s="69">
        <f t="shared" si="163"/>
        <v>241189.8</v>
      </c>
      <c r="BY198" s="23"/>
    </row>
    <row r="199" spans="1:77" ht="17.25" customHeight="1" x14ac:dyDescent="0.35">
      <c r="A199" s="65"/>
      <c r="B199" s="88" t="s">
        <v>55</v>
      </c>
      <c r="C199" s="88"/>
      <c r="D199" s="10">
        <f>D22+D80+D163</f>
        <v>2064318</v>
      </c>
      <c r="E199" s="10">
        <f>E22+E80+E163</f>
        <v>0</v>
      </c>
      <c r="F199" s="10">
        <f t="shared" si="164"/>
        <v>2064318</v>
      </c>
      <c r="G199" s="10">
        <f>G22+G80+G163</f>
        <v>-1344806.76</v>
      </c>
      <c r="H199" s="10">
        <f t="shared" si="165"/>
        <v>719511.24</v>
      </c>
      <c r="I199" s="10">
        <f>I22+I80+I163</f>
        <v>0</v>
      </c>
      <c r="J199" s="10">
        <f t="shared" si="166"/>
        <v>719511.24</v>
      </c>
      <c r="K199" s="10">
        <f>K22+K80+K163</f>
        <v>111172.70600000001</v>
      </c>
      <c r="L199" s="10">
        <f t="shared" si="167"/>
        <v>830683.946</v>
      </c>
      <c r="M199" s="10">
        <f>M22+M80+M163</f>
        <v>0</v>
      </c>
      <c r="N199" s="10">
        <f t="shared" si="168"/>
        <v>830683.946</v>
      </c>
      <c r="O199" s="10">
        <f>O22+O80+O163</f>
        <v>0</v>
      </c>
      <c r="P199" s="10">
        <f t="shared" si="169"/>
        <v>830683.946</v>
      </c>
      <c r="Q199" s="10">
        <f>Q22+Q80+Q163</f>
        <v>0</v>
      </c>
      <c r="R199" s="10">
        <f t="shared" si="170"/>
        <v>830683.946</v>
      </c>
      <c r="S199" s="10">
        <f>S22+S80+S163</f>
        <v>0</v>
      </c>
      <c r="T199" s="10">
        <f t="shared" si="171"/>
        <v>830683.946</v>
      </c>
      <c r="U199" s="10">
        <f>U22+U80+U163</f>
        <v>0</v>
      </c>
      <c r="V199" s="10">
        <f t="shared" si="172"/>
        <v>830683.946</v>
      </c>
      <c r="W199" s="10">
        <f>W22+W80+W163</f>
        <v>99276.915999999997</v>
      </c>
      <c r="X199" s="10">
        <f t="shared" si="173"/>
        <v>929960.86199999996</v>
      </c>
      <c r="Y199" s="10">
        <f>Y22+Y80+Y163</f>
        <v>0</v>
      </c>
      <c r="Z199" s="10">
        <f t="shared" si="174"/>
        <v>929960.86199999996</v>
      </c>
      <c r="AA199" s="10">
        <f>AA22+AA80+AA163</f>
        <v>0</v>
      </c>
      <c r="AB199" s="10">
        <f t="shared" si="175"/>
        <v>929960.86199999996</v>
      </c>
      <c r="AC199" s="10">
        <f>AC22+AC80+AC163</f>
        <v>0</v>
      </c>
      <c r="AD199" s="69">
        <f t="shared" si="142"/>
        <v>929960.86199999996</v>
      </c>
      <c r="AE199" s="10">
        <f>AE22+AE80+AE163</f>
        <v>550659.80000000005</v>
      </c>
      <c r="AF199" s="10">
        <f>AF22+AF80+AF163</f>
        <v>0</v>
      </c>
      <c r="AG199" s="10">
        <f t="shared" si="143"/>
        <v>550659.80000000005</v>
      </c>
      <c r="AH199" s="10">
        <f>AH22+AH80+AH163</f>
        <v>-352144.3</v>
      </c>
      <c r="AI199" s="10">
        <f t="shared" si="144"/>
        <v>198515.50000000006</v>
      </c>
      <c r="AJ199" s="10">
        <f>AJ22+AJ80+AJ163</f>
        <v>0</v>
      </c>
      <c r="AK199" s="10">
        <f t="shared" si="145"/>
        <v>198515.50000000006</v>
      </c>
      <c r="AL199" s="10">
        <f>AL22+AL80+AL163</f>
        <v>0</v>
      </c>
      <c r="AM199" s="10">
        <f t="shared" si="146"/>
        <v>198515.50000000006</v>
      </c>
      <c r="AN199" s="10">
        <f>AN22+AN80+AN163</f>
        <v>0</v>
      </c>
      <c r="AO199" s="10">
        <f t="shared" si="147"/>
        <v>198515.50000000006</v>
      </c>
      <c r="AP199" s="10">
        <f>AP22+AP80+AP163</f>
        <v>0</v>
      </c>
      <c r="AQ199" s="10">
        <f t="shared" si="148"/>
        <v>198515.50000000006</v>
      </c>
      <c r="AR199" s="10">
        <f>AR22+AR80+AR163</f>
        <v>0</v>
      </c>
      <c r="AS199" s="10">
        <f t="shared" si="149"/>
        <v>198515.50000000006</v>
      </c>
      <c r="AT199" s="10">
        <f>AT22+AT80+AT163</f>
        <v>0</v>
      </c>
      <c r="AU199" s="10">
        <f t="shared" si="150"/>
        <v>198515.50000000006</v>
      </c>
      <c r="AV199" s="10">
        <f>AV22+AV80+AV163</f>
        <v>0</v>
      </c>
      <c r="AW199" s="10">
        <f t="shared" si="151"/>
        <v>198515.50000000006</v>
      </c>
      <c r="AX199" s="10">
        <f>AX22+AX80+AX163</f>
        <v>0</v>
      </c>
      <c r="AY199" s="10">
        <f t="shared" si="152"/>
        <v>198515.50000000006</v>
      </c>
      <c r="AZ199" s="10">
        <f>AZ22+AZ80+AZ163</f>
        <v>0</v>
      </c>
      <c r="BA199" s="10">
        <f t="shared" si="153"/>
        <v>198515.50000000006</v>
      </c>
      <c r="BB199" s="10">
        <f>BB22+BB80+BB163</f>
        <v>0</v>
      </c>
      <c r="BC199" s="69">
        <f t="shared" si="154"/>
        <v>198515.50000000006</v>
      </c>
      <c r="BD199" s="10">
        <f>BD22+BD80+BD163</f>
        <v>200913.8</v>
      </c>
      <c r="BE199" s="10">
        <f>BE22+BE80+BE163</f>
        <v>0</v>
      </c>
      <c r="BF199" s="10">
        <f t="shared" si="155"/>
        <v>200913.8</v>
      </c>
      <c r="BG199" s="10">
        <f>BG22+BG80+BG163</f>
        <v>0</v>
      </c>
      <c r="BH199" s="10">
        <f t="shared" si="156"/>
        <v>200913.8</v>
      </c>
      <c r="BI199" s="10">
        <f>BI22+BI80+BI163</f>
        <v>0</v>
      </c>
      <c r="BJ199" s="10">
        <f t="shared" si="157"/>
        <v>200913.8</v>
      </c>
      <c r="BK199" s="10">
        <f>BK22+BK80+BK163</f>
        <v>0</v>
      </c>
      <c r="BL199" s="10">
        <f t="shared" si="158"/>
        <v>200913.8</v>
      </c>
      <c r="BM199" s="10">
        <f>BM22+BM80+BM163</f>
        <v>0</v>
      </c>
      <c r="BN199" s="11">
        <f t="shared" si="159"/>
        <v>200913.8</v>
      </c>
      <c r="BO199" s="10">
        <f>BO22+BO80+BO163</f>
        <v>0</v>
      </c>
      <c r="BP199" s="10">
        <f t="shared" si="160"/>
        <v>200913.8</v>
      </c>
      <c r="BQ199" s="10">
        <f>BQ22+BQ80+BQ163</f>
        <v>0</v>
      </c>
      <c r="BR199" s="10">
        <f t="shared" si="161"/>
        <v>200913.8</v>
      </c>
      <c r="BS199" s="10">
        <f>BS22+BS80+BS163</f>
        <v>0</v>
      </c>
      <c r="BT199" s="10">
        <f t="shared" si="162"/>
        <v>200913.8</v>
      </c>
      <c r="BU199" s="10">
        <f>BU22+BU80+BU163</f>
        <v>0</v>
      </c>
      <c r="BV199" s="69">
        <f t="shared" si="163"/>
        <v>200913.8</v>
      </c>
      <c r="BY199" s="23"/>
    </row>
    <row r="200" spans="1:77" ht="17.25" customHeight="1" x14ac:dyDescent="0.35">
      <c r="A200" s="65"/>
      <c r="B200" s="88" t="s">
        <v>36</v>
      </c>
      <c r="C200" s="88"/>
      <c r="D200" s="10"/>
      <c r="E200" s="10">
        <f>E23</f>
        <v>122807.7</v>
      </c>
      <c r="F200" s="10">
        <f t="shared" si="164"/>
        <v>122807.7</v>
      </c>
      <c r="G200" s="10">
        <f>G23</f>
        <v>545340.29700000002</v>
      </c>
      <c r="H200" s="10">
        <f t="shared" si="165"/>
        <v>668147.99699999997</v>
      </c>
      <c r="I200" s="10">
        <f>I23</f>
        <v>0</v>
      </c>
      <c r="J200" s="10">
        <f t="shared" si="166"/>
        <v>668147.99699999997</v>
      </c>
      <c r="K200" s="10">
        <f>K23</f>
        <v>184348.644</v>
      </c>
      <c r="L200" s="10">
        <f t="shared" si="167"/>
        <v>852496.64099999995</v>
      </c>
      <c r="M200" s="10">
        <f>M23</f>
        <v>281632.84299999999</v>
      </c>
      <c r="N200" s="10">
        <f t="shared" si="168"/>
        <v>1134129.4839999999</v>
      </c>
      <c r="O200" s="10">
        <f>O23</f>
        <v>0</v>
      </c>
      <c r="P200" s="10">
        <f t="shared" si="169"/>
        <v>1134129.4839999999</v>
      </c>
      <c r="Q200" s="10">
        <f>Q23</f>
        <v>407119.46299999999</v>
      </c>
      <c r="R200" s="10">
        <f t="shared" si="170"/>
        <v>1541248.9469999999</v>
      </c>
      <c r="S200" s="10">
        <f>S23</f>
        <v>0</v>
      </c>
      <c r="T200" s="10">
        <f t="shared" si="171"/>
        <v>1541248.9469999999</v>
      </c>
      <c r="U200" s="10">
        <f>U23</f>
        <v>0</v>
      </c>
      <c r="V200" s="10">
        <f t="shared" si="172"/>
        <v>1541248.9469999999</v>
      </c>
      <c r="W200" s="10">
        <f>W23</f>
        <v>0</v>
      </c>
      <c r="X200" s="10">
        <f t="shared" si="173"/>
        <v>1541248.9469999999</v>
      </c>
      <c r="Y200" s="10">
        <f>Y23</f>
        <v>0</v>
      </c>
      <c r="Z200" s="10">
        <f t="shared" si="174"/>
        <v>1541248.9469999999</v>
      </c>
      <c r="AA200" s="10">
        <f>AA23</f>
        <v>0</v>
      </c>
      <c r="AB200" s="10">
        <f t="shared" si="175"/>
        <v>1541248.9469999999</v>
      </c>
      <c r="AC200" s="10">
        <f>AC23</f>
        <v>0</v>
      </c>
      <c r="AD200" s="69">
        <f t="shared" si="142"/>
        <v>1541248.9469999999</v>
      </c>
      <c r="AE200" s="10"/>
      <c r="AF200" s="10">
        <f>AF23</f>
        <v>0</v>
      </c>
      <c r="AG200" s="10">
        <f t="shared" si="143"/>
        <v>0</v>
      </c>
      <c r="AH200" s="10">
        <f>AH23</f>
        <v>0</v>
      </c>
      <c r="AI200" s="10">
        <f t="shared" si="144"/>
        <v>0</v>
      </c>
      <c r="AJ200" s="10">
        <f>AJ23</f>
        <v>0</v>
      </c>
      <c r="AK200" s="10">
        <f t="shared" si="145"/>
        <v>0</v>
      </c>
      <c r="AL200" s="10">
        <f>AL23</f>
        <v>0</v>
      </c>
      <c r="AM200" s="10">
        <f t="shared" si="146"/>
        <v>0</v>
      </c>
      <c r="AN200" s="10">
        <f>AN23</f>
        <v>0</v>
      </c>
      <c r="AO200" s="10">
        <f t="shared" si="147"/>
        <v>0</v>
      </c>
      <c r="AP200" s="10">
        <f>AP23</f>
        <v>0</v>
      </c>
      <c r="AQ200" s="10">
        <f t="shared" si="148"/>
        <v>0</v>
      </c>
      <c r="AR200" s="10">
        <f>AR23</f>
        <v>0</v>
      </c>
      <c r="AS200" s="10">
        <f t="shared" si="149"/>
        <v>0</v>
      </c>
      <c r="AT200" s="10">
        <f>AT23</f>
        <v>0</v>
      </c>
      <c r="AU200" s="10">
        <f t="shared" si="150"/>
        <v>0</v>
      </c>
      <c r="AV200" s="10">
        <f>AV23</f>
        <v>0</v>
      </c>
      <c r="AW200" s="10">
        <f t="shared" si="151"/>
        <v>0</v>
      </c>
      <c r="AX200" s="10">
        <f>AX23</f>
        <v>0</v>
      </c>
      <c r="AY200" s="10">
        <f t="shared" si="152"/>
        <v>0</v>
      </c>
      <c r="AZ200" s="10">
        <f>AZ23</f>
        <v>218442.43900000001</v>
      </c>
      <c r="BA200" s="10">
        <f t="shared" si="153"/>
        <v>218442.43900000001</v>
      </c>
      <c r="BB200" s="10">
        <f>BB23</f>
        <v>0</v>
      </c>
      <c r="BC200" s="69">
        <f t="shared" si="154"/>
        <v>218442.43900000001</v>
      </c>
      <c r="BD200" s="10"/>
      <c r="BE200" s="10">
        <f>BE23</f>
        <v>0</v>
      </c>
      <c r="BF200" s="10">
        <f t="shared" si="155"/>
        <v>0</v>
      </c>
      <c r="BG200" s="10">
        <f>BG23</f>
        <v>0</v>
      </c>
      <c r="BH200" s="10">
        <f t="shared" si="156"/>
        <v>0</v>
      </c>
      <c r="BI200" s="10">
        <f>BI23</f>
        <v>0</v>
      </c>
      <c r="BJ200" s="10">
        <f t="shared" si="157"/>
        <v>0</v>
      </c>
      <c r="BK200" s="10">
        <f>BK23</f>
        <v>0</v>
      </c>
      <c r="BL200" s="10">
        <f t="shared" si="158"/>
        <v>0</v>
      </c>
      <c r="BM200" s="10">
        <f>BM23</f>
        <v>0</v>
      </c>
      <c r="BN200" s="11">
        <f t="shared" si="159"/>
        <v>0</v>
      </c>
      <c r="BO200" s="10">
        <f>BO23</f>
        <v>0</v>
      </c>
      <c r="BP200" s="10">
        <f t="shared" si="160"/>
        <v>0</v>
      </c>
      <c r="BQ200" s="10">
        <f>BQ23</f>
        <v>0</v>
      </c>
      <c r="BR200" s="10">
        <f t="shared" si="161"/>
        <v>0</v>
      </c>
      <c r="BS200" s="10">
        <f>BS23</f>
        <v>0</v>
      </c>
      <c r="BT200" s="10">
        <f t="shared" si="162"/>
        <v>0</v>
      </c>
      <c r="BU200" s="10">
        <f>BU23</f>
        <v>0</v>
      </c>
      <c r="BV200" s="69">
        <f t="shared" si="163"/>
        <v>0</v>
      </c>
      <c r="BY200" s="23"/>
    </row>
    <row r="201" spans="1:77" ht="17.25" customHeight="1" x14ac:dyDescent="0.35">
      <c r="A201" s="65"/>
      <c r="B201" s="88" t="s">
        <v>274</v>
      </c>
      <c r="C201" s="88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69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69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1"/>
      <c r="BO201" s="10"/>
      <c r="BP201" s="10"/>
      <c r="BQ201" s="10"/>
      <c r="BR201" s="10"/>
      <c r="BS201" s="10"/>
      <c r="BT201" s="10"/>
      <c r="BU201" s="10"/>
      <c r="BV201" s="69"/>
      <c r="BY201" s="23"/>
    </row>
    <row r="202" spans="1:77" x14ac:dyDescent="0.35">
      <c r="A202" s="65"/>
      <c r="B202" s="92" t="s">
        <v>275</v>
      </c>
      <c r="C202" s="92"/>
      <c r="D202" s="10">
        <f>D81+D82+D84+D89+D92+D177+D178+D179+D180+D181+D182+D183+D184+D185+D186+D187+D190+D191+D192+D193+D194+D105+D108+D111+D172+D173+D124+D24+D25+D27+D32+D41+D47+D52+D54+D56</f>
        <v>2897651.4000000004</v>
      </c>
      <c r="E202" s="10">
        <f>E81+E82+E84+E89+E92+E177+E178+E179+E180+E181+E182+E183+E184+E185+E186+E187+E190+E191+E192+E193+E194+E105+E108+E111+E172+E173+E124+E24+E25+E27+E32+E41+E47+E52+E54+E56</f>
        <v>-254.47299999999814</v>
      </c>
      <c r="F202" s="10">
        <f t="shared" si="164"/>
        <v>2897396.9270000001</v>
      </c>
      <c r="G202" s="10">
        <f>G81+G82+G84+G89+G92+G177+G178+G179+G180+G181+G182+G183+G184+G185+G186+G187+G190+G191+G192+G193+G194+G105+G108+G111+G172+G173+G124+G24+G25+G27+G32+G41+G47+G52+G54+G56+G58+G188+G62+G170+G174+G175+G130+G66</f>
        <v>502617.81699999998</v>
      </c>
      <c r="H202" s="10">
        <f t="shared" si="165"/>
        <v>3400014.7439999999</v>
      </c>
      <c r="I202" s="10">
        <f>I81+I82+I84+I89+I92+I177+I178+I179+I180+I181+I182+I183+I184+I185+I186+I187+I190+I191+I192+I193+I194+I105+I108+I111+I172+I173+I124+I24+I25+I27+I32+I41+I47+I52+I54+I56+I58+I188+I62+I170+I174+I175+I130+I66</f>
        <v>0</v>
      </c>
      <c r="J202" s="10">
        <f t="shared" si="166"/>
        <v>3400014.7439999999</v>
      </c>
      <c r="K202" s="10">
        <f>K81+K82+K84+K89+K92+K177+K178+K179+K180+K181+K182+K183+K184+K185+K186+K187+K190+K191+K192+K193+K194+K105+K108+K111+K172+K173+K124+K24+K25+K27+K32+K41+K47+K52+K54+K56+K58+K188+K62+K170+K174+K175+K130+K66+K117+K118</f>
        <v>2449.1629999999932</v>
      </c>
      <c r="L202" s="10">
        <f t="shared" si="167"/>
        <v>3402463.9070000001</v>
      </c>
      <c r="M202" s="10">
        <f>M81+M82+M84+M89+M92+M177+M178+M179+M180+M181+M182+M183+M184+M185+M186+M187+M190+M191+M192+M193+M194+M105+M108+M111+M172+M173+M124+M24+M25+M27+M32+M41+M47+M52+M54+M56+M58+M188+M62+M170+M174+M175+M130+M66+M117+M118</f>
        <v>211362.43100000001</v>
      </c>
      <c r="N202" s="10">
        <f t="shared" si="168"/>
        <v>3613826.338</v>
      </c>
      <c r="O202" s="10">
        <f>O81+O82+O84+O89+O92+O177+O178+O179+O180+O181+O182+O183+O184+O185+O186+O187+O190+O191+O192+O193+O194+O105+O108+O111+O172+O173+O124+O24+O25+O27+O32+O41+O47+O52+O54+O56+O58+O188+O62+O170+O174+O175+O130+O66+O117+O118</f>
        <v>0</v>
      </c>
      <c r="P202" s="10">
        <f t="shared" si="169"/>
        <v>3613826.338</v>
      </c>
      <c r="Q202" s="10">
        <f>Q81+Q82+Q84+Q89+Q92+Q177+Q178+Q179+Q180+Q181+Q182+Q183+Q184+Q185+Q186+Q187+Q190+Q191+Q192+Q193+Q194+Q105+Q108+Q111+Q172+Q173+Q124+Q24+Q25+Q27+Q32+Q41+Q47+Q52+Q54+Q56+Q58+Q188+Q62+Q170+Q174+Q175+Q130+Q66+Q117+Q118</f>
        <v>345760.96799999999</v>
      </c>
      <c r="R202" s="10">
        <f t="shared" si="170"/>
        <v>3959587.3059999999</v>
      </c>
      <c r="S202" s="10">
        <f>S81+S82+S84+S89+S92+S177+S178+S179+S180+S181+S182+S183+S184+S185+S186+S187+S190+S191+S192+S193+S194+S105+S108+S111+S172+S173+S124+S24+S25+S27+S32+S41+S47+S52+S54+S56+S58+S188+S62+S170+S174+S175+S130+S66+S117+S118</f>
        <v>0</v>
      </c>
      <c r="T202" s="10">
        <f t="shared" si="171"/>
        <v>3959587.3059999999</v>
      </c>
      <c r="U202" s="10">
        <f>U81+U82+U84+U89+U92+U177+U178+U179+U180+U181+U182+U183+U184+U185+U186+U187+U190+U191+U192+U193+U194+U105+U108+U111+U172+U173+U124+U24+U25+U27+U32+U41+U47+U52+U54+U56+U58+U188+U62+U170+U174+U175+U130+U66+U117+U118+U71</f>
        <v>0</v>
      </c>
      <c r="V202" s="10">
        <f t="shared" si="172"/>
        <v>3959587.3059999999</v>
      </c>
      <c r="W202" s="10">
        <f>W81+W82+W84+W89+W92+W177+W178+W179+W180+W181+W182+W183+W184+W185+W186+W187+W190+W191+W192+W193+W194+W105+W108+W111+W172+W173+W124+W24+W25+W27+W32+W41+W47+W52+W54+W56+W58+W188+W62+W170+W174+W175+W130+W66+W117+W118+W71</f>
        <v>-68210.71100000001</v>
      </c>
      <c r="X202" s="10">
        <f t="shared" si="173"/>
        <v>3891376.5949999997</v>
      </c>
      <c r="Y202" s="10">
        <f>Y81+Y82+Y84+Y89+Y92+Y177+Y178+Y179+Y180+Y181+Y182+Y183+Y184+Y185+Y186+Y187+Y190+Y191+Y192+Y193+Y194+Y105+Y108+Y111+Y172+Y173+Y124+Y24+Y25+Y27+Y32+Y41+Y47+Y52+Y54+Y56+Y58+Y188+Y62+Y170+Y174+Y175+Y130+Y66+Y117+Y118+Y71</f>
        <v>0</v>
      </c>
      <c r="Z202" s="10">
        <f t="shared" si="174"/>
        <v>3891376.5949999997</v>
      </c>
      <c r="AA202" s="10">
        <f>AA81+AA82+AA84+AA89+AA92+AA177+AA178+AA179+AA180+AA181+AA182+AA183+AA184+AA185+AA186+AA187+AA190+AA191+AA192+AA193+AA194+AA105+AA108+AA111+AA172+AA173+AA124+AA24+AA25+AA27+AA32+AA41+AA47+AA52+AA54+AA56+AA58+AA188+AA62+AA170+AA174+AA175+AA130+AA66+AA117+AA118+AA71+AA72</f>
        <v>0</v>
      </c>
      <c r="AB202" s="10">
        <f t="shared" si="175"/>
        <v>3891376.5949999997</v>
      </c>
      <c r="AC202" s="10">
        <f>AC81+AC82+AC84+AC89+AC92+AC177+AC178+AC179+AC180+AC181+AC182+AC183+AC184+AC185+AC186+AC187+AC190+AC191+AC192+AC193+AC194+AC105+AC108+AC111+AC172+AC173+AC124+AC24+AC25+AC27+AC32+AC41+AC47+AC52+AC54+AC56+AC58+AC188+AC62+AC170+AC174+AC175+AC130+AC66+AC117+AC118+AC71+AC72</f>
        <v>-43800.868000000002</v>
      </c>
      <c r="AD202" s="69">
        <f t="shared" si="142"/>
        <v>3847575.727</v>
      </c>
      <c r="AE202" s="10">
        <f>AE81+AE82+AE84+AE89+AE92+AE177+AE178+AE179+AE180+AE181+AE182+AE183+AE184+AE185+AE186+AE187+AE190+AE191+AE192+AE193+AE194+AE105+AE108+AE111+AE172+AE173+AE124+AE24+AE25+AE27+AE32+AE41+AE47+AE52+AE54+AE56</f>
        <v>2607969.9</v>
      </c>
      <c r="AF202" s="10">
        <f>AF81+AF82+AF84+AF89+AF92+AF177+AF178+AF179+AF180+AF181+AF182+AF183+AF184+AF185+AF186+AF187+AF190+AF191+AF192+AF193+AF194+AF105+AF108+AF111+AF172+AF173+AF124+AF24+AF25+AF27+AF32+AF41+AF47+AF52+AF54+AF56</f>
        <v>-58456.7</v>
      </c>
      <c r="AG202" s="10">
        <f t="shared" si="143"/>
        <v>2549513.1999999997</v>
      </c>
      <c r="AH202" s="10">
        <f>AH81+AH82+AH84+AH89+AH92+AH177+AH178+AH179+AH180+AH181+AH182+AH183+AH184+AH185+AH186+AH187+AH190+AH191+AH192+AH193+AH194+AH105+AH108+AH111+AH172+AH173+AH124+AH24+AH25+AH27+AH32+AH41+AH47+AH52+AH54+AH56+AH58+AH188+AH62+AH170+AH174+AH175+AH130+AH66</f>
        <v>985514.01100000006</v>
      </c>
      <c r="AI202" s="10">
        <f t="shared" si="144"/>
        <v>3535027.2109999997</v>
      </c>
      <c r="AJ202" s="10">
        <f>AJ81+AJ82+AJ84+AJ89+AJ92+AJ177+AJ178+AJ179+AJ180+AJ181+AJ182+AJ183+AJ184+AJ185+AJ186+AJ187+AJ190+AJ191+AJ192+AJ193+AJ194+AJ105+AJ108+AJ111+AJ172+AJ173+AJ124+AJ24+AJ25+AJ27+AJ32+AJ41+AJ47+AJ52+AJ54+AJ56+AJ58+AJ188+AJ62+AJ170+AJ174+AJ175+AJ130+AJ66+AJ117+AJ118</f>
        <v>231196.41700000002</v>
      </c>
      <c r="AK202" s="10">
        <f t="shared" si="145"/>
        <v>3766223.6279999996</v>
      </c>
      <c r="AL202" s="10">
        <f>AL81+AL82+AL84+AL89+AL92+AL177+AL178+AL179+AL180+AL181+AL182+AL183+AL184+AL185+AL186+AL187+AL190+AL191+AL192+AL193+AL194+AL105+AL108+AL111+AL172+AL173+AL124+AL24+AL25+AL27+AL32+AL41+AL47+AL52+AL54+AL56+AL58+AL188+AL62+AL170+AL174+AL175+AL130+AL66+AL117+AL118</f>
        <v>-4998.4359999999997</v>
      </c>
      <c r="AM202" s="10">
        <f t="shared" si="146"/>
        <v>3761225.1919999993</v>
      </c>
      <c r="AN202" s="10">
        <f>AN81+AN82+AN84+AN89+AN92+AN177+AN178+AN179+AN180+AN181+AN182+AN183+AN184+AN185+AN186+AN187+AN190+AN191+AN192+AN193+AN194+AN105+AN108+AN111+AN172+AN173+AN124+AN24+AN25+AN27+AN32+AN41+AN47+AN52+AN54+AN56+AN58+AN188+AN62+AN170+AN174+AN175+AN130+AN66+AN117+AN118</f>
        <v>187061.36600000001</v>
      </c>
      <c r="AO202" s="10">
        <f t="shared" si="147"/>
        <v>3948286.5579999993</v>
      </c>
      <c r="AP202" s="10">
        <f>AP81+AP82+AP84+AP89+AP92+AP177+AP178+AP179+AP180+AP181+AP182+AP183+AP184+AP185+AP186+AP187+AP190+AP191+AP192+AP193+AP194+AP105+AP108+AP111+AP172+AP173+AP124+AP24+AP25+AP27+AP32+AP41+AP47+AP52+AP54+AP56+AP58+AP188+AP62+AP170+AP174+AP175+AP130+AP66+AP117+AP118</f>
        <v>0</v>
      </c>
      <c r="AQ202" s="10">
        <f t="shared" si="148"/>
        <v>3948286.5579999993</v>
      </c>
      <c r="AR202" s="10">
        <f>AR81+AR82+AR84+AR89+AR92+AR177+AR178+AR179+AR180+AR181+AR182+AR183+AR184+AR185+AR186+AR187+AR190+AR191+AR192+AR193+AR194+AR105+AR108+AR111+AR172+AR173+AR124+AR24+AR25+AR27+AR32+AR41+AR47+AR52+AR54+AR56+AR58+AR188+AR62+AR170+AR174+AR175+AR130+AR66+AR117+AR118</f>
        <v>-309270.42800000001</v>
      </c>
      <c r="AS202" s="10">
        <f t="shared" si="149"/>
        <v>3639016.1299999994</v>
      </c>
      <c r="AT202" s="10">
        <f>AT81+AT82+AT84+AT89+AT92+AT177+AT178+AT179+AT180+AT181+AT182+AT183+AT184+AT185+AT186+AT187+AT190+AT191+AT192+AT193+AT194+AT105+AT108+AT111+AT172+AT173+AT124+AT24+AT25+AT27+AT32+AT41+AT47+AT52+AT54+AT56+AT58+AT188+AT62+AT170+AT174+AT175+AT130+AT66+AT117+AT118</f>
        <v>0</v>
      </c>
      <c r="AU202" s="10">
        <f t="shared" si="150"/>
        <v>3639016.1299999994</v>
      </c>
      <c r="AV202" s="56">
        <f>AV81+AV82+AV84+AV89+AV92+AV177+AV178+AV179+AV180+AV181+AV182+AV183+AV184+AV185+AV186+AV187+AV190+AV191+AV192+AV193+AV194+AV105+AV108+AV111+AV172+AV173+AV124+AV24+AV25+AV27+AV32+AV41+AV47+AV52+AV54+AV56+AV58+AV188+AV62+AV170+AV174+AV175+AV130+AV66+AV117+AV118+AV71</f>
        <v>0</v>
      </c>
      <c r="AW202" s="10">
        <f t="shared" si="151"/>
        <v>3639016.1299999994</v>
      </c>
      <c r="AX202" s="10">
        <f>AX81+AX82+AX84+AX89+AX92+AX177+AX178+AX179+AX180+AX181+AX182+AX183+AX184+AX185+AX186+AX187+AX190+AX191+AX192+AX193+AX194+AX105+AX108+AX111+AX172+AX173+AX124+AX24+AX25+AX27+AX32+AX41+AX47+AX52+AX54+AX56+AX58+AX188+AX62+AX170+AX174+AX175+AX130+AX66+AX117+AX118+AX71</f>
        <v>90025.309000000008</v>
      </c>
      <c r="AY202" s="10">
        <f t="shared" si="152"/>
        <v>3729041.4389999993</v>
      </c>
      <c r="AZ202" s="10">
        <f>AZ81+AZ82+AZ84+AZ89+AZ92+AZ177+AZ178+AZ179+AZ180+AZ181+AZ182+AZ183+AZ184+AZ185+AZ186+AZ187+AZ190+AZ191+AZ192+AZ193+AZ194+AZ105+AZ108+AZ111+AZ172+AZ173+AZ124+AZ24+AZ25+AZ27+AZ32+AZ41+AZ47+AZ52+AZ54+AZ56+AZ58+AZ188+AZ62+AZ170+AZ174+AZ175+AZ130+AZ66+AZ117+AZ118+AZ71+AZ72</f>
        <v>513907.47700000001</v>
      </c>
      <c r="BA202" s="10">
        <f t="shared" si="153"/>
        <v>4242948.9159999993</v>
      </c>
      <c r="BB202" s="10">
        <f>BB81+BB82+BB84+BB89+BB92+BB177+BB178+BB179+BB180+BB181+BB182+BB183+BB184+BB185+BB186+BB187+BB190+BB191+BB192+BB193+BB194+BB105+BB108+BB111+BB172+BB173+BB124+BB24+BB25+BB27+BB32+BB41+BB47+BB52+BB54+BB56+BB58+BB188+BB62+BB170+BB174+BB175+BB130+BB66+BB117+BB118+BB71+BB72</f>
        <v>0</v>
      </c>
      <c r="BC202" s="69">
        <f t="shared" si="154"/>
        <v>4242948.9159999993</v>
      </c>
      <c r="BD202" s="10">
        <f>BD81+BD82+BD84+BD89+BD92+BD177+BD178+BD179+BD180+BD181+BD182+BD183+BD184+BD185+BD186+BD187+BD190+BD191+BD192+BD193+BD194+BD105+BD108+BD111+BD172+BD173+BD124+BD24+BD25+BD27+BD32+BD41+BD47+BD52+BD54+BD56</f>
        <v>2622854.3999999994</v>
      </c>
      <c r="BE202" s="10">
        <f>BE81+BE82+BE84+BE89+BE92+BE177+BE178+BE179+BE180+BE181+BE182+BE183+BE184+BE185+BE186+BE187+BE190+BE191+BE192+BE193+BE194+BE105+BE108+BE111+BE172+BE173+BE124+BE24+BE25+BE27+BE32+BE41+BE47+BE52+BE54+BE56</f>
        <v>-70868.899999999994</v>
      </c>
      <c r="BF202" s="10">
        <f t="shared" si="155"/>
        <v>2551985.4999999995</v>
      </c>
      <c r="BG202" s="10">
        <f>BG81+BG82+BG84+BG89+BG92+BG177+BG178+BG179+BG180+BG181+BG182+BG183+BG184+BG185+BG186+BG187+BG190+BG191+BG192+BG193+BG194+BG105+BG108+BG111+BG172+BG173+BG124+BG24+BG25+BG27+BG32+BG41+BG47+BG52+BG54+BG56+BG58+BG188+BG62+BG170+BG174+BG175+BG130+BG66</f>
        <v>380618.08399999997</v>
      </c>
      <c r="BH202" s="10">
        <f t="shared" si="156"/>
        <v>2932603.5839999993</v>
      </c>
      <c r="BI202" s="10">
        <f>BI81+BI82+BI84+BI89+BI92+BI177+BI178+BI179+BI180+BI181+BI182+BI183+BI184+BI185+BI186+BI187+BI190+BI191+BI192+BI193+BI194+BI105+BI108+BI111+BI172+BI173+BI124+BI24+BI25+BI27+BI32+BI41+BI47+BI52+BI54+BI56+BI58+BI188+BI62+BI170+BI174+BI175+BI130+BI66+BI117+BI118</f>
        <v>0</v>
      </c>
      <c r="BJ202" s="10">
        <f t="shared" si="157"/>
        <v>2932603.5839999993</v>
      </c>
      <c r="BK202" s="10">
        <f>BK81+BK82+BK84+BK89+BK92+BK177+BK178+BK179+BK180+BK181+BK182+BK183+BK184+BK185+BK186+BK187+BK190+BK191+BK192+BK193+BK194+BK105+BK108+BK111+BK172+BK173+BK124+BK24+BK25+BK27+BK32+BK41+BK47+BK52+BK54+BK56+BK58+BK188+BK62+BK170+BK174+BK175+BK130+BK66+BK117+BK118</f>
        <v>250797.6</v>
      </c>
      <c r="BL202" s="10">
        <f t="shared" si="158"/>
        <v>3183401.1839999994</v>
      </c>
      <c r="BM202" s="10">
        <f>BM81+BM82+BM84+BM89+BM92+BM177+BM178+BM179+BM180+BM181+BM182+BM183+BM184+BM185+BM186+BM187+BM190+BM191+BM192+BM193+BM194+BM105+BM108+BM111+BM172+BM173+BM124+BM24+BM25+BM27+BM32+BM41+BM47+BM52+BM54+BM56+BM58+BM188+BM62+BM170+BM174+BM175+BM130+BM66+BM117+BM118</f>
        <v>0</v>
      </c>
      <c r="BN202" s="11">
        <f t="shared" si="159"/>
        <v>3183401.1839999994</v>
      </c>
      <c r="BO202" s="10">
        <f>BO81+BO82+BO84+BO89+BO92+BO177+BO178+BO179+BO180+BO181+BO182+BO183+BO184+BO185+BO186+BO187+BO190+BO191+BO192+BO193+BO194+BO105+BO108+BO111+BO172+BO173+BO124+BO24+BO25+BO27+BO32+BO41+BO47+BO52+BO54+BO56+BO58+BO188+BO62+BO170+BO174+BO175+BO130+BO66+BO117+BO118+BO71</f>
        <v>960.19200000003912</v>
      </c>
      <c r="BP202" s="9">
        <f t="shared" si="160"/>
        <v>3184361.3759999992</v>
      </c>
      <c r="BQ202" s="10">
        <f>BQ81+BQ82+BQ84+BQ89+BQ92+BQ177+BQ178+BQ179+BQ180+BQ181+BQ182+BQ183+BQ184+BQ185+BQ186+BQ187+BQ190+BQ191+BQ192+BQ193+BQ194+BQ105+BQ108+BQ111+BQ172+BQ173+BQ124+BQ24+BQ25+BQ27+BQ32+BQ41+BQ47+BQ52+BQ54+BQ56+BQ58+BQ188+BQ62+BQ170+BQ174+BQ175+BQ130+BQ66+BQ117+BQ118+BQ71</f>
        <v>0</v>
      </c>
      <c r="BR202" s="10">
        <f t="shared" si="161"/>
        <v>3184361.3759999992</v>
      </c>
      <c r="BS202" s="10">
        <f>BS81+BS82+BS84+BS89+BS92+BS177+BS178+BS179+BS180+BS181+BS182+BS183+BS184+BS185+BS186+BS187+BS190+BS191+BS192+BS193+BS194+BS105+BS108+BS111+BS172+BS173+BS124+BS24+BS25+BS27+BS32+BS41+BS47+BS52+BS54+BS56+BS58+BS188+BS62+BS170+BS174+BS175+BS130+BS66+BS117+BS118+BS71+BS72</f>
        <v>693336.95799999998</v>
      </c>
      <c r="BT202" s="10">
        <f t="shared" si="162"/>
        <v>3877698.3339999993</v>
      </c>
      <c r="BU202" s="10">
        <f>BU81+BU82+BU84+BU89+BU92+BU177+BU178+BU179+BU180+BU181+BU182+BU183+BU184+BU185+BU186+BU187+BU190+BU191+BU192+BU193+BU194+BU105+BU108+BU111+BU172+BU173+BU124+BU24+BU25+BU27+BU32+BU41+BU47+BU52+BU54+BU56+BU58+BU188+BU62+BU170+BU174+BU175+BU130+BU66+BU117+BU118+BU71+BU72</f>
        <v>0</v>
      </c>
      <c r="BV202" s="69">
        <f t="shared" si="163"/>
        <v>3877698.3339999993</v>
      </c>
      <c r="BY202" s="23"/>
    </row>
    <row r="203" spans="1:77" x14ac:dyDescent="0.35">
      <c r="A203" s="65"/>
      <c r="B203" s="92" t="s">
        <v>45</v>
      </c>
      <c r="C203" s="92"/>
      <c r="D203" s="10">
        <f>D31+D37+D53+D55+D57+D26</f>
        <v>56532.9</v>
      </c>
      <c r="E203" s="10">
        <f>E31+E37+E53+E55+E57+E26</f>
        <v>0</v>
      </c>
      <c r="F203" s="10">
        <f t="shared" si="164"/>
        <v>56532.9</v>
      </c>
      <c r="G203" s="10">
        <f>G31+G37+G53+G55+G57+G26</f>
        <v>0</v>
      </c>
      <c r="H203" s="10">
        <f t="shared" si="165"/>
        <v>56532.9</v>
      </c>
      <c r="I203" s="10">
        <f>I31+I37+I53+I55+I57+I26</f>
        <v>0</v>
      </c>
      <c r="J203" s="10">
        <f t="shared" si="166"/>
        <v>56532.9</v>
      </c>
      <c r="K203" s="10">
        <f>K31+K37+K53+K55+K57+K26</f>
        <v>45436.972000000002</v>
      </c>
      <c r="L203" s="10">
        <f t="shared" si="167"/>
        <v>101969.872</v>
      </c>
      <c r="M203" s="10">
        <f>M31+M37+M53+M55+M57+M26</f>
        <v>0</v>
      </c>
      <c r="N203" s="10">
        <f t="shared" si="168"/>
        <v>101969.872</v>
      </c>
      <c r="O203" s="10">
        <f>O31+O37+O53+O55+O57+O26</f>
        <v>0</v>
      </c>
      <c r="P203" s="10">
        <f t="shared" si="169"/>
        <v>101969.872</v>
      </c>
      <c r="Q203" s="10">
        <f>Q31+Q37+Q53+Q55+Q57+Q26+Q67</f>
        <v>45918.050999999999</v>
      </c>
      <c r="R203" s="10">
        <f t="shared" si="170"/>
        <v>147887.92300000001</v>
      </c>
      <c r="S203" s="10">
        <f>S31+S37+S53+S55+S57+S26+S67</f>
        <v>0</v>
      </c>
      <c r="T203" s="10">
        <f t="shared" si="171"/>
        <v>147887.92300000001</v>
      </c>
      <c r="U203" s="10">
        <f>U31+U37+U53+U55+U57+U26+U67</f>
        <v>0</v>
      </c>
      <c r="V203" s="10">
        <f t="shared" si="172"/>
        <v>147887.92300000001</v>
      </c>
      <c r="W203" s="10">
        <f>W31+W37+W53+W55+W57+W26+W67</f>
        <v>11703.94</v>
      </c>
      <c r="X203" s="10">
        <f t="shared" si="173"/>
        <v>159591.86300000001</v>
      </c>
      <c r="Y203" s="10">
        <f>Y31+Y37+Y53+Y55+Y57+Y26+Y67</f>
        <v>-2092.4110000000001</v>
      </c>
      <c r="Z203" s="10">
        <f t="shared" si="174"/>
        <v>157499.45200000002</v>
      </c>
      <c r="AA203" s="10">
        <f>AA31+AA37+AA53+AA55+AA57+AA26+AA67</f>
        <v>0</v>
      </c>
      <c r="AB203" s="10">
        <f t="shared" si="175"/>
        <v>157499.45200000002</v>
      </c>
      <c r="AC203" s="10">
        <f>AC31+AC37+AC53+AC55+AC57+AC26+AC67</f>
        <v>0</v>
      </c>
      <c r="AD203" s="69">
        <f t="shared" si="142"/>
        <v>157499.45200000002</v>
      </c>
      <c r="AE203" s="10">
        <f>AE31+AE37+AE53+AE55+AE57+AE26</f>
        <v>27420.3</v>
      </c>
      <c r="AF203" s="10">
        <f>AF31+AF37+AF53+AF55+AF57+AF26</f>
        <v>0</v>
      </c>
      <c r="AG203" s="10">
        <f t="shared" si="143"/>
        <v>27420.3</v>
      </c>
      <c r="AH203" s="10">
        <f>AH31+AH37+AH53+AH55+AH57+AH26</f>
        <v>40308.101999999999</v>
      </c>
      <c r="AI203" s="10">
        <f t="shared" si="144"/>
        <v>67728.402000000002</v>
      </c>
      <c r="AJ203" s="10">
        <f>AJ31+AJ37+AJ53+AJ55+AJ57+AJ26</f>
        <v>0</v>
      </c>
      <c r="AK203" s="10">
        <f t="shared" si="145"/>
        <v>67728.402000000002</v>
      </c>
      <c r="AL203" s="10">
        <f>AL31+AL37+AL53+AL55+AL57+AL26</f>
        <v>0</v>
      </c>
      <c r="AM203" s="10">
        <f t="shared" si="146"/>
        <v>67728.402000000002</v>
      </c>
      <c r="AN203" s="10">
        <f>AN31+AN37+AN53+AN55+AN57+AN26</f>
        <v>0</v>
      </c>
      <c r="AO203" s="10">
        <f t="shared" si="147"/>
        <v>67728.402000000002</v>
      </c>
      <c r="AP203" s="10">
        <f>AP31+AP37+AP53+AP55+AP57+AP26</f>
        <v>0</v>
      </c>
      <c r="AQ203" s="10">
        <f t="shared" si="148"/>
        <v>67728.402000000002</v>
      </c>
      <c r="AR203" s="10">
        <f>AR31+AR37+AR53+AR55+AR57+AR26+AR67</f>
        <v>0</v>
      </c>
      <c r="AS203" s="10">
        <f t="shared" si="149"/>
        <v>67728.402000000002</v>
      </c>
      <c r="AT203" s="10">
        <f>AT31+AT37+AT53+AT55+AT57+AT26+AT67</f>
        <v>0</v>
      </c>
      <c r="AU203" s="10">
        <f t="shared" si="150"/>
        <v>67728.402000000002</v>
      </c>
      <c r="AV203" s="10">
        <f>AV31+AV37+AV53+AV55+AV57+AV26+AV67</f>
        <v>0</v>
      </c>
      <c r="AW203" s="10">
        <f t="shared" si="151"/>
        <v>67728.402000000002</v>
      </c>
      <c r="AX203" s="10">
        <f>AX31+AX37+AX53+AX55+AX57+AX26+AX67</f>
        <v>0</v>
      </c>
      <c r="AY203" s="10">
        <f t="shared" si="152"/>
        <v>67728.402000000002</v>
      </c>
      <c r="AZ203" s="10">
        <f>AZ31+AZ37+AZ53+AZ55+AZ57+AZ26+AZ67</f>
        <v>0</v>
      </c>
      <c r="BA203" s="10">
        <f t="shared" si="153"/>
        <v>67728.402000000002</v>
      </c>
      <c r="BB203" s="10">
        <f>BB31+BB37+BB53+BB55+BB57+BB26+BB67</f>
        <v>0</v>
      </c>
      <c r="BC203" s="69">
        <f t="shared" si="154"/>
        <v>67728.402000000002</v>
      </c>
      <c r="BD203" s="10">
        <f>BD31+BD37+BD53+BD55+BD57+BD26</f>
        <v>54620.7</v>
      </c>
      <c r="BE203" s="10">
        <f>BE31+BE37+BE53+BE55+BE57+BE26</f>
        <v>0</v>
      </c>
      <c r="BF203" s="10">
        <f t="shared" si="155"/>
        <v>54620.7</v>
      </c>
      <c r="BG203" s="10">
        <f>BG31+BG37+BG53+BG55+BG57+BG26</f>
        <v>0</v>
      </c>
      <c r="BH203" s="10">
        <f t="shared" si="156"/>
        <v>54620.7</v>
      </c>
      <c r="BI203" s="10">
        <f>BI31+BI37+BI53+BI55+BI57+BI26</f>
        <v>0</v>
      </c>
      <c r="BJ203" s="10">
        <f t="shared" si="157"/>
        <v>54620.7</v>
      </c>
      <c r="BK203" s="10">
        <f>BK31+BK37+BK53+BK55+BK57+BK26</f>
        <v>0</v>
      </c>
      <c r="BL203" s="10">
        <f t="shared" si="158"/>
        <v>54620.7</v>
      </c>
      <c r="BM203" s="10">
        <f>BM31+BM37+BM53+BM55+BM57+BM26+BM67</f>
        <v>0</v>
      </c>
      <c r="BN203" s="11">
        <f t="shared" si="159"/>
        <v>54620.7</v>
      </c>
      <c r="BO203" s="12">
        <f>BO31+BO37+BO53+BO55+BO57+BO26+BO67</f>
        <v>0</v>
      </c>
      <c r="BP203" s="10">
        <f t="shared" si="160"/>
        <v>54620.7</v>
      </c>
      <c r="BQ203" s="10">
        <f>BQ31+BQ37+BQ53+BQ55+BQ57+BQ26+BQ67</f>
        <v>0</v>
      </c>
      <c r="BR203" s="10">
        <f t="shared" si="161"/>
        <v>54620.7</v>
      </c>
      <c r="BS203" s="10">
        <f>BS31+BS37+BS53+BS55+BS57+BS26+BS67</f>
        <v>0</v>
      </c>
      <c r="BT203" s="10">
        <f t="shared" si="162"/>
        <v>54620.7</v>
      </c>
      <c r="BU203" s="10">
        <f>BU31+BU37+BU53+BU55+BU57+BU26+BU67</f>
        <v>0</v>
      </c>
      <c r="BV203" s="69">
        <f t="shared" si="163"/>
        <v>54620.7</v>
      </c>
      <c r="BY203" s="23"/>
    </row>
    <row r="204" spans="1:77" ht="17.25" customHeight="1" x14ac:dyDescent="0.35">
      <c r="A204" s="65"/>
      <c r="B204" s="88" t="s">
        <v>115</v>
      </c>
      <c r="C204" s="88"/>
      <c r="D204" s="10">
        <f>D93+D98+D101</f>
        <v>799449.8</v>
      </c>
      <c r="E204" s="10">
        <f>E93+E98+E101</f>
        <v>0</v>
      </c>
      <c r="F204" s="10">
        <f t="shared" si="164"/>
        <v>799449.8</v>
      </c>
      <c r="G204" s="10">
        <f>G93+G98+G101</f>
        <v>77205.544999999998</v>
      </c>
      <c r="H204" s="10">
        <f t="shared" si="165"/>
        <v>876655.34500000009</v>
      </c>
      <c r="I204" s="10">
        <f>I93+I98+I101</f>
        <v>29454.86</v>
      </c>
      <c r="J204" s="10">
        <f t="shared" si="166"/>
        <v>906110.20500000007</v>
      </c>
      <c r="K204" s="10">
        <f>K93+K98+K101</f>
        <v>411929.23599999998</v>
      </c>
      <c r="L204" s="10">
        <f t="shared" si="167"/>
        <v>1318039.4410000001</v>
      </c>
      <c r="M204" s="10">
        <f>M93+M98+M101</f>
        <v>259694.75199999998</v>
      </c>
      <c r="N204" s="10">
        <f t="shared" si="168"/>
        <v>1577734.193</v>
      </c>
      <c r="O204" s="10">
        <f>O93+O98+O101</f>
        <v>23358.092000000001</v>
      </c>
      <c r="P204" s="10">
        <f t="shared" si="169"/>
        <v>1601092.2849999999</v>
      </c>
      <c r="Q204" s="10">
        <f>Q93+Q98+Q101</f>
        <v>189218.22500000001</v>
      </c>
      <c r="R204" s="10">
        <f t="shared" si="170"/>
        <v>1790310.51</v>
      </c>
      <c r="S204" s="10">
        <f>S93+S98+S101</f>
        <v>324.98099999999999</v>
      </c>
      <c r="T204" s="10">
        <f t="shared" si="171"/>
        <v>1790635.4909999999</v>
      </c>
      <c r="U204" s="10">
        <f>U93+U98+U101</f>
        <v>0</v>
      </c>
      <c r="V204" s="10">
        <f t="shared" si="172"/>
        <v>1790635.4909999999</v>
      </c>
      <c r="W204" s="10">
        <f>W93+W98+W101</f>
        <v>126607.587</v>
      </c>
      <c r="X204" s="10">
        <f t="shared" si="173"/>
        <v>1917243.078</v>
      </c>
      <c r="Y204" s="10">
        <f>Y93+Y98+Y101</f>
        <v>8111.6289999999999</v>
      </c>
      <c r="Z204" s="10">
        <f t="shared" si="174"/>
        <v>1925354.7069999999</v>
      </c>
      <c r="AA204" s="10">
        <f>AA93+AA98+AA101</f>
        <v>0</v>
      </c>
      <c r="AB204" s="10">
        <f t="shared" si="175"/>
        <v>1925354.7069999999</v>
      </c>
      <c r="AC204" s="10">
        <f>AC93+AC98+AC101</f>
        <v>176819.66</v>
      </c>
      <c r="AD204" s="69">
        <f t="shared" si="142"/>
        <v>2102174.3670000001</v>
      </c>
      <c r="AE204" s="10">
        <f>AE93+AE98+AE101</f>
        <v>1350023</v>
      </c>
      <c r="AF204" s="10">
        <f>AF93+AF98+AF101</f>
        <v>0</v>
      </c>
      <c r="AG204" s="10">
        <f t="shared" si="143"/>
        <v>1350023</v>
      </c>
      <c r="AH204" s="10">
        <f>AH93+AH98+AH101</f>
        <v>122845.276</v>
      </c>
      <c r="AI204" s="10">
        <f t="shared" si="144"/>
        <v>1472868.2760000001</v>
      </c>
      <c r="AJ204" s="10">
        <f>AJ93+AJ98+AJ101</f>
        <v>-351891.95999999996</v>
      </c>
      <c r="AK204" s="10">
        <f t="shared" si="145"/>
        <v>1120976.3160000001</v>
      </c>
      <c r="AL204" s="10">
        <f>AL93+AL98+AL101</f>
        <v>0</v>
      </c>
      <c r="AM204" s="10">
        <f t="shared" si="146"/>
        <v>1120976.3160000001</v>
      </c>
      <c r="AN204" s="10">
        <f>AN93+AN98+AN101</f>
        <v>-32531.488000000012</v>
      </c>
      <c r="AO204" s="10">
        <f t="shared" si="147"/>
        <v>1088444.8280000002</v>
      </c>
      <c r="AP204" s="10">
        <f>AP93+AP98+AP101</f>
        <v>0</v>
      </c>
      <c r="AQ204" s="10">
        <f t="shared" si="148"/>
        <v>1088444.8280000002</v>
      </c>
      <c r="AR204" s="10">
        <f>AR93+AR98+AR101</f>
        <v>0</v>
      </c>
      <c r="AS204" s="10">
        <f t="shared" si="149"/>
        <v>1088444.8280000002</v>
      </c>
      <c r="AT204" s="10">
        <f>AT93+AT98+AT101</f>
        <v>0</v>
      </c>
      <c r="AU204" s="10">
        <f t="shared" si="150"/>
        <v>1088444.8280000002</v>
      </c>
      <c r="AV204" s="10">
        <f>AV93+AV98+AV101</f>
        <v>0</v>
      </c>
      <c r="AW204" s="10">
        <f t="shared" si="151"/>
        <v>1088444.8280000002</v>
      </c>
      <c r="AX204" s="10">
        <f>AX93+AX98+AX101</f>
        <v>-9271.9750000000058</v>
      </c>
      <c r="AY204" s="10">
        <f t="shared" si="152"/>
        <v>1079172.8530000001</v>
      </c>
      <c r="AZ204" s="10">
        <f>AZ93+AZ98+AZ101</f>
        <v>0</v>
      </c>
      <c r="BA204" s="10">
        <f t="shared" si="153"/>
        <v>1079172.8530000001</v>
      </c>
      <c r="BB204" s="10">
        <f>BB93+BB98+BB101</f>
        <v>0</v>
      </c>
      <c r="BC204" s="69">
        <f t="shared" si="154"/>
        <v>1079172.8530000001</v>
      </c>
      <c r="BD204" s="10">
        <f>BD93+BD98+BD101</f>
        <v>1242103.6000000001</v>
      </c>
      <c r="BE204" s="10">
        <f>BE93+BE98+BE101</f>
        <v>0</v>
      </c>
      <c r="BF204" s="10">
        <f t="shared" si="155"/>
        <v>1242103.6000000001</v>
      </c>
      <c r="BG204" s="10">
        <f>BG93+BG98+BG101</f>
        <v>0</v>
      </c>
      <c r="BH204" s="10">
        <f t="shared" si="156"/>
        <v>1242103.6000000001</v>
      </c>
      <c r="BI204" s="10">
        <f>BI93+BI98+BI101</f>
        <v>0</v>
      </c>
      <c r="BJ204" s="10">
        <f t="shared" si="157"/>
        <v>1242103.6000000001</v>
      </c>
      <c r="BK204" s="10">
        <f>BK93+BK98+BK101</f>
        <v>0</v>
      </c>
      <c r="BL204" s="10">
        <f t="shared" si="158"/>
        <v>1242103.6000000001</v>
      </c>
      <c r="BM204" s="10">
        <f>BM93+BM98+BM101</f>
        <v>0</v>
      </c>
      <c r="BN204" s="11">
        <f t="shared" si="159"/>
        <v>1242103.6000000001</v>
      </c>
      <c r="BO204" s="10">
        <f>BO93+BO98+BO101</f>
        <v>0</v>
      </c>
      <c r="BP204" s="10">
        <f t="shared" si="160"/>
        <v>1242103.6000000001</v>
      </c>
      <c r="BQ204" s="10">
        <f>BQ93+BQ98+BQ101</f>
        <v>0</v>
      </c>
      <c r="BR204" s="10">
        <f t="shared" si="161"/>
        <v>1242103.6000000001</v>
      </c>
      <c r="BS204" s="10">
        <f>BS93+BS98+BS101</f>
        <v>0</v>
      </c>
      <c r="BT204" s="10">
        <f t="shared" si="162"/>
        <v>1242103.6000000001</v>
      </c>
      <c r="BU204" s="10">
        <f>BU93+BU98+BU101</f>
        <v>0</v>
      </c>
      <c r="BV204" s="69">
        <f t="shared" si="163"/>
        <v>1242103.6000000001</v>
      </c>
      <c r="BY204" s="23"/>
    </row>
    <row r="205" spans="1:77" ht="17.25" customHeight="1" x14ac:dyDescent="0.35">
      <c r="A205" s="65"/>
      <c r="B205" s="88" t="s">
        <v>276</v>
      </c>
      <c r="C205" s="88"/>
      <c r="D205" s="10">
        <f>D125+D126+D135+D136+D137+D138+D139+D140+D144+D148</f>
        <v>715952.79999999993</v>
      </c>
      <c r="E205" s="10">
        <f>E125+E126+E135+E136+E137+E138+E139+E140+E144+E148</f>
        <v>-51425.779000000002</v>
      </c>
      <c r="F205" s="10">
        <f t="shared" si="164"/>
        <v>664527.02099999995</v>
      </c>
      <c r="G205" s="10">
        <f>G125+G126+G135+G136+G137+G138+G139+G140+G144+G148+G152+G153+G154</f>
        <v>-152281.30100000001</v>
      </c>
      <c r="H205" s="10">
        <f t="shared" si="165"/>
        <v>512245.72</v>
      </c>
      <c r="I205" s="10">
        <f>I125+I126+I135+I136+I137+I138+I139+I140+I144+I148+I152+I153+I154</f>
        <v>0</v>
      </c>
      <c r="J205" s="10">
        <f t="shared" si="166"/>
        <v>512245.72</v>
      </c>
      <c r="K205" s="10">
        <f>K125+K126+K135+K136+K137+K138+K139+K140+K144+K148+K152+K153+K154</f>
        <v>-122863.94300000001</v>
      </c>
      <c r="L205" s="10">
        <f t="shared" si="167"/>
        <v>389381.77699999994</v>
      </c>
      <c r="M205" s="10">
        <f>M125+M126+M135+M136+M137+M138+M139+M140+M144+M148+M152+M153+M154</f>
        <v>-5338.8189999999995</v>
      </c>
      <c r="N205" s="10">
        <f t="shared" si="168"/>
        <v>384042.95799999993</v>
      </c>
      <c r="O205" s="10">
        <f>O125+O126+O135+O136+O137+O138+O139+O140+O144+O148+O152+O153+O154</f>
        <v>-12.193</v>
      </c>
      <c r="P205" s="10">
        <f t="shared" si="169"/>
        <v>384030.7649999999</v>
      </c>
      <c r="Q205" s="10">
        <f>Q125+Q126+Q135+Q136+Q137+Q138+Q139+Q140+Q144+Q148+Q152+Q153+Q154+Q155</f>
        <v>-9784.8029999999999</v>
      </c>
      <c r="R205" s="10">
        <f t="shared" si="170"/>
        <v>374245.96199999988</v>
      </c>
      <c r="S205" s="10">
        <f>S125+S126+S135+S136+S137+S138+S139+S140+S144+S148+S152+S153+S154+S155</f>
        <v>0</v>
      </c>
      <c r="T205" s="10">
        <f t="shared" si="171"/>
        <v>374245.96199999988</v>
      </c>
      <c r="U205" s="10">
        <f>U125+U126+U135+U136+U137+U138+U139+U140+U144+U148+U152+U153+U154+U155</f>
        <v>0</v>
      </c>
      <c r="V205" s="10">
        <f t="shared" si="172"/>
        <v>374245.96199999988</v>
      </c>
      <c r="W205" s="10">
        <f>W125+W126+W135+W136+W137+W138+W139+W140+W144+W148+W152+W153+W154+W155</f>
        <v>-68386.8</v>
      </c>
      <c r="X205" s="10">
        <f t="shared" si="173"/>
        <v>305859.16199999989</v>
      </c>
      <c r="Y205" s="10">
        <f>Y125+Y126+Y135+Y136+Y137+Y138+Y139+Y140+Y144+Y148+Y152+Y153+Y154+Y155</f>
        <v>0</v>
      </c>
      <c r="Z205" s="10">
        <f t="shared" si="174"/>
        <v>305859.16199999989</v>
      </c>
      <c r="AA205" s="10">
        <f>AA125+AA126+AA135+AA136+AA137+AA138+AA139+AA140+AA144+AA148+AA152+AA153+AA154+AA155</f>
        <v>0</v>
      </c>
      <c r="AB205" s="10">
        <f t="shared" si="175"/>
        <v>305859.16199999989</v>
      </c>
      <c r="AC205" s="10">
        <f>AC125+AC126+AC135+AC136+AC137+AC138+AC139+AC140+AC144+AC148+AC152+AC153+AC154+AC155</f>
        <v>0</v>
      </c>
      <c r="AD205" s="69">
        <f t="shared" si="142"/>
        <v>305859.16199999989</v>
      </c>
      <c r="AE205" s="10">
        <f>AE125+AE126+AE135+AE136+AE137+AE138+AE139+AE140+AE144+AE148</f>
        <v>128111.79999999999</v>
      </c>
      <c r="AF205" s="10">
        <f>AF125+AF126+AF135+AF136+AF137+AF138+AF139+AF140+AF144+AF148</f>
        <v>67940.256999999998</v>
      </c>
      <c r="AG205" s="10">
        <f t="shared" si="143"/>
        <v>196052.05699999997</v>
      </c>
      <c r="AH205" s="10">
        <f>AH125+AH126+AH135+AH136+AH137+AH138+AH139+AH140+AH144+AH148+AH152+AH153+AH154</f>
        <v>200000</v>
      </c>
      <c r="AI205" s="10">
        <f t="shared" si="144"/>
        <v>396052.05699999997</v>
      </c>
      <c r="AJ205" s="10">
        <f>AJ125+AJ126+AJ135+AJ136+AJ137+AJ138+AJ139+AJ140+AJ144+AJ148+AJ152+AJ153+AJ154</f>
        <v>123523.57</v>
      </c>
      <c r="AK205" s="10">
        <f t="shared" si="145"/>
        <v>519575.62699999998</v>
      </c>
      <c r="AL205" s="10">
        <f>AL125+AL126+AL135+AL136+AL137+AL138+AL139+AL140+AL144+AL148+AL152+AL153+AL154</f>
        <v>0</v>
      </c>
      <c r="AM205" s="10">
        <f t="shared" si="146"/>
        <v>519575.62699999998</v>
      </c>
      <c r="AN205" s="10">
        <f>AN125+AN126+AN135+AN136+AN137+AN138+AN139+AN140+AN144+AN148+AN152+AN153+AN154</f>
        <v>1914</v>
      </c>
      <c r="AO205" s="10">
        <f t="shared" si="147"/>
        <v>521489.62699999998</v>
      </c>
      <c r="AP205" s="10">
        <f>AP125+AP126+AP135+AP136+AP137+AP138+AP139+AP140+AP144+AP148+AP152+AP153+AP154</f>
        <v>0</v>
      </c>
      <c r="AQ205" s="10">
        <f t="shared" si="148"/>
        <v>521489.62699999998</v>
      </c>
      <c r="AR205" s="10">
        <f>AR125+AR126+AR135+AR136+AR137+AR138+AR139+AR140+AR144+AR148+AR152+AR153+AR154+AR155</f>
        <v>547420.96100000001</v>
      </c>
      <c r="AS205" s="10">
        <f t="shared" si="149"/>
        <v>1068910.588</v>
      </c>
      <c r="AT205" s="10">
        <f>AT125+AT126+AT135+AT136+AT137+AT138+AT139+AT140+AT144+AT148+AT152+AT153+AT154+AT155</f>
        <v>-579.1</v>
      </c>
      <c r="AU205" s="10">
        <f t="shared" si="150"/>
        <v>1068331.4879999999</v>
      </c>
      <c r="AV205" s="10">
        <f>AV125+AV126+AV135+AV136+AV137+AV138+AV139+AV140+AV144+AV148+AV152+AV153+AV154+AV155</f>
        <v>0</v>
      </c>
      <c r="AW205" s="10">
        <f t="shared" si="151"/>
        <v>1068331.4879999999</v>
      </c>
      <c r="AX205" s="10">
        <f>AX125+AX126+AX135+AX136+AX137+AX138+AX139+AX140+AX144+AX148+AX152+AX153+AX154+AX155</f>
        <v>40832.110999999997</v>
      </c>
      <c r="AY205" s="10">
        <f t="shared" si="152"/>
        <v>1109163.5989999999</v>
      </c>
      <c r="AZ205" s="10">
        <f>AZ125+AZ126+AZ135+AZ136+AZ137+AZ138+AZ139+AZ140+AZ144+AZ148+AZ152+AZ153+AZ154+AZ155</f>
        <v>0</v>
      </c>
      <c r="BA205" s="10">
        <f t="shared" si="153"/>
        <v>1109163.5989999999</v>
      </c>
      <c r="BB205" s="10">
        <f>BB125+BB126+BB135+BB136+BB137+BB138+BB139+BB140+BB144+BB148+BB152+BB153+BB154+BB155</f>
        <v>0</v>
      </c>
      <c r="BC205" s="69">
        <f t="shared" si="154"/>
        <v>1109163.5989999999</v>
      </c>
      <c r="BD205" s="10">
        <f>BD125+BD126+BD135+BD136+BD137+BD138+BD139+BD140+BD144+BD148</f>
        <v>10393.299999999999</v>
      </c>
      <c r="BE205" s="10">
        <f>BE125+BE126+BE135+BE136+BE137+BE138+BE139+BE140+BE144+BE148</f>
        <v>0</v>
      </c>
      <c r="BF205" s="10">
        <f t="shared" si="155"/>
        <v>10393.299999999999</v>
      </c>
      <c r="BG205" s="10">
        <f>BG125+BG126+BG135+BG136+BG137+BG138+BG139+BG140+BG144+BG148+BG152+BG153+BG154</f>
        <v>0</v>
      </c>
      <c r="BH205" s="10">
        <f t="shared" si="156"/>
        <v>10393.299999999999</v>
      </c>
      <c r="BI205" s="10">
        <f>BI125+BI126+BI135+BI136+BI137+BI138+BI139+BI140+BI144+BI148+BI152+BI153+BI154</f>
        <v>0</v>
      </c>
      <c r="BJ205" s="10">
        <f t="shared" si="157"/>
        <v>10393.299999999999</v>
      </c>
      <c r="BK205" s="10">
        <f>BK125+BK126+BK135+BK136+BK137+BK138+BK139+BK140+BK144+BK148+BK152+BK153+BK154</f>
        <v>0</v>
      </c>
      <c r="BL205" s="10">
        <f t="shared" si="158"/>
        <v>10393.299999999999</v>
      </c>
      <c r="BM205" s="10">
        <f>BM125+BM126+BM135+BM136+BM137+BM138+BM139+BM140+BM144+BM148+BM152+BM153+BM154+BM155</f>
        <v>0</v>
      </c>
      <c r="BN205" s="11">
        <f t="shared" si="159"/>
        <v>10393.299999999999</v>
      </c>
      <c r="BO205" s="10">
        <f>BO125+BO126+BO135+BO136+BO137+BO138+BO139+BO140+BO144+BO148+BO152+BO153+BO154+BO155</f>
        <v>0</v>
      </c>
      <c r="BP205" s="10">
        <f t="shared" si="160"/>
        <v>10393.299999999999</v>
      </c>
      <c r="BQ205" s="10">
        <f>BQ125+BQ126+BQ135+BQ136+BQ137+BQ138+BQ139+BQ140+BQ144+BQ148+BQ152+BQ153+BQ154+BQ155</f>
        <v>27554.688999999998</v>
      </c>
      <c r="BR205" s="10">
        <f t="shared" si="161"/>
        <v>37947.989000000001</v>
      </c>
      <c r="BS205" s="10">
        <f>BS125+BS126+BS135+BS136+BS137+BS138+BS139+BS140+BS144+BS148+BS152+BS153+BS154+BS155</f>
        <v>0</v>
      </c>
      <c r="BT205" s="10">
        <f t="shared" si="162"/>
        <v>37947.989000000001</v>
      </c>
      <c r="BU205" s="10">
        <f>BU125+BU126+BU135+BU136+BU137+BU138+BU139+BU140+BU144+BU148+BU152+BU153+BU154+BU155</f>
        <v>0</v>
      </c>
      <c r="BV205" s="69">
        <f t="shared" si="163"/>
        <v>37947.989000000001</v>
      </c>
      <c r="BY205" s="23"/>
    </row>
    <row r="206" spans="1:77" s="1" customFormat="1" ht="12.75" hidden="1" customHeight="1" x14ac:dyDescent="0.35">
      <c r="A206" s="24"/>
      <c r="B206" s="90" t="s">
        <v>200</v>
      </c>
      <c r="C206" s="90"/>
      <c r="D206" s="31">
        <f>D164</f>
        <v>1087961.7</v>
      </c>
      <c r="E206" s="29">
        <f>E164</f>
        <v>-17300.919000000002</v>
      </c>
      <c r="F206" s="29">
        <f t="shared" si="164"/>
        <v>1070660.781</v>
      </c>
      <c r="G206" s="29">
        <f>G164</f>
        <v>-1070660.781</v>
      </c>
      <c r="H206" s="29">
        <f t="shared" si="165"/>
        <v>0</v>
      </c>
      <c r="I206" s="29">
        <f>I164</f>
        <v>0</v>
      </c>
      <c r="J206" s="29">
        <f t="shared" si="166"/>
        <v>0</v>
      </c>
      <c r="K206" s="29">
        <f>K164</f>
        <v>0</v>
      </c>
      <c r="L206" s="29">
        <f t="shared" si="167"/>
        <v>0</v>
      </c>
      <c r="M206" s="29">
        <f>M164</f>
        <v>0</v>
      </c>
      <c r="N206" s="29">
        <f t="shared" si="168"/>
        <v>0</v>
      </c>
      <c r="O206" s="29">
        <f>O164</f>
        <v>0</v>
      </c>
      <c r="P206" s="29">
        <f t="shared" si="169"/>
        <v>0</v>
      </c>
      <c r="Q206" s="29">
        <f>Q164</f>
        <v>0</v>
      </c>
      <c r="R206" s="29">
        <f t="shared" si="170"/>
        <v>0</v>
      </c>
      <c r="S206" s="29">
        <f>S164</f>
        <v>0</v>
      </c>
      <c r="T206" s="29">
        <f t="shared" si="171"/>
        <v>0</v>
      </c>
      <c r="U206" s="29">
        <f>U164</f>
        <v>0</v>
      </c>
      <c r="V206" s="29">
        <f t="shared" si="172"/>
        <v>0</v>
      </c>
      <c r="W206" s="30">
        <f>W164</f>
        <v>0</v>
      </c>
      <c r="X206" s="29">
        <f t="shared" si="173"/>
        <v>0</v>
      </c>
      <c r="Y206" s="10">
        <f>Y164</f>
        <v>0</v>
      </c>
      <c r="Z206" s="29">
        <f t="shared" si="174"/>
        <v>0</v>
      </c>
      <c r="AA206" s="10">
        <f>AA164</f>
        <v>0</v>
      </c>
      <c r="AB206" s="29">
        <f t="shared" si="175"/>
        <v>0</v>
      </c>
      <c r="AC206" s="30">
        <f>AC164</f>
        <v>0</v>
      </c>
      <c r="AD206" s="29">
        <f t="shared" si="142"/>
        <v>0</v>
      </c>
      <c r="AE206" s="31">
        <f>AE164</f>
        <v>375557.5</v>
      </c>
      <c r="AF206" s="29">
        <f>AF164</f>
        <v>-4508.25</v>
      </c>
      <c r="AG206" s="29">
        <f t="shared" si="143"/>
        <v>371049.25</v>
      </c>
      <c r="AH206" s="29">
        <f>AH164</f>
        <v>-371049.25</v>
      </c>
      <c r="AI206" s="29">
        <f t="shared" si="144"/>
        <v>0</v>
      </c>
      <c r="AJ206" s="29">
        <f>AJ164</f>
        <v>0</v>
      </c>
      <c r="AK206" s="29">
        <f t="shared" si="145"/>
        <v>0</v>
      </c>
      <c r="AL206" s="29">
        <f>AL164</f>
        <v>0</v>
      </c>
      <c r="AM206" s="29">
        <f t="shared" si="146"/>
        <v>0</v>
      </c>
      <c r="AN206" s="29">
        <f>AN164</f>
        <v>0</v>
      </c>
      <c r="AO206" s="29">
        <f t="shared" si="147"/>
        <v>0</v>
      </c>
      <c r="AP206" s="29">
        <f>AP164</f>
        <v>0</v>
      </c>
      <c r="AQ206" s="29">
        <f t="shared" si="148"/>
        <v>0</v>
      </c>
      <c r="AR206" s="29">
        <f>AR164</f>
        <v>0</v>
      </c>
      <c r="AS206" s="29">
        <f t="shared" si="149"/>
        <v>0</v>
      </c>
      <c r="AT206" s="29">
        <f>AT164</f>
        <v>0</v>
      </c>
      <c r="AU206" s="29">
        <f t="shared" si="150"/>
        <v>0</v>
      </c>
      <c r="AV206" s="29">
        <f>AV164</f>
        <v>0</v>
      </c>
      <c r="AW206" s="29">
        <f t="shared" si="151"/>
        <v>0</v>
      </c>
      <c r="AX206" s="30">
        <f>AX164</f>
        <v>0</v>
      </c>
      <c r="AY206" s="29">
        <f t="shared" si="152"/>
        <v>0</v>
      </c>
      <c r="AZ206" s="10">
        <f>AZ164</f>
        <v>0</v>
      </c>
      <c r="BA206" s="29">
        <f t="shared" si="153"/>
        <v>0</v>
      </c>
      <c r="BB206" s="30">
        <f>BB164</f>
        <v>0</v>
      </c>
      <c r="BC206" s="29">
        <f t="shared" si="154"/>
        <v>0</v>
      </c>
      <c r="BD206" s="31">
        <f>BD164</f>
        <v>0</v>
      </c>
      <c r="BE206" s="31">
        <f>BE164</f>
        <v>0</v>
      </c>
      <c r="BF206" s="29">
        <f t="shared" si="155"/>
        <v>0</v>
      </c>
      <c r="BG206" s="29">
        <f>BG164</f>
        <v>0</v>
      </c>
      <c r="BH206" s="29">
        <f t="shared" si="156"/>
        <v>0</v>
      </c>
      <c r="BI206" s="29">
        <f>BI164</f>
        <v>0</v>
      </c>
      <c r="BJ206" s="29">
        <f t="shared" si="157"/>
        <v>0</v>
      </c>
      <c r="BK206" s="29">
        <f>BK164</f>
        <v>0</v>
      </c>
      <c r="BL206" s="29">
        <f t="shared" si="158"/>
        <v>0</v>
      </c>
      <c r="BM206" s="29">
        <f>BM164</f>
        <v>0</v>
      </c>
      <c r="BN206" s="32">
        <f t="shared" si="159"/>
        <v>0</v>
      </c>
      <c r="BO206" s="29">
        <f>BO164</f>
        <v>0</v>
      </c>
      <c r="BP206" s="29">
        <f t="shared" si="160"/>
        <v>0</v>
      </c>
      <c r="BQ206" s="30">
        <f>BQ164</f>
        <v>0</v>
      </c>
      <c r="BR206" s="29">
        <f t="shared" si="161"/>
        <v>0</v>
      </c>
      <c r="BS206" s="10">
        <f>BS164</f>
        <v>0</v>
      </c>
      <c r="BT206" s="29">
        <f t="shared" si="162"/>
        <v>0</v>
      </c>
      <c r="BU206" s="30">
        <f>BU164</f>
        <v>0</v>
      </c>
      <c r="BV206" s="29">
        <f t="shared" si="163"/>
        <v>0</v>
      </c>
      <c r="BW206" s="3"/>
      <c r="BX206" s="34" t="s">
        <v>33</v>
      </c>
    </row>
    <row r="207" spans="1:77" x14ac:dyDescent="0.35">
      <c r="A207" s="65"/>
      <c r="B207" s="91" t="s">
        <v>95</v>
      </c>
      <c r="C207" s="91"/>
      <c r="D207" s="10">
        <f>D83+D90+D91</f>
        <v>10268</v>
      </c>
      <c r="E207" s="10">
        <f>E83+E90+E91</f>
        <v>0</v>
      </c>
      <c r="F207" s="10">
        <f t="shared" si="164"/>
        <v>10268</v>
      </c>
      <c r="G207" s="10">
        <f>G83+G90+G91+G129</f>
        <v>16357</v>
      </c>
      <c r="H207" s="10">
        <f t="shared" si="165"/>
        <v>26625</v>
      </c>
      <c r="I207" s="10">
        <f>I83+I90+I91+I129</f>
        <v>0</v>
      </c>
      <c r="J207" s="10">
        <f t="shared" si="166"/>
        <v>26625</v>
      </c>
      <c r="K207" s="10">
        <f>K83+K90+K91+K129</f>
        <v>-8990</v>
      </c>
      <c r="L207" s="10">
        <f t="shared" si="167"/>
        <v>17635</v>
      </c>
      <c r="M207" s="10">
        <f>M83+M90+M91+M129</f>
        <v>0</v>
      </c>
      <c r="N207" s="10">
        <f t="shared" si="168"/>
        <v>17635</v>
      </c>
      <c r="O207" s="10">
        <f>O83+O90+O91+O129</f>
        <v>0</v>
      </c>
      <c r="P207" s="10">
        <f t="shared" si="169"/>
        <v>17635</v>
      </c>
      <c r="Q207" s="10">
        <f>Q83+Q90+Q91+Q129+Q119</f>
        <v>23600</v>
      </c>
      <c r="R207" s="10">
        <f t="shared" si="170"/>
        <v>41235</v>
      </c>
      <c r="S207" s="10">
        <f>S83+S90+S91+S129+S119</f>
        <v>0</v>
      </c>
      <c r="T207" s="10">
        <f t="shared" si="171"/>
        <v>41235</v>
      </c>
      <c r="U207" s="10">
        <f>U83+U90+U91+U129+U119</f>
        <v>0</v>
      </c>
      <c r="V207" s="10">
        <f t="shared" si="172"/>
        <v>41235</v>
      </c>
      <c r="W207" s="10">
        <f>W83+W90+W91+W129+W119</f>
        <v>0</v>
      </c>
      <c r="X207" s="10">
        <f t="shared" si="173"/>
        <v>41235</v>
      </c>
      <c r="Y207" s="10">
        <f>Y83+Y90+Y91+Y129+Y119</f>
        <v>0</v>
      </c>
      <c r="Z207" s="10">
        <f t="shared" si="174"/>
        <v>41235</v>
      </c>
      <c r="AA207" s="10">
        <f>AA83+AA90+AA91+AA129+AA119</f>
        <v>0</v>
      </c>
      <c r="AB207" s="10">
        <f t="shared" si="175"/>
        <v>41235</v>
      </c>
      <c r="AC207" s="10">
        <f>AC83+AC90+AC91+AC129+AC119</f>
        <v>-4301.4799999999996</v>
      </c>
      <c r="AD207" s="69">
        <f t="shared" si="142"/>
        <v>36933.520000000004</v>
      </c>
      <c r="AE207" s="10">
        <f>AE83+AE90+AE91</f>
        <v>0</v>
      </c>
      <c r="AF207" s="10">
        <f>AF83+AF90+AF91</f>
        <v>0</v>
      </c>
      <c r="AG207" s="10">
        <f t="shared" si="143"/>
        <v>0</v>
      </c>
      <c r="AH207" s="10">
        <f>AH83+AH90+AH91+AH129</f>
        <v>0</v>
      </c>
      <c r="AI207" s="10">
        <f t="shared" si="144"/>
        <v>0</v>
      </c>
      <c r="AJ207" s="10">
        <f>AJ83+AJ90+AJ91+AJ129</f>
        <v>8990</v>
      </c>
      <c r="AK207" s="10">
        <f t="shared" si="145"/>
        <v>8990</v>
      </c>
      <c r="AL207" s="10">
        <f>AL83+AL90+AL91+AL129</f>
        <v>0</v>
      </c>
      <c r="AM207" s="10">
        <f t="shared" si="146"/>
        <v>8990</v>
      </c>
      <c r="AN207" s="10">
        <f>AN83+AN90+AN91+AN129</f>
        <v>0</v>
      </c>
      <c r="AO207" s="10">
        <f t="shared" si="147"/>
        <v>8990</v>
      </c>
      <c r="AP207" s="10">
        <f>AP83+AP90+AP91+AP129</f>
        <v>0</v>
      </c>
      <c r="AQ207" s="10">
        <f t="shared" si="148"/>
        <v>8990</v>
      </c>
      <c r="AR207" s="10">
        <f>AR83+AR90+AR91+AR129+AR119</f>
        <v>0</v>
      </c>
      <c r="AS207" s="10">
        <f t="shared" si="149"/>
        <v>8990</v>
      </c>
      <c r="AT207" s="10">
        <f>AT83+AT90+AT91+AT129+AT119</f>
        <v>0</v>
      </c>
      <c r="AU207" s="10">
        <f t="shared" si="150"/>
        <v>8990</v>
      </c>
      <c r="AV207" s="10">
        <f>AV83+AV90+AV91+AV129+AV119</f>
        <v>0</v>
      </c>
      <c r="AW207" s="10">
        <f t="shared" si="151"/>
        <v>8990</v>
      </c>
      <c r="AX207" s="10">
        <f>AX83+AX90+AX91+AX129+AX119</f>
        <v>0</v>
      </c>
      <c r="AY207" s="10">
        <f t="shared" si="152"/>
        <v>8990</v>
      </c>
      <c r="AZ207" s="10">
        <f>AZ83+AZ90+AZ91+AZ129+AZ119</f>
        <v>0</v>
      </c>
      <c r="BA207" s="10">
        <f t="shared" si="153"/>
        <v>8990</v>
      </c>
      <c r="BB207" s="10">
        <f>BB83+BB90+BB91+BB129+BB119</f>
        <v>0</v>
      </c>
      <c r="BC207" s="69">
        <f t="shared" si="154"/>
        <v>8990</v>
      </c>
      <c r="BD207" s="10">
        <f>BD83+BD90+BD91</f>
        <v>0</v>
      </c>
      <c r="BE207" s="10">
        <f>BE83+BE90+BE91</f>
        <v>0</v>
      </c>
      <c r="BF207" s="10">
        <f t="shared" si="155"/>
        <v>0</v>
      </c>
      <c r="BG207" s="10">
        <f>BG83+BG90+BG91+BG129</f>
        <v>0</v>
      </c>
      <c r="BH207" s="10">
        <f t="shared" si="156"/>
        <v>0</v>
      </c>
      <c r="BI207" s="10">
        <f>BI83+BI90+BI91+BI129</f>
        <v>0</v>
      </c>
      <c r="BJ207" s="10">
        <f t="shared" si="157"/>
        <v>0</v>
      </c>
      <c r="BK207" s="10">
        <f>BK83+BK90+BK91+BK129</f>
        <v>0</v>
      </c>
      <c r="BL207" s="10">
        <f t="shared" si="158"/>
        <v>0</v>
      </c>
      <c r="BM207" s="10">
        <f>BM83+BM90+BM91+BM129+BM119</f>
        <v>0</v>
      </c>
      <c r="BN207" s="11">
        <f t="shared" si="159"/>
        <v>0</v>
      </c>
      <c r="BO207" s="10">
        <f>BO83+BO90+BO91+BO129+BO119</f>
        <v>0</v>
      </c>
      <c r="BP207" s="10">
        <f t="shared" si="160"/>
        <v>0</v>
      </c>
      <c r="BQ207" s="10">
        <f>BQ83+BQ90+BQ91+BQ129+BQ119</f>
        <v>0</v>
      </c>
      <c r="BR207" s="10">
        <f t="shared" si="161"/>
        <v>0</v>
      </c>
      <c r="BS207" s="10">
        <f>BS83+BS90+BS91+BS129+BS119</f>
        <v>0</v>
      </c>
      <c r="BT207" s="10">
        <f t="shared" si="162"/>
        <v>0</v>
      </c>
      <c r="BU207" s="10">
        <f>BU83+BU90+BU91+BU129+BU119</f>
        <v>0</v>
      </c>
      <c r="BV207" s="69">
        <f t="shared" si="163"/>
        <v>0</v>
      </c>
    </row>
    <row r="208" spans="1:77" x14ac:dyDescent="0.35"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>
        <f>Q195-Q202-Q203-Q204-Q205-Q206-Q207</f>
        <v>0</v>
      </c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86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86"/>
      <c r="BD208" s="57"/>
      <c r="BE208" s="57"/>
      <c r="BF208" s="57"/>
      <c r="BG208" s="57"/>
      <c r="BH208" s="57"/>
      <c r="BI208" s="57"/>
      <c r="BJ208" s="57"/>
      <c r="BK208" s="57"/>
      <c r="BL208" s="57"/>
      <c r="BM208" s="57"/>
      <c r="BN208" s="57"/>
      <c r="BO208" s="57"/>
      <c r="BP208" s="57"/>
      <c r="BQ208" s="57"/>
      <c r="BR208" s="57"/>
      <c r="BS208" s="57"/>
      <c r="BT208" s="57"/>
      <c r="BU208" s="57"/>
      <c r="BV208" s="86"/>
    </row>
    <row r="209" spans="2:74" x14ac:dyDescent="0.35"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86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  <c r="BA209" s="57"/>
      <c r="BB209" s="57"/>
      <c r="BC209" s="86"/>
      <c r="BD209" s="57"/>
      <c r="BE209" s="57"/>
      <c r="BF209" s="57"/>
      <c r="BG209" s="57"/>
      <c r="BH209" s="57"/>
      <c r="BI209" s="57"/>
      <c r="BJ209" s="57"/>
      <c r="BK209" s="57"/>
      <c r="BL209" s="57"/>
      <c r="BM209" s="57"/>
      <c r="BN209" s="57"/>
      <c r="BO209" s="57"/>
      <c r="BP209" s="57"/>
      <c r="BQ209" s="57"/>
      <c r="BR209" s="57"/>
      <c r="BS209" s="57"/>
      <c r="BT209" s="57"/>
      <c r="BU209" s="57"/>
      <c r="BV209" s="86"/>
    </row>
    <row r="212" spans="2:74" x14ac:dyDescent="0.35">
      <c r="B212" s="62" t="s">
        <v>277</v>
      </c>
    </row>
  </sheetData>
  <sheetProtection password="CF5C" sheet="1" objects="1" scenarios="1"/>
  <autoFilter ref="A17:BY208">
    <filterColumn colId="75">
      <filters blank="1"/>
    </filterColumn>
  </autoFilter>
  <mergeCells count="101">
    <mergeCell ref="BC4:BV4"/>
    <mergeCell ref="A11:BV11"/>
    <mergeCell ref="A12:BV1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K16:AK17"/>
    <mergeCell ref="AL16:AL17"/>
    <mergeCell ref="AM16:AM17"/>
    <mergeCell ref="BB16:BB17"/>
    <mergeCell ref="BC16:BC17"/>
    <mergeCell ref="BD16:BD17"/>
    <mergeCell ref="BE16:BE17"/>
    <mergeCell ref="AN16:AN17"/>
    <mergeCell ref="AO16:AO17"/>
    <mergeCell ref="AP16:AP17"/>
    <mergeCell ref="AQ16:AQ17"/>
    <mergeCell ref="AR16:AR17"/>
    <mergeCell ref="AS16:AS17"/>
    <mergeCell ref="AT16:AT17"/>
    <mergeCell ref="AU16:AU17"/>
    <mergeCell ref="AV16:AV17"/>
    <mergeCell ref="BO16:BO17"/>
    <mergeCell ref="BP16:BP17"/>
    <mergeCell ref="BQ16:BQ17"/>
    <mergeCell ref="BR16:BR17"/>
    <mergeCell ref="BS16:BS17"/>
    <mergeCell ref="BT16:BT17"/>
    <mergeCell ref="BU16:BU17"/>
    <mergeCell ref="BV16:BV17"/>
    <mergeCell ref="A26:A27"/>
    <mergeCell ref="B26:B27"/>
    <mergeCell ref="BF16:BF17"/>
    <mergeCell ref="BG16:BG17"/>
    <mergeCell ref="BH16:BH17"/>
    <mergeCell ref="BI16:BI17"/>
    <mergeCell ref="BJ16:BJ17"/>
    <mergeCell ref="BK16:BK17"/>
    <mergeCell ref="BL16:BL17"/>
    <mergeCell ref="BM16:BM17"/>
    <mergeCell ref="BN16:BN17"/>
    <mergeCell ref="AW16:AW17"/>
    <mergeCell ref="AX16:AX17"/>
    <mergeCell ref="AY16:AY17"/>
    <mergeCell ref="AZ16:AZ17"/>
    <mergeCell ref="BA16:BA17"/>
    <mergeCell ref="A31:A32"/>
    <mergeCell ref="B31:B32"/>
    <mergeCell ref="A37:A46"/>
    <mergeCell ref="A52:A53"/>
    <mergeCell ref="B52:B53"/>
    <mergeCell ref="A54:A55"/>
    <mergeCell ref="B54:B55"/>
    <mergeCell ref="A56:A57"/>
    <mergeCell ref="B56:B57"/>
    <mergeCell ref="B195:C195"/>
    <mergeCell ref="B196:C196"/>
    <mergeCell ref="B197:C197"/>
    <mergeCell ref="B198:C198"/>
    <mergeCell ref="B199:C199"/>
    <mergeCell ref="B205:C205"/>
    <mergeCell ref="B206:C206"/>
    <mergeCell ref="B207:C207"/>
    <mergeCell ref="B200:C200"/>
    <mergeCell ref="B201:C201"/>
    <mergeCell ref="B202:C202"/>
    <mergeCell ref="B203:C203"/>
    <mergeCell ref="B204:C204"/>
  </mergeCells>
  <pageMargins left="0.78740157480314965" right="0.19685039370078741" top="0.34" bottom="0.47244094488188981" header="0.51181102362204722" footer="0.19685039370078741"/>
  <pageSetup paperSize="9" scale="57" fitToHeight="0" orientation="portrait" useFirstPageNumber="1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'2024-2026'!Print_Titles</vt:lpstr>
      <vt:lpstr>'2024-2026'!Заголовки_для_печати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Катцина Анна Владиславовна</dc:creator>
  <dc:description/>
  <cp:lastModifiedBy>Колышкина Елена Владимировна</cp:lastModifiedBy>
  <cp:revision>45</cp:revision>
  <cp:lastPrinted>2024-12-17T08:09:58Z</cp:lastPrinted>
  <dcterms:created xsi:type="dcterms:W3CDTF">2014-02-04T08:37:28Z</dcterms:created>
  <dcterms:modified xsi:type="dcterms:W3CDTF">2024-12-17T08:10:11Z</dcterms:modified>
  <dc:language>ru-RU</dc:language>
</cp:coreProperties>
</file>