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C32" i="1" l="1"/>
  <c r="E28" i="1" s="1"/>
  <c r="E32" i="1" s="1"/>
  <c r="G28" i="1" s="1"/>
  <c r="G32" i="1" s="1"/>
  <c r="C23" i="1"/>
  <c r="C26" i="1" s="1"/>
  <c r="E23" i="1" s="1"/>
  <c r="E26" i="1" s="1"/>
  <c r="G23" i="1" s="1"/>
  <c r="G26" i="1" s="1"/>
  <c r="G18" i="1"/>
  <c r="E18" i="1"/>
  <c r="C18" i="1"/>
  <c r="G17" i="1"/>
  <c r="E17" i="1"/>
  <c r="C17" i="1"/>
  <c r="C16" i="1"/>
  <c r="C20" i="1" s="1"/>
  <c r="E16" i="1" s="1"/>
  <c r="E20" i="1" s="1"/>
  <c r="G16" i="1" s="1"/>
  <c r="G20" i="1" s="1"/>
  <c r="C14" i="1"/>
  <c r="E12" i="1"/>
  <c r="C36" i="1" l="1"/>
  <c r="E11" i="1"/>
  <c r="E13" i="1"/>
  <c r="E14" i="1" l="1"/>
  <c r="E36" i="1" l="1"/>
  <c r="G11" i="1"/>
  <c r="G13" i="1" l="1"/>
  <c r="G12" i="1"/>
  <c r="G14" i="1" s="1"/>
  <c r="G36" i="1" s="1"/>
</calcChain>
</file>

<file path=xl/sharedStrings.xml><?xml version="1.0" encoding="utf-8"?>
<sst xmlns="http://schemas.openxmlformats.org/spreadsheetml/2006/main" count="45" uniqueCount="32">
  <si>
    <t>ПРИЛОЖЕНИЕ 5</t>
  </si>
  <si>
    <t>к решению</t>
  </si>
  <si>
    <t>Пермской городской Думы</t>
  </si>
  <si>
    <t>Программа муниципальных внутренних заимствований города Перми
 на 2025 год и на плановый период  2026 и 2027 годов</t>
  </si>
  <si>
    <t>тыс.руб.</t>
  </si>
  <si>
    <t>№ 
п/п</t>
  </si>
  <si>
    <t>Перечень муниципальных внутренних заимствований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</si>
  <si>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</si>
  <si>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</si>
  <si>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2026 год</t>
  </si>
  <si>
    <t>Предельный срок погашения долговых обязательств, возникающих при осуществлении муниципальных заимствований в 2026 году</t>
  </si>
  <si>
    <t>2027 год</t>
  </si>
  <si>
    <t>Предельный срок погашения долговых обязательств, возникающих при осуществлении муниципальных заимствований в 2027 году</t>
  </si>
  <si>
    <t>1.</t>
  </si>
  <si>
    <t>Кредиты кредитных организаций в валюте Российской Федерации</t>
  </si>
  <si>
    <t>задолженность на начало финансового года</t>
  </si>
  <si>
    <t>привлечение средств в финансовом году</t>
  </si>
  <si>
    <t>не позднее 30 декабря 2026 года</t>
  </si>
  <si>
    <t>не позднее 30 декабря 2027 года</t>
  </si>
  <si>
    <t>не позднее 30 декабря 2028 года</t>
  </si>
  <si>
    <t>погашение основной суммы задолженности в финансовом году</t>
  </si>
  <si>
    <t>задолженность на конец финансового года</t>
  </si>
  <si>
    <t>2.</t>
  </si>
  <si>
    <t>Бюджетные кредиты из других бюджетов бюджетной системы Российской Федерации</t>
  </si>
  <si>
    <t>списание основной суммы задолженности в финансовом году</t>
  </si>
  <si>
    <t>в том числе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</si>
  <si>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</si>
  <si>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</si>
  <si>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</si>
  <si>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</si>
  <si>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МД на начало очередного года</t>
  </si>
  <si>
    <t>от 17.12.2024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</si>
</sst>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3"/>
      <color theme="1"/>
      <name val="Times New Roman"/>
    </font>
    <font>
      <sz val="13"/>
      <name val="Times New Roman"/>
    </font>
    <font>
      <sz val="14"/>
      <name val="Times New Roman"/>
    </font>
    <font>
      <sz val="14"/>
      <color indexed="2"/>
      <name val="Times New Roman"/>
    </font>
    <font>
      <sz val="11"/>
      <color indexed="2"/>
      <name val="Times New Roman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3" fontId="6" fillId="0" borderId="1" xfId="3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3" fontId="7" fillId="0" borderId="3" xfId="3" applyNumberFormat="1" applyFont="1" applyBorder="1" applyAlignment="1">
      <alignment horizontal="center" vertical="center" wrapText="1"/>
    </xf>
    <xf numFmtId="3" fontId="7" fillId="2" borderId="3" xfId="3" applyNumberFormat="1" applyFont="1" applyFill="1" applyBorder="1" applyAlignment="1">
      <alignment horizontal="left" vertical="center" wrapText="1"/>
    </xf>
    <xf numFmtId="3" fontId="7" fillId="2" borderId="3" xfId="3" applyNumberFormat="1" applyFont="1" applyFill="1" applyBorder="1" applyAlignment="1">
      <alignment horizontal="left" vertical="top" wrapText="1"/>
    </xf>
    <xf numFmtId="164" fontId="7" fillId="0" borderId="3" xfId="3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/>
    </xf>
    <xf numFmtId="0" fontId="2" fillId="0" borderId="5" xfId="0" applyFont="1" applyBorder="1"/>
    <xf numFmtId="164" fontId="7" fillId="2" borderId="3" xfId="3" applyNumberFormat="1" applyFont="1" applyFill="1" applyBorder="1" applyAlignment="1">
      <alignment vertical="center" wrapText="1"/>
    </xf>
    <xf numFmtId="164" fontId="8" fillId="2" borderId="3" xfId="3" applyNumberFormat="1" applyFont="1" applyFill="1" applyBorder="1" applyAlignment="1">
      <alignment vertical="center" wrapText="1"/>
    </xf>
    <xf numFmtId="164" fontId="7" fillId="0" borderId="3" xfId="3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3" fontId="7" fillId="0" borderId="3" xfId="3" applyNumberFormat="1" applyFont="1" applyBorder="1" applyAlignment="1">
      <alignment horizontal="left" vertical="center" wrapText="1"/>
    </xf>
    <xf numFmtId="164" fontId="7" fillId="0" borderId="3" xfId="3" applyNumberFormat="1" applyFont="1" applyBorder="1" applyAlignment="1">
      <alignment horizontal="center" vertical="center" wrapText="1"/>
    </xf>
    <xf numFmtId="0" fontId="2" fillId="0" borderId="7" xfId="0" applyFont="1" applyBorder="1"/>
    <xf numFmtId="3" fontId="7" fillId="0" borderId="1" xfId="3" applyNumberFormat="1" applyFont="1" applyBorder="1" applyAlignment="1">
      <alignment horizontal="center" vertical="center" wrapText="1"/>
    </xf>
    <xf numFmtId="164" fontId="7" fillId="2" borderId="4" xfId="3" applyNumberFormat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7" fillId="0" borderId="4" xfId="3" applyNumberFormat="1" applyFont="1" applyBorder="1" applyAlignment="1">
      <alignment vertical="center" wrapText="1"/>
    </xf>
    <xf numFmtId="164" fontId="7" fillId="2" borderId="0" xfId="1" applyNumberFormat="1" applyFont="1" applyFill="1" applyAlignment="1">
      <alignment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2" fillId="0" borderId="8" xfId="0" applyFont="1" applyBorder="1"/>
    <xf numFmtId="164" fontId="8" fillId="0" borderId="3" xfId="3" applyNumberFormat="1" applyFont="1" applyBorder="1" applyAlignment="1">
      <alignment vertical="center" wrapText="1"/>
    </xf>
    <xf numFmtId="164" fontId="8" fillId="2" borderId="4" xfId="3" applyNumberFormat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164" fontId="8" fillId="2" borderId="3" xfId="1" applyNumberFormat="1" applyFont="1" applyFill="1" applyBorder="1"/>
    <xf numFmtId="164" fontId="8" fillId="2" borderId="4" xfId="1" applyNumberFormat="1" applyFont="1" applyFill="1" applyBorder="1"/>
    <xf numFmtId="0" fontId="7" fillId="2" borderId="3" xfId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164" fontId="7" fillId="2" borderId="4" xfId="1" applyNumberFormat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B3" sqref="B3"/>
    </sheetView>
  </sheetViews>
  <sheetFormatPr defaultColWidth="9.109375" defaultRowHeight="13.8" x14ac:dyDescent="0.25"/>
  <cols>
    <col min="1" max="1" width="5.5546875" style="1" customWidth="1"/>
    <col min="2" max="2" width="50.44140625" style="2" customWidth="1"/>
    <col min="3" max="3" width="17.33203125" style="1" customWidth="1"/>
    <col min="4" max="4" width="19.109375" style="1" customWidth="1"/>
    <col min="5" max="5" width="16" style="1" customWidth="1"/>
    <col min="6" max="6" width="18.44140625" style="1" customWidth="1"/>
    <col min="7" max="7" width="17" style="1" customWidth="1"/>
    <col min="8" max="8" width="18.44140625" style="1" customWidth="1"/>
    <col min="9" max="16384" width="9.109375" style="1"/>
  </cols>
  <sheetData>
    <row r="1" spans="1:8" s="3" customFormat="1" ht="18" x14ac:dyDescent="0.35">
      <c r="B1" s="4"/>
      <c r="H1" s="5" t="s">
        <v>0</v>
      </c>
    </row>
    <row r="2" spans="1:8" s="3" customFormat="1" ht="18" x14ac:dyDescent="0.35">
      <c r="B2" s="4"/>
      <c r="H2" s="5" t="s">
        <v>1</v>
      </c>
    </row>
    <row r="3" spans="1:8" s="3" customFormat="1" ht="18" x14ac:dyDescent="0.35">
      <c r="B3" s="4"/>
      <c r="H3" s="5" t="s">
        <v>2</v>
      </c>
    </row>
    <row r="4" spans="1:8" s="3" customFormat="1" ht="18" x14ac:dyDescent="0.35">
      <c r="B4" s="4"/>
      <c r="G4" s="52" t="s">
        <v>31</v>
      </c>
      <c r="H4" s="52"/>
    </row>
    <row r="5" spans="1:8" s="3" customFormat="1" ht="18" x14ac:dyDescent="0.35">
      <c r="B5" s="4"/>
    </row>
    <row r="6" spans="1:8" s="6" customFormat="1" ht="40.5" customHeight="1" x14ac:dyDescent="0.3">
      <c r="A6" s="53" t="s">
        <v>3</v>
      </c>
      <c r="B6" s="53"/>
      <c r="C6" s="53"/>
      <c r="D6" s="53"/>
      <c r="E6" s="53"/>
      <c r="F6" s="53"/>
      <c r="G6" s="53"/>
      <c r="H6" s="53"/>
    </row>
    <row r="7" spans="1:8" s="6" customFormat="1" ht="17.399999999999999" x14ac:dyDescent="0.3">
      <c r="A7" s="7"/>
      <c r="B7" s="7"/>
      <c r="C7" s="7"/>
      <c r="D7" s="7"/>
      <c r="E7" s="7"/>
      <c r="F7" s="7"/>
      <c r="G7" s="7"/>
      <c r="H7" s="7"/>
    </row>
    <row r="8" spans="1:8" s="3" customFormat="1" ht="18" x14ac:dyDescent="0.35">
      <c r="B8" s="4"/>
      <c r="H8" s="5" t="s">
        <v>4</v>
      </c>
    </row>
    <row r="9" spans="1:8" s="8" customFormat="1" ht="168" x14ac:dyDescent="0.3">
      <c r="A9" s="9" t="s">
        <v>5</v>
      </c>
      <c r="B9" s="9" t="s">
        <v>6</v>
      </c>
      <c r="C9" s="9" t="s">
        <v>7</v>
      </c>
      <c r="D9" s="9" t="s">
        <v>8</v>
      </c>
      <c r="E9" s="10" t="s">
        <v>9</v>
      </c>
      <c r="F9" s="9" t="s">
        <v>10</v>
      </c>
      <c r="G9" s="11" t="s">
        <v>11</v>
      </c>
      <c r="H9" s="9" t="s">
        <v>12</v>
      </c>
    </row>
    <row r="10" spans="1:8" ht="41.25" customHeight="1" x14ac:dyDescent="0.25">
      <c r="A10" s="12" t="s">
        <v>13</v>
      </c>
      <c r="B10" s="13" t="s">
        <v>14</v>
      </c>
      <c r="C10" s="14"/>
      <c r="D10" s="14"/>
      <c r="E10" s="15"/>
      <c r="F10" s="15"/>
      <c r="G10" s="16"/>
      <c r="H10" s="17"/>
    </row>
    <row r="11" spans="1:8" ht="38.25" customHeight="1" x14ac:dyDescent="0.25">
      <c r="A11" s="12"/>
      <c r="B11" s="13" t="s">
        <v>15</v>
      </c>
      <c r="C11" s="18">
        <v>0</v>
      </c>
      <c r="D11" s="19"/>
      <c r="E11" s="20">
        <f>C14</f>
        <v>1096796.5</v>
      </c>
      <c r="F11" s="20"/>
      <c r="G11" s="21">
        <f>E14</f>
        <v>2145488.5</v>
      </c>
      <c r="H11" s="22"/>
    </row>
    <row r="12" spans="1:8" s="23" customFormat="1" ht="48.75" customHeight="1" x14ac:dyDescent="0.3">
      <c r="A12" s="12"/>
      <c r="B12" s="24" t="s">
        <v>16</v>
      </c>
      <c r="C12" s="20">
        <v>1096796.5</v>
      </c>
      <c r="D12" s="25" t="s">
        <v>17</v>
      </c>
      <c r="E12" s="18">
        <f>C14+450861.8+597830.2</f>
        <v>2145488.5</v>
      </c>
      <c r="F12" s="25" t="s">
        <v>18</v>
      </c>
      <c r="G12" s="21">
        <f>G11</f>
        <v>2145488.5</v>
      </c>
      <c r="H12" s="25" t="s">
        <v>19</v>
      </c>
    </row>
    <row r="13" spans="1:8" ht="42.75" customHeight="1" x14ac:dyDescent="0.25">
      <c r="A13" s="12"/>
      <c r="B13" s="24" t="s">
        <v>20</v>
      </c>
      <c r="C13" s="20">
        <v>0</v>
      </c>
      <c r="D13" s="20"/>
      <c r="E13" s="18">
        <f>C14</f>
        <v>1096796.5</v>
      </c>
      <c r="F13" s="18"/>
      <c r="G13" s="21">
        <f>G11</f>
        <v>2145488.5</v>
      </c>
      <c r="H13" s="26"/>
    </row>
    <row r="14" spans="1:8" ht="45" customHeight="1" x14ac:dyDescent="0.25">
      <c r="A14" s="27"/>
      <c r="B14" s="13" t="s">
        <v>21</v>
      </c>
      <c r="C14" s="20">
        <f>C11+C12-C13</f>
        <v>1096796.5</v>
      </c>
      <c r="D14" s="20"/>
      <c r="E14" s="18">
        <f>E11+E12-E13</f>
        <v>2145488.5</v>
      </c>
      <c r="F14" s="18"/>
      <c r="G14" s="28">
        <f>G11+G12-G13</f>
        <v>2145488.5</v>
      </c>
      <c r="H14" s="17"/>
    </row>
    <row r="15" spans="1:8" ht="66" customHeight="1" x14ac:dyDescent="0.25">
      <c r="A15" s="29" t="s">
        <v>22</v>
      </c>
      <c r="B15" s="30" t="s">
        <v>23</v>
      </c>
      <c r="C15" s="31"/>
      <c r="D15" s="31"/>
      <c r="E15" s="32"/>
      <c r="F15" s="32"/>
      <c r="G15" s="33"/>
      <c r="H15" s="17"/>
    </row>
    <row r="16" spans="1:8" ht="43.5" customHeight="1" x14ac:dyDescent="0.25">
      <c r="A16" s="34"/>
      <c r="B16" s="13" t="s">
        <v>15</v>
      </c>
      <c r="C16" s="18">
        <f t="shared" ref="C16:C18" si="0">C23+C28</f>
        <v>2778404</v>
      </c>
      <c r="D16" s="18"/>
      <c r="E16" s="35">
        <f>C20</f>
        <v>2568404</v>
      </c>
      <c r="F16" s="35"/>
      <c r="G16" s="21">
        <f>E20</f>
        <v>1977542.2000000002</v>
      </c>
      <c r="H16" s="17"/>
    </row>
    <row r="17" spans="1:8" ht="40.5" customHeight="1" x14ac:dyDescent="0.25">
      <c r="A17" s="36"/>
      <c r="B17" s="24" t="s">
        <v>16</v>
      </c>
      <c r="C17" s="20">
        <f t="shared" si="0"/>
        <v>0</v>
      </c>
      <c r="D17" s="20"/>
      <c r="E17" s="20">
        <f t="shared" ref="E17:E18" si="1">E24+E29</f>
        <v>0</v>
      </c>
      <c r="F17" s="20"/>
      <c r="G17" s="37">
        <f t="shared" ref="G17:G18" si="2">G24+G29</f>
        <v>0</v>
      </c>
      <c r="H17" s="17"/>
    </row>
    <row r="18" spans="1:8" ht="46.5" customHeight="1" x14ac:dyDescent="0.25">
      <c r="A18" s="36"/>
      <c r="B18" s="24" t="s">
        <v>20</v>
      </c>
      <c r="C18" s="20">
        <f t="shared" si="0"/>
        <v>70000</v>
      </c>
      <c r="D18" s="20"/>
      <c r="E18" s="20">
        <f t="shared" si="1"/>
        <v>450861.8</v>
      </c>
      <c r="F18" s="20"/>
      <c r="G18" s="37">
        <f t="shared" si="2"/>
        <v>969841.9</v>
      </c>
      <c r="H18" s="17"/>
    </row>
    <row r="19" spans="1:8" ht="46.5" customHeight="1" x14ac:dyDescent="0.25">
      <c r="A19" s="36"/>
      <c r="B19" s="13" t="s">
        <v>24</v>
      </c>
      <c r="C19" s="38">
        <v>140000</v>
      </c>
      <c r="D19" s="39"/>
      <c r="E19" s="38">
        <v>140000</v>
      </c>
      <c r="F19" s="39"/>
      <c r="G19" s="39">
        <v>140000</v>
      </c>
      <c r="H19" s="40"/>
    </row>
    <row r="20" spans="1:8" ht="43.5" customHeight="1" x14ac:dyDescent="0.25">
      <c r="A20" s="36"/>
      <c r="B20" s="13" t="s">
        <v>21</v>
      </c>
      <c r="C20" s="20">
        <f>C16+C17-C18-C19</f>
        <v>2568404</v>
      </c>
      <c r="D20" s="20"/>
      <c r="E20" s="18">
        <f>E16+E17-E18-E19</f>
        <v>1977542.2000000002</v>
      </c>
      <c r="F20" s="18"/>
      <c r="G20" s="28">
        <f>G16+G17-G18-G19</f>
        <v>867700.30000000016</v>
      </c>
      <c r="H20" s="17"/>
    </row>
    <row r="21" spans="1:8" ht="20.25" customHeight="1" x14ac:dyDescent="0.25">
      <c r="A21" s="36"/>
      <c r="B21" s="13" t="s">
        <v>25</v>
      </c>
      <c r="C21" s="41"/>
      <c r="D21" s="41"/>
      <c r="E21" s="19"/>
      <c r="F21" s="19"/>
      <c r="G21" s="42"/>
      <c r="H21" s="17"/>
    </row>
    <row r="22" spans="1:8" ht="60.75" customHeight="1" x14ac:dyDescent="0.25">
      <c r="A22" s="29" t="s">
        <v>26</v>
      </c>
      <c r="B22" s="30" t="s">
        <v>27</v>
      </c>
      <c r="C22" s="31"/>
      <c r="D22" s="31"/>
      <c r="E22" s="32"/>
      <c r="F22" s="32"/>
      <c r="G22" s="33"/>
      <c r="H22" s="17"/>
    </row>
    <row r="23" spans="1:8" ht="42" customHeight="1" x14ac:dyDescent="0.25">
      <c r="A23" s="34"/>
      <c r="B23" s="13" t="s">
        <v>15</v>
      </c>
      <c r="C23" s="18">
        <f>938404+500000+500000</f>
        <v>1938404</v>
      </c>
      <c r="D23" s="18"/>
      <c r="E23" s="35">
        <f>C26</f>
        <v>1938404</v>
      </c>
      <c r="F23" s="35"/>
      <c r="G23" s="21">
        <f>E26</f>
        <v>1557542.2</v>
      </c>
      <c r="H23" s="17"/>
    </row>
    <row r="24" spans="1:8" ht="42" customHeight="1" x14ac:dyDescent="0.25">
      <c r="A24" s="36"/>
      <c r="B24" s="24" t="s">
        <v>16</v>
      </c>
      <c r="C24" s="20">
        <v>0</v>
      </c>
      <c r="D24" s="20"/>
      <c r="E24" s="35">
        <v>0</v>
      </c>
      <c r="F24" s="35"/>
      <c r="G24" s="21">
        <v>0</v>
      </c>
      <c r="H24" s="17"/>
    </row>
    <row r="25" spans="1:8" ht="39.75" customHeight="1" x14ac:dyDescent="0.25">
      <c r="A25" s="36"/>
      <c r="B25" s="24" t="s">
        <v>20</v>
      </c>
      <c r="C25" s="35">
        <v>0</v>
      </c>
      <c r="D25" s="35"/>
      <c r="E25" s="35">
        <v>380861.8</v>
      </c>
      <c r="F25" s="35"/>
      <c r="G25" s="21">
        <v>899841.9</v>
      </c>
      <c r="H25" s="17"/>
    </row>
    <row r="26" spans="1:8" ht="36.75" customHeight="1" x14ac:dyDescent="0.25">
      <c r="A26" s="36"/>
      <c r="B26" s="13" t="s">
        <v>21</v>
      </c>
      <c r="C26" s="20">
        <f>C23+C24-C25</f>
        <v>1938404</v>
      </c>
      <c r="D26" s="20"/>
      <c r="E26" s="20">
        <f>E23+E24-E25</f>
        <v>1557542.2</v>
      </c>
      <c r="F26" s="20"/>
      <c r="G26" s="37">
        <f>G23+G24-G25</f>
        <v>657700.29999999993</v>
      </c>
      <c r="H26" s="17"/>
    </row>
    <row r="27" spans="1:8" ht="99.75" customHeight="1" x14ac:dyDescent="0.35">
      <c r="A27" s="43" t="s">
        <v>28</v>
      </c>
      <c r="B27" s="44" t="s">
        <v>29</v>
      </c>
      <c r="C27" s="45"/>
      <c r="D27" s="45"/>
      <c r="E27" s="45"/>
      <c r="F27" s="45"/>
      <c r="G27" s="46"/>
      <c r="H27" s="17"/>
    </row>
    <row r="28" spans="1:8" ht="42" customHeight="1" x14ac:dyDescent="0.25">
      <c r="A28" s="47"/>
      <c r="B28" s="13" t="s">
        <v>15</v>
      </c>
      <c r="C28" s="48">
        <v>840000</v>
      </c>
      <c r="D28" s="48"/>
      <c r="E28" s="48">
        <f>C32</f>
        <v>630000</v>
      </c>
      <c r="F28" s="48"/>
      <c r="G28" s="49">
        <f>E32</f>
        <v>420000</v>
      </c>
      <c r="H28" s="17"/>
    </row>
    <row r="29" spans="1:8" ht="33" customHeight="1" x14ac:dyDescent="0.25">
      <c r="A29" s="50"/>
      <c r="B29" s="13" t="s">
        <v>16</v>
      </c>
      <c r="C29" s="48">
        <v>0</v>
      </c>
      <c r="D29" s="48"/>
      <c r="E29" s="48">
        <v>0</v>
      </c>
      <c r="F29" s="48"/>
      <c r="G29" s="49">
        <v>0</v>
      </c>
      <c r="H29" s="17"/>
    </row>
    <row r="30" spans="1:8" ht="37.5" customHeight="1" x14ac:dyDescent="0.25">
      <c r="A30" s="50"/>
      <c r="B30" s="13" t="s">
        <v>20</v>
      </c>
      <c r="C30" s="48">
        <v>70000</v>
      </c>
      <c r="D30" s="48"/>
      <c r="E30" s="48">
        <v>70000</v>
      </c>
      <c r="F30" s="48"/>
      <c r="G30" s="49">
        <v>70000</v>
      </c>
      <c r="H30" s="17"/>
    </row>
    <row r="31" spans="1:8" ht="37.5" customHeight="1" x14ac:dyDescent="0.25">
      <c r="A31" s="50"/>
      <c r="B31" s="13" t="s">
        <v>24</v>
      </c>
      <c r="C31" s="48">
        <v>140000</v>
      </c>
      <c r="D31" s="48"/>
      <c r="E31" s="48">
        <v>140000</v>
      </c>
      <c r="F31" s="48"/>
      <c r="G31" s="48">
        <v>140000</v>
      </c>
      <c r="H31" s="40"/>
    </row>
    <row r="32" spans="1:8" ht="39.75" customHeight="1" x14ac:dyDescent="0.25">
      <c r="A32" s="50"/>
      <c r="B32" s="13" t="s">
        <v>21</v>
      </c>
      <c r="C32" s="48">
        <f>C28+C29-C30-C31</f>
        <v>630000</v>
      </c>
      <c r="D32" s="48"/>
      <c r="E32" s="48">
        <f>E28+E29-E30-E31</f>
        <v>420000</v>
      </c>
      <c r="F32" s="48"/>
      <c r="G32" s="49">
        <f>G28+G29-G30-G31</f>
        <v>210000</v>
      </c>
      <c r="H32" s="17"/>
    </row>
    <row r="36" spans="2:7" hidden="1" x14ac:dyDescent="0.25">
      <c r="B36" s="2" t="s">
        <v>30</v>
      </c>
      <c r="C36" s="51">
        <f>C14+C20</f>
        <v>3665200.5</v>
      </c>
      <c r="D36" s="51"/>
      <c r="E36" s="51">
        <f>E14+E20</f>
        <v>4123030.7</v>
      </c>
      <c r="F36" s="51"/>
      <c r="G36" s="51">
        <f>G14+G20</f>
        <v>3013188.8000000003</v>
      </c>
    </row>
  </sheetData>
  <sheetProtection password="CF5C" sheet="1" objects="1" scenarios="1"/>
  <mergeCells count="2">
    <mergeCell ref="G4:H4"/>
    <mergeCell ref="A6:H6"/>
  </mergeCells>
  <pageMargins left="0.90551181102362222" right="0.39370078740157477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Колышкина Елена Владимировна</cp:lastModifiedBy>
  <cp:revision>13</cp:revision>
  <cp:lastPrinted>2024-12-18T08:37:57Z</cp:lastPrinted>
  <dcterms:created xsi:type="dcterms:W3CDTF">2006-09-16T00:00:00Z</dcterms:created>
  <dcterms:modified xsi:type="dcterms:W3CDTF">2024-12-18T08:38:19Z</dcterms:modified>
</cp:coreProperties>
</file>